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construction_bids/"/>
    </mc:Choice>
  </mc:AlternateContent>
  <xr:revisionPtr revIDLastSave="0" documentId="13_ncr:40009_{5A87286B-6E83-2447-A36F-8676645035FC}" xr6:coauthVersionLast="45" xr6:coauthVersionMax="45" xr10:uidLastSave="{00000000-0000-0000-0000-000000000000}"/>
  <bookViews>
    <workbookView xWindow="6660" yWindow="1960" windowWidth="25720" windowHeight="13840" activeTab="2"/>
  </bookViews>
  <sheets>
    <sheet name="Bids_data_set" sheetId="1" r:id="rId1"/>
    <sheet name="Assumptions" sheetId="2" r:id="rId2"/>
    <sheet name="Adjust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3" i="1" l="1"/>
  <c r="T3" i="3" s="1"/>
  <c r="U3" i="3" s="1"/>
  <c r="V3" i="3" s="1"/>
  <c r="BN4" i="1"/>
  <c r="T4" i="3" s="1"/>
  <c r="U4" i="3" s="1"/>
  <c r="V4" i="3" s="1"/>
  <c r="BN5" i="1"/>
  <c r="T5" i="3" s="1"/>
  <c r="U5" i="3" s="1"/>
  <c r="V5" i="3" s="1"/>
  <c r="BN6" i="1"/>
  <c r="T6" i="3" s="1"/>
  <c r="U6" i="3" s="1"/>
  <c r="V6" i="3" s="1"/>
  <c r="BN7" i="1"/>
  <c r="T7" i="3" s="1"/>
  <c r="U7" i="3" s="1"/>
  <c r="V7" i="3" s="1"/>
  <c r="BN8" i="1"/>
  <c r="T8" i="3" s="1"/>
  <c r="U8" i="3" s="1"/>
  <c r="V8" i="3" s="1"/>
  <c r="BN9" i="1"/>
  <c r="T9" i="3" s="1"/>
  <c r="U9" i="3" s="1"/>
  <c r="V9" i="3" s="1"/>
  <c r="BN10" i="1"/>
  <c r="T10" i="3" s="1"/>
  <c r="U10" i="3" s="1"/>
  <c r="V10" i="3" s="1"/>
  <c r="BN11" i="1"/>
  <c r="T11" i="3" s="1"/>
  <c r="U11" i="3" s="1"/>
  <c r="V11" i="3" s="1"/>
  <c r="BN12" i="1"/>
  <c r="T12" i="3" s="1"/>
  <c r="U12" i="3" s="1"/>
  <c r="V12" i="3" s="1"/>
  <c r="BN13" i="1"/>
  <c r="T13" i="3" s="1"/>
  <c r="U13" i="3" s="1"/>
  <c r="V13" i="3" s="1"/>
  <c r="BN14" i="1"/>
  <c r="T14" i="3" s="1"/>
  <c r="U14" i="3" s="1"/>
  <c r="V14" i="3" s="1"/>
  <c r="BN15" i="1"/>
  <c r="T15" i="3" s="1"/>
  <c r="U15" i="3" s="1"/>
  <c r="V15" i="3" s="1"/>
  <c r="BN16" i="1"/>
  <c r="T16" i="3" s="1"/>
  <c r="U16" i="3" s="1"/>
  <c r="V16" i="3" s="1"/>
  <c r="BN17" i="1"/>
  <c r="T17" i="3" s="1"/>
  <c r="U17" i="3" s="1"/>
  <c r="V17" i="3" s="1"/>
  <c r="BN18" i="1"/>
  <c r="T18" i="3" s="1"/>
  <c r="U18" i="3" s="1"/>
  <c r="V18" i="3" s="1"/>
  <c r="BN19" i="1"/>
  <c r="T19" i="3" s="1"/>
  <c r="U19" i="3" s="1"/>
  <c r="V19" i="3" s="1"/>
  <c r="BN20" i="1"/>
  <c r="T20" i="3" s="1"/>
  <c r="U20" i="3" s="1"/>
  <c r="V20" i="3" s="1"/>
  <c r="BN21" i="1"/>
  <c r="T21" i="3" s="1"/>
  <c r="U21" i="3" s="1"/>
  <c r="V21" i="3" s="1"/>
  <c r="BN22" i="1"/>
  <c r="T22" i="3" s="1"/>
  <c r="U22" i="3" s="1"/>
  <c r="V22" i="3" s="1"/>
  <c r="BN23" i="1"/>
  <c r="T23" i="3" s="1"/>
  <c r="U23" i="3" s="1"/>
  <c r="V23" i="3" s="1"/>
  <c r="BN24" i="1"/>
  <c r="T24" i="3" s="1"/>
  <c r="U24" i="3" s="1"/>
  <c r="V24" i="3" s="1"/>
  <c r="BN25" i="1"/>
  <c r="T25" i="3" s="1"/>
  <c r="U25" i="3" s="1"/>
  <c r="V25" i="3" s="1"/>
  <c r="BN26" i="1"/>
  <c r="T26" i="3" s="1"/>
  <c r="U26" i="3" s="1"/>
  <c r="V26" i="3" s="1"/>
  <c r="BN27" i="1"/>
  <c r="T27" i="3" s="1"/>
  <c r="U27" i="3" s="1"/>
  <c r="V27" i="3" s="1"/>
  <c r="BN28" i="1"/>
  <c r="T28" i="3" s="1"/>
  <c r="U28" i="3" s="1"/>
  <c r="V28" i="3" s="1"/>
  <c r="BN29" i="1"/>
  <c r="T29" i="3" s="1"/>
  <c r="U29" i="3" s="1"/>
  <c r="V29" i="3" s="1"/>
  <c r="BN30" i="1"/>
  <c r="T30" i="3" s="1"/>
  <c r="U30" i="3" s="1"/>
  <c r="V30" i="3" s="1"/>
  <c r="BN31" i="1"/>
  <c r="T31" i="3" s="1"/>
  <c r="U31" i="3" s="1"/>
  <c r="V31" i="3" s="1"/>
  <c r="BN32" i="1"/>
  <c r="T32" i="3" s="1"/>
  <c r="U32" i="3" s="1"/>
  <c r="V32" i="3" s="1"/>
  <c r="BN33" i="1"/>
  <c r="T33" i="3" s="1"/>
  <c r="U33" i="3" s="1"/>
  <c r="V33" i="3" s="1"/>
  <c r="BN34" i="1"/>
  <c r="T34" i="3" s="1"/>
  <c r="U34" i="3" s="1"/>
  <c r="V34" i="3" s="1"/>
  <c r="BN35" i="1"/>
  <c r="T35" i="3" s="1"/>
  <c r="U35" i="3" s="1"/>
  <c r="V35" i="3" s="1"/>
  <c r="BN36" i="1"/>
  <c r="T36" i="3" s="1"/>
  <c r="U36" i="3" s="1"/>
  <c r="V36" i="3" s="1"/>
  <c r="BN37" i="1"/>
  <c r="T37" i="3" s="1"/>
  <c r="U37" i="3" s="1"/>
  <c r="V37" i="3" s="1"/>
  <c r="BN38" i="1"/>
  <c r="T38" i="3" s="1"/>
  <c r="U38" i="3" s="1"/>
  <c r="V38" i="3" s="1"/>
  <c r="BN39" i="1"/>
  <c r="T39" i="3" s="1"/>
  <c r="U39" i="3" s="1"/>
  <c r="V39" i="3" s="1"/>
  <c r="BN40" i="1"/>
  <c r="T40" i="3" s="1"/>
  <c r="U40" i="3" s="1"/>
  <c r="V40" i="3" s="1"/>
  <c r="BN41" i="1"/>
  <c r="T41" i="3" s="1"/>
  <c r="U41" i="3" s="1"/>
  <c r="V41" i="3" s="1"/>
  <c r="BN42" i="1"/>
  <c r="T42" i="3" s="1"/>
  <c r="U42" i="3" s="1"/>
  <c r="V42" i="3" s="1"/>
  <c r="BN43" i="1"/>
  <c r="T43" i="3" s="1"/>
  <c r="U43" i="3" s="1"/>
  <c r="V43" i="3" s="1"/>
  <c r="BN44" i="1"/>
  <c r="T44" i="3" s="1"/>
  <c r="U44" i="3" s="1"/>
  <c r="V44" i="3" s="1"/>
  <c r="BN45" i="1"/>
  <c r="T45" i="3" s="1"/>
  <c r="U45" i="3" s="1"/>
  <c r="V45" i="3" s="1"/>
  <c r="BN46" i="1"/>
  <c r="T46" i="3" s="1"/>
  <c r="U46" i="3" s="1"/>
  <c r="V46" i="3" s="1"/>
  <c r="BN47" i="1"/>
  <c r="T47" i="3" s="1"/>
  <c r="U47" i="3" s="1"/>
  <c r="V47" i="3" s="1"/>
  <c r="BN48" i="1"/>
  <c r="T48" i="3" s="1"/>
  <c r="U48" i="3" s="1"/>
  <c r="V48" i="3" s="1"/>
  <c r="BN49" i="1"/>
  <c r="T49" i="3" s="1"/>
  <c r="U49" i="3" s="1"/>
  <c r="V49" i="3" s="1"/>
  <c r="BN50" i="1"/>
  <c r="T50" i="3" s="1"/>
  <c r="U50" i="3" s="1"/>
  <c r="V50" i="3" s="1"/>
  <c r="BN51" i="1"/>
  <c r="T51" i="3" s="1"/>
  <c r="U51" i="3" s="1"/>
  <c r="V51" i="3" s="1"/>
  <c r="BN52" i="1"/>
  <c r="T52" i="3" s="1"/>
  <c r="U52" i="3" s="1"/>
  <c r="V52" i="3" s="1"/>
  <c r="BN53" i="1"/>
  <c r="T53" i="3" s="1"/>
  <c r="U53" i="3" s="1"/>
  <c r="V53" i="3" s="1"/>
  <c r="BN54" i="1"/>
  <c r="T54" i="3" s="1"/>
  <c r="U54" i="3" s="1"/>
  <c r="V54" i="3" s="1"/>
  <c r="BN55" i="1"/>
  <c r="T55" i="3" s="1"/>
  <c r="U55" i="3" s="1"/>
  <c r="V55" i="3" s="1"/>
  <c r="BN56" i="1"/>
  <c r="T56" i="3" s="1"/>
  <c r="U56" i="3" s="1"/>
  <c r="V56" i="3" s="1"/>
  <c r="BN57" i="1"/>
  <c r="T57" i="3" s="1"/>
  <c r="U57" i="3" s="1"/>
  <c r="V57" i="3" s="1"/>
  <c r="BN58" i="1"/>
  <c r="T58" i="3" s="1"/>
  <c r="U58" i="3" s="1"/>
  <c r="V58" i="3" s="1"/>
  <c r="BN59" i="1"/>
  <c r="T59" i="3" s="1"/>
  <c r="U59" i="3" s="1"/>
  <c r="V59" i="3" s="1"/>
  <c r="BN60" i="1"/>
  <c r="T60" i="3" s="1"/>
  <c r="U60" i="3" s="1"/>
  <c r="V60" i="3" s="1"/>
  <c r="BN61" i="1"/>
  <c r="T61" i="3" s="1"/>
  <c r="U61" i="3" s="1"/>
  <c r="V61" i="3" s="1"/>
  <c r="BN62" i="1"/>
  <c r="T62" i="3" s="1"/>
  <c r="U62" i="3" s="1"/>
  <c r="V62" i="3" s="1"/>
  <c r="BN63" i="1"/>
  <c r="T63" i="3" s="1"/>
  <c r="U63" i="3" s="1"/>
  <c r="V63" i="3" s="1"/>
  <c r="BN64" i="1"/>
  <c r="T64" i="3" s="1"/>
  <c r="U64" i="3" s="1"/>
  <c r="V64" i="3" s="1"/>
  <c r="BN65" i="1"/>
  <c r="T65" i="3" s="1"/>
  <c r="U65" i="3" s="1"/>
  <c r="V65" i="3" s="1"/>
  <c r="BN66" i="1"/>
  <c r="T66" i="3" s="1"/>
  <c r="U66" i="3" s="1"/>
  <c r="V66" i="3" s="1"/>
  <c r="BN67" i="1"/>
  <c r="T67" i="3" s="1"/>
  <c r="U67" i="3" s="1"/>
  <c r="V67" i="3" s="1"/>
  <c r="BN68" i="1"/>
  <c r="T68" i="3" s="1"/>
  <c r="U68" i="3" s="1"/>
  <c r="V68" i="3" s="1"/>
  <c r="BN69" i="1"/>
  <c r="T69" i="3" s="1"/>
  <c r="U69" i="3" s="1"/>
  <c r="V69" i="3" s="1"/>
  <c r="BN70" i="1"/>
  <c r="T70" i="3" s="1"/>
  <c r="U70" i="3" s="1"/>
  <c r="V70" i="3" s="1"/>
  <c r="BN71" i="1"/>
  <c r="T71" i="3" s="1"/>
  <c r="U71" i="3" s="1"/>
  <c r="V71" i="3" s="1"/>
  <c r="BN72" i="1"/>
  <c r="T72" i="3" s="1"/>
  <c r="U72" i="3" s="1"/>
  <c r="V72" i="3" s="1"/>
  <c r="BN73" i="1"/>
  <c r="T73" i="3" s="1"/>
  <c r="U73" i="3" s="1"/>
  <c r="V73" i="3" s="1"/>
  <c r="BN74" i="1"/>
  <c r="T74" i="3" s="1"/>
  <c r="U74" i="3" s="1"/>
  <c r="V74" i="3" s="1"/>
  <c r="BN75" i="1"/>
  <c r="T75" i="3" s="1"/>
  <c r="U75" i="3" s="1"/>
  <c r="V75" i="3" s="1"/>
  <c r="BN76" i="1"/>
  <c r="T76" i="3" s="1"/>
  <c r="U76" i="3" s="1"/>
  <c r="V76" i="3" s="1"/>
  <c r="BN77" i="1"/>
  <c r="T77" i="3" s="1"/>
  <c r="U77" i="3" s="1"/>
  <c r="V77" i="3" s="1"/>
  <c r="BN78" i="1"/>
  <c r="T78" i="3" s="1"/>
  <c r="U78" i="3" s="1"/>
  <c r="V78" i="3" s="1"/>
  <c r="BN79" i="1"/>
  <c r="T79" i="3" s="1"/>
  <c r="U79" i="3" s="1"/>
  <c r="V79" i="3" s="1"/>
  <c r="BN80" i="1"/>
  <c r="T80" i="3" s="1"/>
  <c r="U80" i="3" s="1"/>
  <c r="V80" i="3" s="1"/>
  <c r="BN81" i="1"/>
  <c r="T81" i="3" s="1"/>
  <c r="U81" i="3" s="1"/>
  <c r="V81" i="3" s="1"/>
  <c r="BN82" i="1"/>
  <c r="T82" i="3" s="1"/>
  <c r="U82" i="3" s="1"/>
  <c r="V82" i="3" s="1"/>
  <c r="BN83" i="1"/>
  <c r="T83" i="3" s="1"/>
  <c r="U83" i="3" s="1"/>
  <c r="V83" i="3" s="1"/>
  <c r="BN84" i="1"/>
  <c r="T84" i="3" s="1"/>
  <c r="U84" i="3" s="1"/>
  <c r="V84" i="3" s="1"/>
  <c r="BN85" i="1"/>
  <c r="T85" i="3" s="1"/>
  <c r="U85" i="3" s="1"/>
  <c r="V85" i="3" s="1"/>
  <c r="BN86" i="1"/>
  <c r="T86" i="3" s="1"/>
  <c r="U86" i="3" s="1"/>
  <c r="V86" i="3" s="1"/>
  <c r="BN87" i="1"/>
  <c r="T87" i="3" s="1"/>
  <c r="U87" i="3" s="1"/>
  <c r="V87" i="3" s="1"/>
  <c r="BN88" i="1"/>
  <c r="T88" i="3" s="1"/>
  <c r="U88" i="3" s="1"/>
  <c r="V88" i="3" s="1"/>
  <c r="BN89" i="1"/>
  <c r="T89" i="3" s="1"/>
  <c r="U89" i="3" s="1"/>
  <c r="V89" i="3" s="1"/>
  <c r="BN90" i="1"/>
  <c r="T90" i="3" s="1"/>
  <c r="U90" i="3" s="1"/>
  <c r="V90" i="3" s="1"/>
  <c r="BN91" i="1"/>
  <c r="T91" i="3" s="1"/>
  <c r="U91" i="3" s="1"/>
  <c r="V91" i="3" s="1"/>
  <c r="BN92" i="1"/>
  <c r="T92" i="3" s="1"/>
  <c r="U92" i="3" s="1"/>
  <c r="V92" i="3" s="1"/>
  <c r="BN93" i="1"/>
  <c r="T93" i="3" s="1"/>
  <c r="U93" i="3" s="1"/>
  <c r="V93" i="3" s="1"/>
  <c r="BN94" i="1"/>
  <c r="T94" i="3" s="1"/>
  <c r="U94" i="3" s="1"/>
  <c r="V94" i="3" s="1"/>
  <c r="BN95" i="1"/>
  <c r="T95" i="3" s="1"/>
  <c r="U95" i="3" s="1"/>
  <c r="V95" i="3" s="1"/>
  <c r="BN96" i="1"/>
  <c r="T96" i="3" s="1"/>
  <c r="U96" i="3" s="1"/>
  <c r="V96" i="3" s="1"/>
  <c r="BN97" i="1"/>
  <c r="T97" i="3" s="1"/>
  <c r="U97" i="3" s="1"/>
  <c r="V97" i="3" s="1"/>
  <c r="BN98" i="1"/>
  <c r="T98" i="3" s="1"/>
  <c r="U98" i="3" s="1"/>
  <c r="V98" i="3" s="1"/>
  <c r="BN99" i="1"/>
  <c r="T99" i="3" s="1"/>
  <c r="U99" i="3" s="1"/>
  <c r="V99" i="3" s="1"/>
  <c r="BN100" i="1"/>
  <c r="T100" i="3" s="1"/>
  <c r="U100" i="3" s="1"/>
  <c r="V100" i="3" s="1"/>
  <c r="BN101" i="1"/>
  <c r="T101" i="3" s="1"/>
  <c r="U101" i="3" s="1"/>
  <c r="V101" i="3" s="1"/>
  <c r="BN102" i="1"/>
  <c r="T102" i="3" s="1"/>
  <c r="U102" i="3" s="1"/>
  <c r="V102" i="3" s="1"/>
  <c r="BN103" i="1"/>
  <c r="T103" i="3" s="1"/>
  <c r="U103" i="3" s="1"/>
  <c r="V103" i="3" s="1"/>
  <c r="BN104" i="1"/>
  <c r="T104" i="3" s="1"/>
  <c r="U104" i="3" s="1"/>
  <c r="V104" i="3" s="1"/>
  <c r="BN105" i="1"/>
  <c r="T105" i="3" s="1"/>
  <c r="U105" i="3" s="1"/>
  <c r="V105" i="3" s="1"/>
  <c r="BN106" i="1"/>
  <c r="T106" i="3" s="1"/>
  <c r="U106" i="3" s="1"/>
  <c r="V106" i="3" s="1"/>
  <c r="BN107" i="1"/>
  <c r="T107" i="3" s="1"/>
  <c r="U107" i="3" s="1"/>
  <c r="V107" i="3" s="1"/>
  <c r="BN108" i="1"/>
  <c r="T108" i="3" s="1"/>
  <c r="U108" i="3" s="1"/>
  <c r="V108" i="3" s="1"/>
  <c r="BN109" i="1"/>
  <c r="T109" i="3" s="1"/>
  <c r="U109" i="3" s="1"/>
  <c r="V109" i="3" s="1"/>
  <c r="BN110" i="1"/>
  <c r="T110" i="3" s="1"/>
  <c r="U110" i="3" s="1"/>
  <c r="V110" i="3" s="1"/>
  <c r="BN111" i="1"/>
  <c r="T111" i="3" s="1"/>
  <c r="U111" i="3" s="1"/>
  <c r="V111" i="3" s="1"/>
  <c r="BN112" i="1"/>
  <c r="T112" i="3" s="1"/>
  <c r="U112" i="3" s="1"/>
  <c r="V112" i="3" s="1"/>
  <c r="BN113" i="1"/>
  <c r="T113" i="3" s="1"/>
  <c r="U113" i="3" s="1"/>
  <c r="V113" i="3" s="1"/>
  <c r="BN114" i="1"/>
  <c r="T114" i="3" s="1"/>
  <c r="U114" i="3" s="1"/>
  <c r="V114" i="3" s="1"/>
  <c r="BN115" i="1"/>
  <c r="T115" i="3" s="1"/>
  <c r="U115" i="3" s="1"/>
  <c r="V115" i="3" s="1"/>
  <c r="BN116" i="1"/>
  <c r="T116" i="3" s="1"/>
  <c r="U116" i="3" s="1"/>
  <c r="V116" i="3" s="1"/>
  <c r="BN117" i="1"/>
  <c r="T117" i="3" s="1"/>
  <c r="U117" i="3" s="1"/>
  <c r="V117" i="3" s="1"/>
  <c r="BN118" i="1"/>
  <c r="T118" i="3" s="1"/>
  <c r="U118" i="3" s="1"/>
  <c r="V118" i="3" s="1"/>
  <c r="BN119" i="1"/>
  <c r="T119" i="3" s="1"/>
  <c r="U119" i="3" s="1"/>
  <c r="V119" i="3" s="1"/>
  <c r="BN120" i="1"/>
  <c r="T120" i="3" s="1"/>
  <c r="U120" i="3" s="1"/>
  <c r="V120" i="3" s="1"/>
  <c r="BN121" i="1"/>
  <c r="T121" i="3" s="1"/>
  <c r="U121" i="3" s="1"/>
  <c r="V121" i="3" s="1"/>
  <c r="BN122" i="1"/>
  <c r="T122" i="3" s="1"/>
  <c r="U122" i="3" s="1"/>
  <c r="V122" i="3" s="1"/>
  <c r="BN123" i="1"/>
  <c r="T123" i="3" s="1"/>
  <c r="U123" i="3" s="1"/>
  <c r="V123" i="3" s="1"/>
  <c r="BN124" i="1"/>
  <c r="T124" i="3" s="1"/>
  <c r="U124" i="3" s="1"/>
  <c r="V124" i="3" s="1"/>
  <c r="BN125" i="1"/>
  <c r="T125" i="3" s="1"/>
  <c r="U125" i="3" s="1"/>
  <c r="V125" i="3" s="1"/>
  <c r="BN126" i="1"/>
  <c r="T126" i="3" s="1"/>
  <c r="U126" i="3" s="1"/>
  <c r="V126" i="3" s="1"/>
  <c r="BN127" i="1"/>
  <c r="T127" i="3" s="1"/>
  <c r="U127" i="3" s="1"/>
  <c r="V127" i="3" s="1"/>
  <c r="BN128" i="1"/>
  <c r="T128" i="3" s="1"/>
  <c r="U128" i="3" s="1"/>
  <c r="V128" i="3" s="1"/>
  <c r="BN129" i="1"/>
  <c r="T129" i="3" s="1"/>
  <c r="U129" i="3" s="1"/>
  <c r="V129" i="3" s="1"/>
  <c r="BN130" i="1"/>
  <c r="T130" i="3" s="1"/>
  <c r="U130" i="3" s="1"/>
  <c r="V130" i="3" s="1"/>
  <c r="BN131" i="1"/>
  <c r="T131" i="3" s="1"/>
  <c r="U131" i="3" s="1"/>
  <c r="V131" i="3" s="1"/>
  <c r="BN132" i="1"/>
  <c r="T132" i="3" s="1"/>
  <c r="U132" i="3" s="1"/>
  <c r="V132" i="3" s="1"/>
  <c r="BN133" i="1"/>
  <c r="T133" i="3" s="1"/>
  <c r="U133" i="3" s="1"/>
  <c r="V133" i="3" s="1"/>
  <c r="BN134" i="1"/>
  <c r="T134" i="3" s="1"/>
  <c r="U134" i="3" s="1"/>
  <c r="V134" i="3" s="1"/>
  <c r="BN135" i="1"/>
  <c r="T135" i="3" s="1"/>
  <c r="U135" i="3" s="1"/>
  <c r="V135" i="3" s="1"/>
  <c r="BN136" i="1"/>
  <c r="T136" i="3" s="1"/>
  <c r="U136" i="3" s="1"/>
  <c r="V136" i="3" s="1"/>
  <c r="BN137" i="1"/>
  <c r="T137" i="3" s="1"/>
  <c r="U137" i="3" s="1"/>
  <c r="V137" i="3" s="1"/>
  <c r="BN138" i="1"/>
  <c r="T138" i="3" s="1"/>
  <c r="U138" i="3" s="1"/>
  <c r="V138" i="3" s="1"/>
  <c r="BN139" i="1"/>
  <c r="T139" i="3" s="1"/>
  <c r="U139" i="3" s="1"/>
  <c r="V139" i="3" s="1"/>
  <c r="BN140" i="1"/>
  <c r="T140" i="3" s="1"/>
  <c r="U140" i="3" s="1"/>
  <c r="V140" i="3" s="1"/>
  <c r="BN141" i="1"/>
  <c r="T141" i="3" s="1"/>
  <c r="U141" i="3" s="1"/>
  <c r="V141" i="3" s="1"/>
  <c r="BN142" i="1"/>
  <c r="T142" i="3" s="1"/>
  <c r="U142" i="3" s="1"/>
  <c r="V142" i="3" s="1"/>
  <c r="BN143" i="1"/>
  <c r="T143" i="3" s="1"/>
  <c r="U143" i="3" s="1"/>
  <c r="V143" i="3" s="1"/>
  <c r="BN144" i="1"/>
  <c r="T144" i="3" s="1"/>
  <c r="U144" i="3" s="1"/>
  <c r="V144" i="3" s="1"/>
  <c r="BN145" i="1"/>
  <c r="T145" i="3" s="1"/>
  <c r="U145" i="3" s="1"/>
  <c r="V145" i="3" s="1"/>
  <c r="BN146" i="1"/>
  <c r="T146" i="3" s="1"/>
  <c r="U146" i="3" s="1"/>
  <c r="V146" i="3" s="1"/>
  <c r="BN147" i="1"/>
  <c r="T147" i="3" s="1"/>
  <c r="U147" i="3" s="1"/>
  <c r="V147" i="3" s="1"/>
  <c r="BN148" i="1"/>
  <c r="T148" i="3" s="1"/>
  <c r="U148" i="3" s="1"/>
  <c r="V148" i="3" s="1"/>
  <c r="BN149" i="1"/>
  <c r="T149" i="3" s="1"/>
  <c r="U149" i="3" s="1"/>
  <c r="V149" i="3" s="1"/>
  <c r="BN150" i="1"/>
  <c r="T150" i="3" s="1"/>
  <c r="U150" i="3" s="1"/>
  <c r="V150" i="3" s="1"/>
  <c r="BN151" i="1"/>
  <c r="T151" i="3" s="1"/>
  <c r="U151" i="3" s="1"/>
  <c r="V151" i="3" s="1"/>
  <c r="BN152" i="1"/>
  <c r="T152" i="3" s="1"/>
  <c r="U152" i="3" s="1"/>
  <c r="V152" i="3" s="1"/>
  <c r="BN153" i="1"/>
  <c r="T153" i="3" s="1"/>
  <c r="U153" i="3" s="1"/>
  <c r="V153" i="3" s="1"/>
  <c r="BN154" i="1"/>
  <c r="T154" i="3" s="1"/>
  <c r="U154" i="3" s="1"/>
  <c r="V154" i="3" s="1"/>
  <c r="BN155" i="1"/>
  <c r="T155" i="3" s="1"/>
  <c r="U155" i="3" s="1"/>
  <c r="V155" i="3" s="1"/>
  <c r="BN156" i="1"/>
  <c r="T156" i="3" s="1"/>
  <c r="U156" i="3" s="1"/>
  <c r="V156" i="3" s="1"/>
  <c r="BN157" i="1"/>
  <c r="T157" i="3" s="1"/>
  <c r="U157" i="3" s="1"/>
  <c r="V157" i="3" s="1"/>
  <c r="BN158" i="1"/>
  <c r="T158" i="3" s="1"/>
  <c r="U158" i="3" s="1"/>
  <c r="V158" i="3" s="1"/>
  <c r="BN159" i="1"/>
  <c r="T159" i="3" s="1"/>
  <c r="U159" i="3" s="1"/>
  <c r="V159" i="3" s="1"/>
  <c r="BN160" i="1"/>
  <c r="T160" i="3" s="1"/>
  <c r="U160" i="3" s="1"/>
  <c r="V160" i="3" s="1"/>
  <c r="BN161" i="1"/>
  <c r="T161" i="3" s="1"/>
  <c r="U161" i="3" s="1"/>
  <c r="V161" i="3" s="1"/>
  <c r="BN162" i="1"/>
  <c r="T162" i="3" s="1"/>
  <c r="U162" i="3" s="1"/>
  <c r="V162" i="3" s="1"/>
  <c r="BN163" i="1"/>
  <c r="T163" i="3" s="1"/>
  <c r="U163" i="3" s="1"/>
  <c r="V163" i="3" s="1"/>
  <c r="BN164" i="1"/>
  <c r="T164" i="3" s="1"/>
  <c r="U164" i="3" s="1"/>
  <c r="V164" i="3" s="1"/>
  <c r="BN165" i="1"/>
  <c r="T165" i="3" s="1"/>
  <c r="U165" i="3" s="1"/>
  <c r="V165" i="3" s="1"/>
  <c r="BN166" i="1"/>
  <c r="T166" i="3" s="1"/>
  <c r="U166" i="3" s="1"/>
  <c r="V166" i="3" s="1"/>
  <c r="BN167" i="1"/>
  <c r="T167" i="3" s="1"/>
  <c r="U167" i="3" s="1"/>
  <c r="V167" i="3" s="1"/>
  <c r="BN168" i="1"/>
  <c r="T168" i="3" s="1"/>
  <c r="U168" i="3" s="1"/>
  <c r="V168" i="3" s="1"/>
  <c r="BN169" i="1"/>
  <c r="T169" i="3" s="1"/>
  <c r="U169" i="3" s="1"/>
  <c r="V169" i="3" s="1"/>
  <c r="BN170" i="1"/>
  <c r="T170" i="3" s="1"/>
  <c r="U170" i="3" s="1"/>
  <c r="V170" i="3" s="1"/>
  <c r="BN171" i="1"/>
  <c r="T171" i="3" s="1"/>
  <c r="U171" i="3" s="1"/>
  <c r="V171" i="3" s="1"/>
  <c r="BN172" i="1"/>
  <c r="T172" i="3" s="1"/>
  <c r="U172" i="3" s="1"/>
  <c r="V172" i="3" s="1"/>
  <c r="BN173" i="1"/>
  <c r="T173" i="3" s="1"/>
  <c r="U173" i="3" s="1"/>
  <c r="V173" i="3" s="1"/>
  <c r="BN174" i="1"/>
  <c r="T174" i="3" s="1"/>
  <c r="U174" i="3" s="1"/>
  <c r="V174" i="3" s="1"/>
  <c r="BN175" i="1"/>
  <c r="T175" i="3" s="1"/>
  <c r="U175" i="3" s="1"/>
  <c r="V175" i="3" s="1"/>
  <c r="BN176" i="1"/>
  <c r="T176" i="3" s="1"/>
  <c r="U176" i="3" s="1"/>
  <c r="V176" i="3" s="1"/>
  <c r="BN177" i="1"/>
  <c r="T177" i="3" s="1"/>
  <c r="U177" i="3" s="1"/>
  <c r="V177" i="3" s="1"/>
  <c r="BN178" i="1"/>
  <c r="T178" i="3" s="1"/>
  <c r="U178" i="3" s="1"/>
  <c r="V178" i="3" s="1"/>
  <c r="BN179" i="1"/>
  <c r="T179" i="3" s="1"/>
  <c r="U179" i="3" s="1"/>
  <c r="V179" i="3" s="1"/>
  <c r="BN180" i="1"/>
  <c r="T180" i="3" s="1"/>
  <c r="U180" i="3" s="1"/>
  <c r="V180" i="3" s="1"/>
  <c r="BN181" i="1"/>
  <c r="T181" i="3" s="1"/>
  <c r="U181" i="3" s="1"/>
  <c r="V181" i="3" s="1"/>
  <c r="BN182" i="1"/>
  <c r="T182" i="3" s="1"/>
  <c r="U182" i="3" s="1"/>
  <c r="V182" i="3" s="1"/>
  <c r="BN183" i="1"/>
  <c r="T183" i="3" s="1"/>
  <c r="U183" i="3" s="1"/>
  <c r="V183" i="3" s="1"/>
  <c r="BN184" i="1"/>
  <c r="T184" i="3" s="1"/>
  <c r="U184" i="3" s="1"/>
  <c r="V184" i="3" s="1"/>
  <c r="BN185" i="1"/>
  <c r="T185" i="3" s="1"/>
  <c r="U185" i="3" s="1"/>
  <c r="V185" i="3" s="1"/>
  <c r="BN186" i="1"/>
  <c r="T186" i="3" s="1"/>
  <c r="U186" i="3" s="1"/>
  <c r="V186" i="3" s="1"/>
  <c r="BN187" i="1"/>
  <c r="T187" i="3" s="1"/>
  <c r="U187" i="3" s="1"/>
  <c r="V187" i="3" s="1"/>
  <c r="BN188" i="1"/>
  <c r="T188" i="3" s="1"/>
  <c r="U188" i="3" s="1"/>
  <c r="V188" i="3" s="1"/>
  <c r="BN189" i="1"/>
  <c r="T189" i="3" s="1"/>
  <c r="U189" i="3" s="1"/>
  <c r="V189" i="3" s="1"/>
  <c r="BN190" i="1"/>
  <c r="T190" i="3" s="1"/>
  <c r="U190" i="3" s="1"/>
  <c r="V190" i="3" s="1"/>
  <c r="BN191" i="1"/>
  <c r="T191" i="3" s="1"/>
  <c r="U191" i="3" s="1"/>
  <c r="V191" i="3" s="1"/>
  <c r="BN192" i="1"/>
  <c r="T192" i="3" s="1"/>
  <c r="U192" i="3" s="1"/>
  <c r="V192" i="3" s="1"/>
  <c r="BN193" i="1"/>
  <c r="T193" i="3" s="1"/>
  <c r="U193" i="3" s="1"/>
  <c r="V193" i="3" s="1"/>
  <c r="BN194" i="1"/>
  <c r="T194" i="3" s="1"/>
  <c r="U194" i="3" s="1"/>
  <c r="V194" i="3" s="1"/>
  <c r="BN195" i="1"/>
  <c r="T195" i="3" s="1"/>
  <c r="U195" i="3" s="1"/>
  <c r="V195" i="3" s="1"/>
  <c r="BN196" i="1"/>
  <c r="T196" i="3" s="1"/>
  <c r="U196" i="3" s="1"/>
  <c r="V196" i="3" s="1"/>
  <c r="BN197" i="1"/>
  <c r="T197" i="3" s="1"/>
  <c r="U197" i="3" s="1"/>
  <c r="V197" i="3" s="1"/>
  <c r="BN198" i="1"/>
  <c r="T198" i="3" s="1"/>
  <c r="U198" i="3" s="1"/>
  <c r="V198" i="3" s="1"/>
  <c r="BN199" i="1"/>
  <c r="T199" i="3" s="1"/>
  <c r="U199" i="3" s="1"/>
  <c r="V199" i="3" s="1"/>
  <c r="BN200" i="1"/>
  <c r="T200" i="3" s="1"/>
  <c r="U200" i="3" s="1"/>
  <c r="V200" i="3" s="1"/>
  <c r="BN201" i="1"/>
  <c r="T201" i="3" s="1"/>
  <c r="U201" i="3" s="1"/>
  <c r="V201" i="3" s="1"/>
  <c r="BN202" i="1"/>
  <c r="T202" i="3" s="1"/>
  <c r="U202" i="3" s="1"/>
  <c r="V202" i="3" s="1"/>
  <c r="BN203" i="1"/>
  <c r="T203" i="3" s="1"/>
  <c r="U203" i="3" s="1"/>
  <c r="V203" i="3" s="1"/>
  <c r="BN204" i="1"/>
  <c r="T204" i="3" s="1"/>
  <c r="U204" i="3" s="1"/>
  <c r="V204" i="3" s="1"/>
  <c r="BN205" i="1"/>
  <c r="T205" i="3" s="1"/>
  <c r="U205" i="3" s="1"/>
  <c r="V205" i="3" s="1"/>
  <c r="BN206" i="1"/>
  <c r="T206" i="3" s="1"/>
  <c r="U206" i="3" s="1"/>
  <c r="V206" i="3" s="1"/>
  <c r="BN207" i="1"/>
  <c r="T207" i="3" s="1"/>
  <c r="U207" i="3" s="1"/>
  <c r="V207" i="3" s="1"/>
  <c r="BN208" i="1"/>
  <c r="T208" i="3" s="1"/>
  <c r="U208" i="3" s="1"/>
  <c r="V208" i="3" s="1"/>
  <c r="BN209" i="1"/>
  <c r="T209" i="3" s="1"/>
  <c r="U209" i="3" s="1"/>
  <c r="V209" i="3" s="1"/>
  <c r="BN210" i="1"/>
  <c r="T210" i="3" s="1"/>
  <c r="U210" i="3" s="1"/>
  <c r="V210" i="3" s="1"/>
  <c r="BN211" i="1"/>
  <c r="T211" i="3" s="1"/>
  <c r="U211" i="3" s="1"/>
  <c r="V211" i="3" s="1"/>
  <c r="BN212" i="1"/>
  <c r="T212" i="3" s="1"/>
  <c r="U212" i="3" s="1"/>
  <c r="V212" i="3" s="1"/>
  <c r="BN213" i="1"/>
  <c r="T213" i="3" s="1"/>
  <c r="U213" i="3" s="1"/>
  <c r="V213" i="3" s="1"/>
  <c r="BN214" i="1"/>
  <c r="T214" i="3" s="1"/>
  <c r="U214" i="3" s="1"/>
  <c r="V214" i="3" s="1"/>
  <c r="BN215" i="1"/>
  <c r="T215" i="3" s="1"/>
  <c r="U215" i="3" s="1"/>
  <c r="V215" i="3" s="1"/>
  <c r="BN216" i="1"/>
  <c r="T216" i="3" s="1"/>
  <c r="U216" i="3" s="1"/>
  <c r="V216" i="3" s="1"/>
  <c r="BN217" i="1"/>
  <c r="T217" i="3" s="1"/>
  <c r="U217" i="3" s="1"/>
  <c r="V217" i="3" s="1"/>
  <c r="BN218" i="1"/>
  <c r="T218" i="3" s="1"/>
  <c r="U218" i="3" s="1"/>
  <c r="V218" i="3" s="1"/>
  <c r="BN219" i="1"/>
  <c r="T219" i="3" s="1"/>
  <c r="U219" i="3" s="1"/>
  <c r="V219" i="3" s="1"/>
  <c r="BN220" i="1"/>
  <c r="T220" i="3" s="1"/>
  <c r="U220" i="3" s="1"/>
  <c r="V220" i="3" s="1"/>
  <c r="BN221" i="1"/>
  <c r="T221" i="3" s="1"/>
  <c r="U221" i="3" s="1"/>
  <c r="V221" i="3" s="1"/>
  <c r="BN222" i="1"/>
  <c r="T222" i="3" s="1"/>
  <c r="U222" i="3" s="1"/>
  <c r="V222" i="3" s="1"/>
  <c r="BN223" i="1"/>
  <c r="T223" i="3" s="1"/>
  <c r="U223" i="3" s="1"/>
  <c r="V223" i="3" s="1"/>
  <c r="BN224" i="1"/>
  <c r="T224" i="3" s="1"/>
  <c r="U224" i="3" s="1"/>
  <c r="V224" i="3" s="1"/>
  <c r="BN225" i="1"/>
  <c r="T225" i="3" s="1"/>
  <c r="U225" i="3" s="1"/>
  <c r="V225" i="3" s="1"/>
  <c r="BN226" i="1"/>
  <c r="T226" i="3" s="1"/>
  <c r="U226" i="3" s="1"/>
  <c r="V226" i="3" s="1"/>
  <c r="BN227" i="1"/>
  <c r="T227" i="3" s="1"/>
  <c r="U227" i="3" s="1"/>
  <c r="V227" i="3" s="1"/>
  <c r="BN228" i="1"/>
  <c r="T228" i="3" s="1"/>
  <c r="U228" i="3" s="1"/>
  <c r="V228" i="3" s="1"/>
  <c r="BN229" i="1"/>
  <c r="T229" i="3" s="1"/>
  <c r="U229" i="3" s="1"/>
  <c r="V229" i="3" s="1"/>
  <c r="BN230" i="1"/>
  <c r="T230" i="3" s="1"/>
  <c r="U230" i="3" s="1"/>
  <c r="V230" i="3" s="1"/>
  <c r="BN231" i="1"/>
  <c r="T231" i="3" s="1"/>
  <c r="U231" i="3" s="1"/>
  <c r="V231" i="3" s="1"/>
  <c r="BN232" i="1"/>
  <c r="T232" i="3" s="1"/>
  <c r="U232" i="3" s="1"/>
  <c r="V232" i="3" s="1"/>
  <c r="BN233" i="1"/>
  <c r="T233" i="3" s="1"/>
  <c r="U233" i="3" s="1"/>
  <c r="V233" i="3" s="1"/>
  <c r="BN234" i="1"/>
  <c r="T234" i="3" s="1"/>
  <c r="U234" i="3" s="1"/>
  <c r="V234" i="3" s="1"/>
  <c r="BN235" i="1"/>
  <c r="T235" i="3" s="1"/>
  <c r="U235" i="3" s="1"/>
  <c r="V235" i="3" s="1"/>
  <c r="BN236" i="1"/>
  <c r="T236" i="3" s="1"/>
  <c r="U236" i="3" s="1"/>
  <c r="V236" i="3" s="1"/>
  <c r="BN237" i="1"/>
  <c r="T237" i="3" s="1"/>
  <c r="U237" i="3" s="1"/>
  <c r="V237" i="3" s="1"/>
  <c r="BN238" i="1"/>
  <c r="T238" i="3" s="1"/>
  <c r="U238" i="3" s="1"/>
  <c r="V238" i="3" s="1"/>
  <c r="BN239" i="1"/>
  <c r="T239" i="3" s="1"/>
  <c r="U239" i="3" s="1"/>
  <c r="V239" i="3" s="1"/>
  <c r="BN240" i="1"/>
  <c r="T240" i="3" s="1"/>
  <c r="U240" i="3" s="1"/>
  <c r="V240" i="3" s="1"/>
  <c r="BN2" i="1"/>
  <c r="T2" i="3" s="1"/>
  <c r="J3" i="3"/>
  <c r="Q3" i="3" s="1"/>
  <c r="R3" i="3" s="1"/>
  <c r="J4" i="3"/>
  <c r="J5" i="3"/>
  <c r="Q5" i="3" s="1"/>
  <c r="R5" i="3" s="1"/>
  <c r="J6" i="3"/>
  <c r="J7" i="3"/>
  <c r="J8" i="3"/>
  <c r="J9" i="3"/>
  <c r="J10" i="3"/>
  <c r="Q10" i="3" s="1"/>
  <c r="R10" i="3" s="1"/>
  <c r="J11" i="3"/>
  <c r="J12" i="3"/>
  <c r="J13" i="3"/>
  <c r="Q13" i="3" s="1"/>
  <c r="R13" i="3" s="1"/>
  <c r="J14" i="3"/>
  <c r="J15" i="3"/>
  <c r="J16" i="3"/>
  <c r="J17" i="3"/>
  <c r="J18" i="3"/>
  <c r="Q18" i="3" s="1"/>
  <c r="R18" i="3" s="1"/>
  <c r="J19" i="3"/>
  <c r="Q19" i="3" s="1"/>
  <c r="R19" i="3" s="1"/>
  <c r="J20" i="3"/>
  <c r="J21" i="3"/>
  <c r="J22" i="3"/>
  <c r="J23" i="3"/>
  <c r="J24" i="3"/>
  <c r="J25" i="3"/>
  <c r="Q25" i="3" s="1"/>
  <c r="R25" i="3" s="1"/>
  <c r="J26" i="3"/>
  <c r="Q26" i="3" s="1"/>
  <c r="R26" i="3" s="1"/>
  <c r="J27" i="3"/>
  <c r="J28" i="3"/>
  <c r="J29" i="3"/>
  <c r="J30" i="3"/>
  <c r="J31" i="3"/>
  <c r="Q31" i="3" s="1"/>
  <c r="R31" i="3" s="1"/>
  <c r="J32" i="3"/>
  <c r="J33" i="3"/>
  <c r="J34" i="3"/>
  <c r="Q34" i="3" s="1"/>
  <c r="R34" i="3" s="1"/>
  <c r="J35" i="3"/>
  <c r="J36" i="3"/>
  <c r="J37" i="3"/>
  <c r="J38" i="3"/>
  <c r="J39" i="3"/>
  <c r="Q39" i="3" s="1"/>
  <c r="R39" i="3" s="1"/>
  <c r="J40" i="3"/>
  <c r="J41" i="3"/>
  <c r="Q41" i="3" s="1"/>
  <c r="R41" i="3" s="1"/>
  <c r="J42" i="3"/>
  <c r="J43" i="3"/>
  <c r="J44" i="3"/>
  <c r="J45" i="3"/>
  <c r="J46" i="3"/>
  <c r="Q46" i="3" s="1"/>
  <c r="R46" i="3" s="1"/>
  <c r="J47" i="3"/>
  <c r="Q47" i="3" s="1"/>
  <c r="R47" i="3" s="1"/>
  <c r="J48" i="3"/>
  <c r="J49" i="3"/>
  <c r="Q49" i="3" s="1"/>
  <c r="R49" i="3" s="1"/>
  <c r="J50" i="3"/>
  <c r="J51" i="3"/>
  <c r="J52" i="3"/>
  <c r="J53" i="3"/>
  <c r="Q53" i="3" s="1"/>
  <c r="R53" i="3" s="1"/>
  <c r="J54" i="3"/>
  <c r="J55" i="3"/>
  <c r="Q55" i="3" s="1"/>
  <c r="R55" i="3" s="1"/>
  <c r="J56" i="3"/>
  <c r="J57" i="3"/>
  <c r="J58" i="3"/>
  <c r="J59" i="3"/>
  <c r="J60" i="3"/>
  <c r="J61" i="3"/>
  <c r="Q61" i="3" s="1"/>
  <c r="R61" i="3" s="1"/>
  <c r="J62" i="3"/>
  <c r="Q62" i="3" s="1"/>
  <c r="R62" i="3" s="1"/>
  <c r="J63" i="3"/>
  <c r="J64" i="3"/>
  <c r="J65" i="3"/>
  <c r="J66" i="3"/>
  <c r="J67" i="3"/>
  <c r="Q67" i="3" s="1"/>
  <c r="R67" i="3" s="1"/>
  <c r="J68" i="3"/>
  <c r="J69" i="3"/>
  <c r="Q69" i="3" s="1"/>
  <c r="R69" i="3" s="1"/>
  <c r="J70" i="3"/>
  <c r="J71" i="3"/>
  <c r="J72" i="3"/>
  <c r="J73" i="3"/>
  <c r="J74" i="3"/>
  <c r="Q74" i="3" s="1"/>
  <c r="R74" i="3" s="1"/>
  <c r="J75" i="3"/>
  <c r="J76" i="3"/>
  <c r="J77" i="3"/>
  <c r="Q77" i="3" s="1"/>
  <c r="R77" i="3" s="1"/>
  <c r="J78" i="3"/>
  <c r="J79" i="3"/>
  <c r="J80" i="3"/>
  <c r="J81" i="3"/>
  <c r="J82" i="3"/>
  <c r="Q82" i="3" s="1"/>
  <c r="R82" i="3" s="1"/>
  <c r="J83" i="3"/>
  <c r="Q83" i="3" s="1"/>
  <c r="R83" i="3" s="1"/>
  <c r="J84" i="3"/>
  <c r="J85" i="3"/>
  <c r="J86" i="3"/>
  <c r="J87" i="3"/>
  <c r="J88" i="3"/>
  <c r="J89" i="3"/>
  <c r="Q89" i="3" s="1"/>
  <c r="R89" i="3" s="1"/>
  <c r="J90" i="3"/>
  <c r="Q90" i="3" s="1"/>
  <c r="R90" i="3" s="1"/>
  <c r="J91" i="3"/>
  <c r="J92" i="3"/>
  <c r="J93" i="3"/>
  <c r="J94" i="3"/>
  <c r="J95" i="3"/>
  <c r="Q95" i="3" s="1"/>
  <c r="R95" i="3" s="1"/>
  <c r="J96" i="3"/>
  <c r="J97" i="3"/>
  <c r="J98" i="3"/>
  <c r="Q98" i="3" s="1"/>
  <c r="R98" i="3" s="1"/>
  <c r="J99" i="3"/>
  <c r="J100" i="3"/>
  <c r="J101" i="3"/>
  <c r="J102" i="3"/>
  <c r="J103" i="3"/>
  <c r="Q103" i="3" s="1"/>
  <c r="R103" i="3" s="1"/>
  <c r="J104" i="3"/>
  <c r="J105" i="3"/>
  <c r="Q105" i="3" s="1"/>
  <c r="R105" i="3" s="1"/>
  <c r="J106" i="3"/>
  <c r="J107" i="3"/>
  <c r="J108" i="3"/>
  <c r="J109" i="3"/>
  <c r="J110" i="3"/>
  <c r="Q110" i="3" s="1"/>
  <c r="R110" i="3" s="1"/>
  <c r="J111" i="3"/>
  <c r="Q111" i="3" s="1"/>
  <c r="R111" i="3" s="1"/>
  <c r="J112" i="3"/>
  <c r="J113" i="3"/>
  <c r="Q113" i="3" s="1"/>
  <c r="R113" i="3" s="1"/>
  <c r="J114" i="3"/>
  <c r="J115" i="3"/>
  <c r="J116" i="3"/>
  <c r="J117" i="3"/>
  <c r="Q117" i="3" s="1"/>
  <c r="R117" i="3" s="1"/>
  <c r="J118" i="3"/>
  <c r="J119" i="3"/>
  <c r="Q119" i="3" s="1"/>
  <c r="R119" i="3" s="1"/>
  <c r="J120" i="3"/>
  <c r="J121" i="3"/>
  <c r="J122" i="3"/>
  <c r="J123" i="3"/>
  <c r="Q123" i="3" s="1"/>
  <c r="R123" i="3" s="1"/>
  <c r="J124" i="3"/>
  <c r="Q124" i="3" s="1"/>
  <c r="R124" i="3" s="1"/>
  <c r="J125" i="3"/>
  <c r="J126" i="3"/>
  <c r="J127" i="3"/>
  <c r="J128" i="3"/>
  <c r="Q128" i="3" s="1"/>
  <c r="R128" i="3" s="1"/>
  <c r="J129" i="3"/>
  <c r="Q129" i="3" s="1"/>
  <c r="R129" i="3" s="1"/>
  <c r="J130" i="3"/>
  <c r="J131" i="3"/>
  <c r="J132" i="3"/>
  <c r="J133" i="3"/>
  <c r="Q133" i="3" s="1"/>
  <c r="R133" i="3" s="1"/>
  <c r="J134" i="3"/>
  <c r="Q134" i="3" s="1"/>
  <c r="R134" i="3" s="1"/>
  <c r="J135" i="3"/>
  <c r="Q135" i="3" s="1"/>
  <c r="R135" i="3" s="1"/>
  <c r="J136" i="3"/>
  <c r="J137" i="3"/>
  <c r="J138" i="3"/>
  <c r="J139" i="3"/>
  <c r="Q139" i="3" s="1"/>
  <c r="R139" i="3" s="1"/>
  <c r="J140" i="3"/>
  <c r="Q140" i="3" s="1"/>
  <c r="R140" i="3" s="1"/>
  <c r="J141" i="3"/>
  <c r="J142" i="3"/>
  <c r="J143" i="3"/>
  <c r="J144" i="3"/>
  <c r="Q144" i="3" s="1"/>
  <c r="R144" i="3" s="1"/>
  <c r="J145" i="3"/>
  <c r="Q145" i="3" s="1"/>
  <c r="R145" i="3" s="1"/>
  <c r="J146" i="3"/>
  <c r="J147" i="3"/>
  <c r="J148" i="3"/>
  <c r="J149" i="3"/>
  <c r="Q149" i="3" s="1"/>
  <c r="R149" i="3" s="1"/>
  <c r="J150" i="3"/>
  <c r="J151" i="3"/>
  <c r="Q151" i="3" s="1"/>
  <c r="R151" i="3" s="1"/>
  <c r="J152" i="3"/>
  <c r="J153" i="3"/>
  <c r="J154" i="3"/>
  <c r="J155" i="3"/>
  <c r="Q155" i="3" s="1"/>
  <c r="R155" i="3" s="1"/>
  <c r="J156" i="3"/>
  <c r="Q156" i="3" s="1"/>
  <c r="R156" i="3" s="1"/>
  <c r="J157" i="3"/>
  <c r="J158" i="3"/>
  <c r="J159" i="3"/>
  <c r="J160" i="3"/>
  <c r="Q160" i="3" s="1"/>
  <c r="R160" i="3" s="1"/>
  <c r="J161" i="3"/>
  <c r="Q161" i="3" s="1"/>
  <c r="R161" i="3" s="1"/>
  <c r="J162" i="3"/>
  <c r="J163" i="3"/>
  <c r="J164" i="3"/>
  <c r="Q164" i="3" s="1"/>
  <c r="R164" i="3" s="1"/>
  <c r="J165" i="3"/>
  <c r="Q165" i="3" s="1"/>
  <c r="R165" i="3" s="1"/>
  <c r="J166" i="3"/>
  <c r="J167" i="3"/>
  <c r="J168" i="3"/>
  <c r="Q168" i="3" s="1"/>
  <c r="R168" i="3" s="1"/>
  <c r="J169" i="3"/>
  <c r="Q169" i="3" s="1"/>
  <c r="R169" i="3" s="1"/>
  <c r="J170" i="3"/>
  <c r="J171" i="3"/>
  <c r="J172" i="3"/>
  <c r="Q172" i="3" s="1"/>
  <c r="R172" i="3" s="1"/>
  <c r="J173" i="3"/>
  <c r="Q173" i="3" s="1"/>
  <c r="R173" i="3" s="1"/>
  <c r="J174" i="3"/>
  <c r="J175" i="3"/>
  <c r="J176" i="3"/>
  <c r="Q176" i="3" s="1"/>
  <c r="R176" i="3" s="1"/>
  <c r="J177" i="3"/>
  <c r="J178" i="3"/>
  <c r="J179" i="3"/>
  <c r="J180" i="3"/>
  <c r="Q180" i="3" s="1"/>
  <c r="R180" i="3" s="1"/>
  <c r="J181" i="3"/>
  <c r="Q181" i="3" s="1"/>
  <c r="R181" i="3" s="1"/>
  <c r="J182" i="3"/>
  <c r="J183" i="3"/>
  <c r="J184" i="3"/>
  <c r="Q184" i="3" s="1"/>
  <c r="R184" i="3" s="1"/>
  <c r="J185" i="3"/>
  <c r="Q185" i="3" s="1"/>
  <c r="R185" i="3" s="1"/>
  <c r="J186" i="3"/>
  <c r="J187" i="3"/>
  <c r="J188" i="3"/>
  <c r="Q188" i="3" s="1"/>
  <c r="R188" i="3" s="1"/>
  <c r="J189" i="3"/>
  <c r="Q189" i="3" s="1"/>
  <c r="R189" i="3" s="1"/>
  <c r="J190" i="3"/>
  <c r="J191" i="3"/>
  <c r="J192" i="3"/>
  <c r="Q192" i="3" s="1"/>
  <c r="R192" i="3" s="1"/>
  <c r="J193" i="3"/>
  <c r="Q193" i="3" s="1"/>
  <c r="R193" i="3" s="1"/>
  <c r="J194" i="3"/>
  <c r="Q194" i="3" s="1"/>
  <c r="R194" i="3" s="1"/>
  <c r="J195" i="3"/>
  <c r="J196" i="3"/>
  <c r="Q196" i="3" s="1"/>
  <c r="R196" i="3" s="1"/>
  <c r="J197" i="3"/>
  <c r="Q197" i="3" s="1"/>
  <c r="R197" i="3" s="1"/>
  <c r="J198" i="3"/>
  <c r="J199" i="3"/>
  <c r="J200" i="3"/>
  <c r="Q200" i="3" s="1"/>
  <c r="R200" i="3" s="1"/>
  <c r="J201" i="3"/>
  <c r="J202" i="3"/>
  <c r="J203" i="3"/>
  <c r="J204" i="3"/>
  <c r="Q204" i="3" s="1"/>
  <c r="R204" i="3" s="1"/>
  <c r="J205" i="3"/>
  <c r="Q205" i="3" s="1"/>
  <c r="R205" i="3" s="1"/>
  <c r="J206" i="3"/>
  <c r="J207" i="3"/>
  <c r="J208" i="3"/>
  <c r="Q208" i="3" s="1"/>
  <c r="R208" i="3" s="1"/>
  <c r="J209" i="3"/>
  <c r="Q209" i="3" s="1"/>
  <c r="R209" i="3" s="1"/>
  <c r="J210" i="3"/>
  <c r="J211" i="3"/>
  <c r="J212" i="3"/>
  <c r="Q212" i="3" s="1"/>
  <c r="R212" i="3" s="1"/>
  <c r="J213" i="3"/>
  <c r="Q213" i="3" s="1"/>
  <c r="R213" i="3" s="1"/>
  <c r="J214" i="3"/>
  <c r="J215" i="3"/>
  <c r="J216" i="3"/>
  <c r="Q216" i="3" s="1"/>
  <c r="R216" i="3" s="1"/>
  <c r="J217" i="3"/>
  <c r="Q217" i="3" s="1"/>
  <c r="R217" i="3" s="1"/>
  <c r="J218" i="3"/>
  <c r="J219" i="3"/>
  <c r="J220" i="3"/>
  <c r="Q220" i="3" s="1"/>
  <c r="R220" i="3" s="1"/>
  <c r="J221" i="3"/>
  <c r="Q221" i="3" s="1"/>
  <c r="R221" i="3" s="1"/>
  <c r="J222" i="3"/>
  <c r="Q222" i="3" s="1"/>
  <c r="R222" i="3" s="1"/>
  <c r="J223" i="3"/>
  <c r="J224" i="3"/>
  <c r="Q224" i="3" s="1"/>
  <c r="R224" i="3" s="1"/>
  <c r="J225" i="3"/>
  <c r="Q225" i="3" s="1"/>
  <c r="R225" i="3" s="1"/>
  <c r="J226" i="3"/>
  <c r="J227" i="3"/>
  <c r="J228" i="3"/>
  <c r="J229" i="3"/>
  <c r="Q229" i="3" s="1"/>
  <c r="R229" i="3" s="1"/>
  <c r="J230" i="3"/>
  <c r="J231" i="3"/>
  <c r="J232" i="3"/>
  <c r="Q232" i="3" s="1"/>
  <c r="R232" i="3" s="1"/>
  <c r="J233" i="3"/>
  <c r="Q233" i="3" s="1"/>
  <c r="R233" i="3" s="1"/>
  <c r="J234" i="3"/>
  <c r="J235" i="3"/>
  <c r="J236" i="3"/>
  <c r="Q236" i="3" s="1"/>
  <c r="R236" i="3" s="1"/>
  <c r="J237" i="3"/>
  <c r="Q237" i="3" s="1"/>
  <c r="R237" i="3" s="1"/>
  <c r="J238" i="3"/>
  <c r="J239" i="3"/>
  <c r="J240" i="3"/>
  <c r="Q240" i="3" s="1"/>
  <c r="R240" i="3" s="1"/>
  <c r="J2" i="3"/>
  <c r="Q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" i="3"/>
  <c r="O240" i="3"/>
  <c r="N240" i="3"/>
  <c r="N239" i="3"/>
  <c r="N238" i="3"/>
  <c r="O237" i="3"/>
  <c r="N237" i="3"/>
  <c r="N236" i="3"/>
  <c r="O235" i="3"/>
  <c r="O234" i="3"/>
  <c r="N234" i="3"/>
  <c r="O233" i="3"/>
  <c r="O232" i="3"/>
  <c r="N231" i="3"/>
  <c r="O230" i="3"/>
  <c r="O229" i="3"/>
  <c r="N229" i="3"/>
  <c r="N228" i="3"/>
  <c r="N227" i="3"/>
  <c r="O226" i="3"/>
  <c r="N226" i="3"/>
  <c r="O225" i="3"/>
  <c r="N225" i="3"/>
  <c r="O224" i="3"/>
  <c r="N224" i="3"/>
  <c r="O223" i="3"/>
  <c r="N223" i="3"/>
  <c r="O222" i="3"/>
  <c r="O219" i="3"/>
  <c r="N219" i="3"/>
  <c r="O218" i="3"/>
  <c r="N218" i="3"/>
  <c r="O217" i="3"/>
  <c r="N217" i="3"/>
  <c r="N216" i="3"/>
  <c r="O215" i="3"/>
  <c r="N215" i="3"/>
  <c r="N214" i="3"/>
  <c r="O213" i="3"/>
  <c r="N213" i="3"/>
  <c r="N212" i="3"/>
  <c r="O211" i="3"/>
  <c r="O210" i="3"/>
  <c r="N210" i="3"/>
  <c r="N209" i="3"/>
  <c r="N208" i="3"/>
  <c r="N207" i="3"/>
  <c r="N206" i="3"/>
  <c r="N205" i="3"/>
  <c r="O204" i="3"/>
  <c r="O203" i="3"/>
  <c r="O202" i="3"/>
  <c r="O201" i="3"/>
  <c r="N201" i="3"/>
  <c r="N200" i="3"/>
  <c r="O199" i="3"/>
  <c r="N199" i="3"/>
  <c r="O198" i="3"/>
  <c r="N198" i="3"/>
  <c r="N197" i="3"/>
  <c r="N196" i="3"/>
  <c r="O195" i="3"/>
  <c r="N194" i="3"/>
  <c r="O193" i="3"/>
  <c r="N193" i="3"/>
  <c r="O192" i="3"/>
  <c r="O191" i="3"/>
  <c r="N191" i="3"/>
  <c r="O190" i="3"/>
  <c r="N190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1" i="3"/>
  <c r="O180" i="3"/>
  <c r="N179" i="3"/>
  <c r="O178" i="3"/>
  <c r="N178" i="3"/>
  <c r="O177" i="3"/>
  <c r="O176" i="3"/>
  <c r="N176" i="3"/>
  <c r="N175" i="3"/>
  <c r="O174" i="3"/>
  <c r="N173" i="3"/>
  <c r="N172" i="3"/>
  <c r="O171" i="3"/>
  <c r="N171" i="3"/>
  <c r="N169" i="3"/>
  <c r="O168" i="3"/>
  <c r="N167" i="3"/>
  <c r="O166" i="3"/>
  <c r="N166" i="3"/>
  <c r="O165" i="3"/>
  <c r="O164" i="3"/>
  <c r="N164" i="3"/>
  <c r="N163" i="3"/>
  <c r="O162" i="3"/>
  <c r="N162" i="3"/>
  <c r="O161" i="3"/>
  <c r="N161" i="3"/>
  <c r="O160" i="3"/>
  <c r="N160" i="3"/>
  <c r="O159" i="3"/>
  <c r="O158" i="3"/>
  <c r="N158" i="3"/>
  <c r="O157" i="3"/>
  <c r="N157" i="3"/>
  <c r="N156" i="3"/>
  <c r="O155" i="3"/>
  <c r="N155" i="3"/>
  <c r="O154" i="3"/>
  <c r="N154" i="3"/>
  <c r="O153" i="3"/>
  <c r="N153" i="3"/>
  <c r="O152" i="3"/>
  <c r="N151" i="3"/>
  <c r="N150" i="3"/>
  <c r="O149" i="3"/>
  <c r="N149" i="3"/>
  <c r="O148" i="3"/>
  <c r="N145" i="3"/>
  <c r="N144" i="3"/>
  <c r="N143" i="3"/>
  <c r="N142" i="3"/>
  <c r="O141" i="3"/>
  <c r="O140" i="3"/>
  <c r="N140" i="3"/>
  <c r="O139" i="3"/>
  <c r="N139" i="3"/>
  <c r="O138" i="3"/>
  <c r="N138" i="3"/>
  <c r="N137" i="3"/>
  <c r="O135" i="3"/>
  <c r="N135" i="3"/>
  <c r="O134" i="3"/>
  <c r="N134" i="3"/>
  <c r="N132" i="3"/>
  <c r="O131" i="3"/>
  <c r="N131" i="3"/>
  <c r="O130" i="3"/>
  <c r="N130" i="3"/>
  <c r="O129" i="3"/>
  <c r="N129" i="3"/>
  <c r="N128" i="3"/>
  <c r="O127" i="3"/>
  <c r="N127" i="3"/>
  <c r="O125" i="3"/>
  <c r="N125" i="3"/>
  <c r="O124" i="3"/>
  <c r="N124" i="3"/>
  <c r="N123" i="3"/>
  <c r="O122" i="3"/>
  <c r="N122" i="3"/>
  <c r="O120" i="3"/>
  <c r="N120" i="3"/>
  <c r="O119" i="3"/>
  <c r="N119" i="3"/>
  <c r="O118" i="3"/>
  <c r="N118" i="3"/>
  <c r="O117" i="3"/>
  <c r="N117" i="3"/>
  <c r="N116" i="3"/>
  <c r="N115" i="3"/>
  <c r="N114" i="3"/>
  <c r="N113" i="3"/>
  <c r="N112" i="3"/>
  <c r="N111" i="3"/>
  <c r="O110" i="3"/>
  <c r="N110" i="3"/>
  <c r="O109" i="3"/>
  <c r="N109" i="3"/>
  <c r="O108" i="3"/>
  <c r="N108" i="3"/>
  <c r="O106" i="3"/>
  <c r="N106" i="3"/>
  <c r="O105" i="3"/>
  <c r="N104" i="3"/>
  <c r="O103" i="3"/>
  <c r="N103" i="3"/>
  <c r="O101" i="3"/>
  <c r="N101" i="3"/>
  <c r="N100" i="3"/>
  <c r="O97" i="3"/>
  <c r="N97" i="3"/>
  <c r="O96" i="3"/>
  <c r="N96" i="3"/>
  <c r="N95" i="3"/>
  <c r="N94" i="3"/>
  <c r="N92" i="3"/>
  <c r="N91" i="3"/>
  <c r="O90" i="3"/>
  <c r="N90" i="3"/>
  <c r="O89" i="3"/>
  <c r="N89" i="3"/>
  <c r="N88" i="3"/>
  <c r="O87" i="3"/>
  <c r="N87" i="3"/>
  <c r="N86" i="3"/>
  <c r="O85" i="3"/>
  <c r="N85" i="3"/>
  <c r="N83" i="3"/>
  <c r="O82" i="3"/>
  <c r="N82" i="3"/>
  <c r="N81" i="3"/>
  <c r="N78" i="3"/>
  <c r="N77" i="3"/>
  <c r="O76" i="3"/>
  <c r="O75" i="3"/>
  <c r="N75" i="3"/>
  <c r="O74" i="3"/>
  <c r="N74" i="3"/>
  <c r="N73" i="3"/>
  <c r="N72" i="3"/>
  <c r="O71" i="3"/>
  <c r="N71" i="3"/>
  <c r="O70" i="3"/>
  <c r="O69" i="3"/>
  <c r="N69" i="3"/>
  <c r="O68" i="3"/>
  <c r="N68" i="3"/>
  <c r="O66" i="3"/>
  <c r="N66" i="3"/>
  <c r="N65" i="3"/>
  <c r="O64" i="3"/>
  <c r="N64" i="3"/>
  <c r="O63" i="3"/>
  <c r="N63" i="3"/>
  <c r="N62" i="3"/>
  <c r="O61" i="3"/>
  <c r="N61" i="3"/>
  <c r="N60" i="3"/>
  <c r="O59" i="3"/>
  <c r="N59" i="3"/>
  <c r="N58" i="3"/>
  <c r="O57" i="3"/>
  <c r="N57" i="3"/>
  <c r="N56" i="3"/>
  <c r="O55" i="3"/>
  <c r="N55" i="3"/>
  <c r="O54" i="3"/>
  <c r="N54" i="3"/>
  <c r="N53" i="3"/>
  <c r="O52" i="3"/>
  <c r="N52" i="3"/>
  <c r="O51" i="3"/>
  <c r="N51" i="3"/>
  <c r="O50" i="3"/>
  <c r="N50" i="3"/>
  <c r="O49" i="3"/>
  <c r="N49" i="3"/>
  <c r="O48" i="3"/>
  <c r="N48" i="3"/>
  <c r="O46" i="3"/>
  <c r="O45" i="3"/>
  <c r="N45" i="3"/>
  <c r="O44" i="3"/>
  <c r="O43" i="3"/>
  <c r="N43" i="3"/>
  <c r="O42" i="3"/>
  <c r="N42" i="3"/>
  <c r="O41" i="3"/>
  <c r="N41" i="3"/>
  <c r="O40" i="3"/>
  <c r="N40" i="3"/>
  <c r="N39" i="3"/>
  <c r="N38" i="3"/>
  <c r="N37" i="3"/>
  <c r="O36" i="3"/>
  <c r="N36" i="3"/>
  <c r="O35" i="3"/>
  <c r="N35" i="3"/>
  <c r="N34" i="3"/>
  <c r="O33" i="3"/>
  <c r="N33" i="3"/>
  <c r="O32" i="3"/>
  <c r="N32" i="3"/>
  <c r="O31" i="3"/>
  <c r="N31" i="3"/>
  <c r="O30" i="3"/>
  <c r="N30" i="3"/>
  <c r="N29" i="3"/>
  <c r="O28" i="3"/>
  <c r="N28" i="3"/>
  <c r="O27" i="3"/>
  <c r="N27" i="3"/>
  <c r="N26" i="3"/>
  <c r="O25" i="3"/>
  <c r="N25" i="3"/>
  <c r="N24" i="3"/>
  <c r="O23" i="3"/>
  <c r="N23" i="3"/>
  <c r="O22" i="3"/>
  <c r="N22" i="3"/>
  <c r="O21" i="3"/>
  <c r="N21" i="3"/>
  <c r="O20" i="3"/>
  <c r="N20" i="3"/>
  <c r="O19" i="3"/>
  <c r="O18" i="3"/>
  <c r="N18" i="3"/>
  <c r="N17" i="3"/>
  <c r="O16" i="3"/>
  <c r="N16" i="3"/>
  <c r="O15" i="3"/>
  <c r="N15" i="3"/>
  <c r="N14" i="3"/>
  <c r="O13" i="3"/>
  <c r="N13" i="3"/>
  <c r="N12" i="3"/>
  <c r="O11" i="3"/>
  <c r="N11" i="3"/>
  <c r="O10" i="3"/>
  <c r="N10" i="3"/>
  <c r="O9" i="3"/>
  <c r="N9" i="3"/>
  <c r="O8" i="3"/>
  <c r="N8" i="3"/>
  <c r="N7" i="3"/>
  <c r="N6" i="3"/>
  <c r="O5" i="3"/>
  <c r="N5" i="3"/>
  <c r="N4" i="3"/>
  <c r="N3" i="3"/>
  <c r="F14" i="2"/>
  <c r="G14" i="2" s="1"/>
  <c r="O214" i="3" s="1"/>
  <c r="F13" i="2"/>
  <c r="G13" i="2" s="1"/>
  <c r="N177" i="3" s="1"/>
  <c r="U2" i="3" l="1"/>
  <c r="V2" i="3" s="1"/>
  <c r="P30" i="3"/>
  <c r="P32" i="3"/>
  <c r="P40" i="3"/>
  <c r="P52" i="3"/>
  <c r="P68" i="3"/>
  <c r="P125" i="3"/>
  <c r="P160" i="3"/>
  <c r="K228" i="3"/>
  <c r="L228" i="3" s="1"/>
  <c r="P161" i="3"/>
  <c r="P185" i="3"/>
  <c r="K201" i="3"/>
  <c r="L201" i="3" s="1"/>
  <c r="K177" i="3"/>
  <c r="L177" i="3" s="1"/>
  <c r="Q152" i="3"/>
  <c r="R152" i="3" s="1"/>
  <c r="K152" i="3"/>
  <c r="L152" i="3" s="1"/>
  <c r="Q148" i="3"/>
  <c r="R148" i="3" s="1"/>
  <c r="K148" i="3"/>
  <c r="L148" i="3" s="1"/>
  <c r="Q136" i="3"/>
  <c r="R136" i="3" s="1"/>
  <c r="K136" i="3"/>
  <c r="L136" i="3" s="1"/>
  <c r="Q132" i="3"/>
  <c r="R132" i="3" s="1"/>
  <c r="K132" i="3"/>
  <c r="L132" i="3" s="1"/>
  <c r="Q120" i="3"/>
  <c r="R120" i="3" s="1"/>
  <c r="K120" i="3"/>
  <c r="L120" i="3" s="1"/>
  <c r="K116" i="3"/>
  <c r="L116" i="3" s="1"/>
  <c r="Q116" i="3"/>
  <c r="R116" i="3" s="1"/>
  <c r="K112" i="3"/>
  <c r="L112" i="3" s="1"/>
  <c r="Q112" i="3"/>
  <c r="R112" i="3" s="1"/>
  <c r="K108" i="3"/>
  <c r="L108" i="3" s="1"/>
  <c r="Q108" i="3"/>
  <c r="R108" i="3" s="1"/>
  <c r="K104" i="3"/>
  <c r="L104" i="3" s="1"/>
  <c r="Q104" i="3"/>
  <c r="R104" i="3" s="1"/>
  <c r="K100" i="3"/>
  <c r="L100" i="3" s="1"/>
  <c r="Q100" i="3"/>
  <c r="R100" i="3" s="1"/>
  <c r="K96" i="3"/>
  <c r="L96" i="3" s="1"/>
  <c r="Q96" i="3"/>
  <c r="R96" i="3" s="1"/>
  <c r="K92" i="3"/>
  <c r="L92" i="3" s="1"/>
  <c r="K88" i="3"/>
  <c r="L88" i="3" s="1"/>
  <c r="Q88" i="3"/>
  <c r="R88" i="3" s="1"/>
  <c r="K84" i="3"/>
  <c r="L84" i="3" s="1"/>
  <c r="Q84" i="3"/>
  <c r="R84" i="3" s="1"/>
  <c r="K80" i="3"/>
  <c r="L80" i="3" s="1"/>
  <c r="Q80" i="3"/>
  <c r="R80" i="3" s="1"/>
  <c r="K76" i="3"/>
  <c r="L76" i="3" s="1"/>
  <c r="Q76" i="3"/>
  <c r="R76" i="3" s="1"/>
  <c r="K72" i="3"/>
  <c r="L72" i="3" s="1"/>
  <c r="Q72" i="3"/>
  <c r="R72" i="3" s="1"/>
  <c r="K68" i="3"/>
  <c r="L68" i="3" s="1"/>
  <c r="Q68" i="3"/>
  <c r="R68" i="3" s="1"/>
  <c r="K64" i="3"/>
  <c r="L64" i="3" s="1"/>
  <c r="Q64" i="3"/>
  <c r="R64" i="3" s="1"/>
  <c r="K60" i="3"/>
  <c r="L60" i="3" s="1"/>
  <c r="Q60" i="3"/>
  <c r="R60" i="3" s="1"/>
  <c r="K56" i="3"/>
  <c r="L56" i="3" s="1"/>
  <c r="Q56" i="3"/>
  <c r="R56" i="3" s="1"/>
  <c r="K52" i="3"/>
  <c r="L52" i="3" s="1"/>
  <c r="Q52" i="3"/>
  <c r="R52" i="3" s="1"/>
  <c r="K48" i="3"/>
  <c r="L48" i="3" s="1"/>
  <c r="Q48" i="3"/>
  <c r="R48" i="3" s="1"/>
  <c r="K44" i="3"/>
  <c r="L44" i="3" s="1"/>
  <c r="Q44" i="3"/>
  <c r="R44" i="3" s="1"/>
  <c r="K40" i="3"/>
  <c r="L40" i="3" s="1"/>
  <c r="Q40" i="3"/>
  <c r="R40" i="3" s="1"/>
  <c r="K36" i="3"/>
  <c r="L36" i="3" s="1"/>
  <c r="Q36" i="3"/>
  <c r="R36" i="3" s="1"/>
  <c r="K32" i="3"/>
  <c r="L32" i="3" s="1"/>
  <c r="Q32" i="3"/>
  <c r="R32" i="3" s="1"/>
  <c r="K28" i="3"/>
  <c r="L28" i="3" s="1"/>
  <c r="K24" i="3"/>
  <c r="L24" i="3" s="1"/>
  <c r="Q24" i="3"/>
  <c r="R24" i="3" s="1"/>
  <c r="K20" i="3"/>
  <c r="L20" i="3" s="1"/>
  <c r="Q20" i="3"/>
  <c r="R20" i="3" s="1"/>
  <c r="K16" i="3"/>
  <c r="L16" i="3" s="1"/>
  <c r="Q16" i="3"/>
  <c r="R16" i="3" s="1"/>
  <c r="K12" i="3"/>
  <c r="L12" i="3" s="1"/>
  <c r="Q12" i="3"/>
  <c r="R12" i="3" s="1"/>
  <c r="K8" i="3"/>
  <c r="L8" i="3" s="1"/>
  <c r="Q8" i="3"/>
  <c r="R8" i="3" s="1"/>
  <c r="K4" i="3"/>
  <c r="L4" i="3" s="1"/>
  <c r="Q4" i="3"/>
  <c r="R4" i="3" s="1"/>
  <c r="K240" i="3"/>
  <c r="L240" i="3" s="1"/>
  <c r="K232" i="3"/>
  <c r="L232" i="3" s="1"/>
  <c r="K224" i="3"/>
  <c r="L224" i="3" s="1"/>
  <c r="K216" i="3"/>
  <c r="L216" i="3" s="1"/>
  <c r="K208" i="3"/>
  <c r="L208" i="3" s="1"/>
  <c r="K200" i="3"/>
  <c r="L200" i="3" s="1"/>
  <c r="K192" i="3"/>
  <c r="L192" i="3" s="1"/>
  <c r="K184" i="3"/>
  <c r="L184" i="3" s="1"/>
  <c r="K176" i="3"/>
  <c r="L176" i="3" s="1"/>
  <c r="K168" i="3"/>
  <c r="L168" i="3" s="1"/>
  <c r="K160" i="3"/>
  <c r="L160" i="3" s="1"/>
  <c r="K149" i="3"/>
  <c r="L149" i="3" s="1"/>
  <c r="K139" i="3"/>
  <c r="L139" i="3" s="1"/>
  <c r="K128" i="3"/>
  <c r="L128" i="3" s="1"/>
  <c r="K117" i="3"/>
  <c r="L117" i="3" s="1"/>
  <c r="K103" i="3"/>
  <c r="L103" i="3" s="1"/>
  <c r="K89" i="3"/>
  <c r="L89" i="3" s="1"/>
  <c r="K74" i="3"/>
  <c r="L74" i="3" s="1"/>
  <c r="K61" i="3"/>
  <c r="L61" i="3" s="1"/>
  <c r="K46" i="3"/>
  <c r="L46" i="3" s="1"/>
  <c r="K31" i="3"/>
  <c r="L31" i="3" s="1"/>
  <c r="K18" i="3"/>
  <c r="L18" i="3" s="1"/>
  <c r="K3" i="3"/>
  <c r="L3" i="3" s="1"/>
  <c r="Q228" i="3"/>
  <c r="R228" i="3" s="1"/>
  <c r="Q201" i="3"/>
  <c r="R201" i="3" s="1"/>
  <c r="Q239" i="3"/>
  <c r="R239" i="3" s="1"/>
  <c r="K239" i="3"/>
  <c r="L239" i="3" s="1"/>
  <c r="Q235" i="3"/>
  <c r="R235" i="3" s="1"/>
  <c r="K235" i="3"/>
  <c r="L235" i="3" s="1"/>
  <c r="Q231" i="3"/>
  <c r="R231" i="3" s="1"/>
  <c r="K231" i="3"/>
  <c r="L231" i="3" s="1"/>
  <c r="Q227" i="3"/>
  <c r="R227" i="3" s="1"/>
  <c r="K227" i="3"/>
  <c r="L227" i="3" s="1"/>
  <c r="Q223" i="3"/>
  <c r="R223" i="3" s="1"/>
  <c r="K223" i="3"/>
  <c r="L223" i="3" s="1"/>
  <c r="Q219" i="3"/>
  <c r="R219" i="3" s="1"/>
  <c r="K219" i="3"/>
  <c r="L219" i="3" s="1"/>
  <c r="Q215" i="3"/>
  <c r="R215" i="3" s="1"/>
  <c r="K215" i="3"/>
  <c r="L215" i="3" s="1"/>
  <c r="Q211" i="3"/>
  <c r="R211" i="3" s="1"/>
  <c r="K211" i="3"/>
  <c r="L211" i="3" s="1"/>
  <c r="Q207" i="3"/>
  <c r="R207" i="3" s="1"/>
  <c r="K207" i="3"/>
  <c r="L207" i="3" s="1"/>
  <c r="Q203" i="3"/>
  <c r="R203" i="3" s="1"/>
  <c r="K203" i="3"/>
  <c r="L203" i="3" s="1"/>
  <c r="Q199" i="3"/>
  <c r="R199" i="3" s="1"/>
  <c r="K199" i="3"/>
  <c r="L199" i="3" s="1"/>
  <c r="Q195" i="3"/>
  <c r="R195" i="3" s="1"/>
  <c r="K195" i="3"/>
  <c r="L195" i="3" s="1"/>
  <c r="Q191" i="3"/>
  <c r="R191" i="3" s="1"/>
  <c r="K191" i="3"/>
  <c r="L191" i="3" s="1"/>
  <c r="Q187" i="3"/>
  <c r="R187" i="3" s="1"/>
  <c r="K187" i="3"/>
  <c r="L187" i="3" s="1"/>
  <c r="Q183" i="3"/>
  <c r="R183" i="3" s="1"/>
  <c r="K183" i="3"/>
  <c r="L183" i="3" s="1"/>
  <c r="Q179" i="3"/>
  <c r="R179" i="3" s="1"/>
  <c r="K179" i="3"/>
  <c r="L179" i="3" s="1"/>
  <c r="Q175" i="3"/>
  <c r="R175" i="3" s="1"/>
  <c r="K175" i="3"/>
  <c r="L175" i="3" s="1"/>
  <c r="Q171" i="3"/>
  <c r="R171" i="3" s="1"/>
  <c r="K171" i="3"/>
  <c r="L171" i="3" s="1"/>
  <c r="Q167" i="3"/>
  <c r="R167" i="3" s="1"/>
  <c r="K167" i="3"/>
  <c r="L167" i="3" s="1"/>
  <c r="Q163" i="3"/>
  <c r="R163" i="3" s="1"/>
  <c r="K163" i="3"/>
  <c r="L163" i="3" s="1"/>
  <c r="Q159" i="3"/>
  <c r="R159" i="3" s="1"/>
  <c r="K159" i="3"/>
  <c r="L159" i="3" s="1"/>
  <c r="Q147" i="3"/>
  <c r="R147" i="3" s="1"/>
  <c r="K147" i="3"/>
  <c r="L147" i="3" s="1"/>
  <c r="Q143" i="3"/>
  <c r="R143" i="3" s="1"/>
  <c r="K143" i="3"/>
  <c r="L143" i="3" s="1"/>
  <c r="Q131" i="3"/>
  <c r="R131" i="3" s="1"/>
  <c r="K131" i="3"/>
  <c r="L131" i="3" s="1"/>
  <c r="Q127" i="3"/>
  <c r="R127" i="3" s="1"/>
  <c r="K127" i="3"/>
  <c r="L127" i="3" s="1"/>
  <c r="Q115" i="3"/>
  <c r="R115" i="3" s="1"/>
  <c r="K115" i="3"/>
  <c r="L115" i="3" s="1"/>
  <c r="Q107" i="3"/>
  <c r="R107" i="3" s="1"/>
  <c r="K107" i="3"/>
  <c r="L107" i="3" s="1"/>
  <c r="Q99" i="3"/>
  <c r="R99" i="3" s="1"/>
  <c r="K99" i="3"/>
  <c r="L99" i="3" s="1"/>
  <c r="Q91" i="3"/>
  <c r="R91" i="3" s="1"/>
  <c r="K91" i="3"/>
  <c r="L91" i="3" s="1"/>
  <c r="Q87" i="3"/>
  <c r="R87" i="3" s="1"/>
  <c r="K87" i="3"/>
  <c r="L87" i="3" s="1"/>
  <c r="Q79" i="3"/>
  <c r="R79" i="3" s="1"/>
  <c r="K79" i="3"/>
  <c r="L79" i="3" s="1"/>
  <c r="Q75" i="3"/>
  <c r="R75" i="3" s="1"/>
  <c r="K75" i="3"/>
  <c r="L75" i="3" s="1"/>
  <c r="Q71" i="3"/>
  <c r="R71" i="3" s="1"/>
  <c r="K71" i="3"/>
  <c r="L71" i="3" s="1"/>
  <c r="Q63" i="3"/>
  <c r="R63" i="3" s="1"/>
  <c r="K63" i="3"/>
  <c r="L63" i="3" s="1"/>
  <c r="Q59" i="3"/>
  <c r="R59" i="3" s="1"/>
  <c r="K59" i="3"/>
  <c r="L59" i="3" s="1"/>
  <c r="Q51" i="3"/>
  <c r="R51" i="3" s="1"/>
  <c r="K51" i="3"/>
  <c r="L51" i="3" s="1"/>
  <c r="Q43" i="3"/>
  <c r="R43" i="3" s="1"/>
  <c r="K43" i="3"/>
  <c r="L43" i="3" s="1"/>
  <c r="Q35" i="3"/>
  <c r="R35" i="3" s="1"/>
  <c r="K35" i="3"/>
  <c r="L35" i="3" s="1"/>
  <c r="Q27" i="3"/>
  <c r="R27" i="3" s="1"/>
  <c r="K27" i="3"/>
  <c r="L27" i="3" s="1"/>
  <c r="Q23" i="3"/>
  <c r="R23" i="3" s="1"/>
  <c r="K23" i="3"/>
  <c r="L23" i="3" s="1"/>
  <c r="Q15" i="3"/>
  <c r="R15" i="3" s="1"/>
  <c r="K15" i="3"/>
  <c r="L15" i="3" s="1"/>
  <c r="Q11" i="3"/>
  <c r="R11" i="3" s="1"/>
  <c r="K11" i="3"/>
  <c r="L11" i="3" s="1"/>
  <c r="Q7" i="3"/>
  <c r="R7" i="3" s="1"/>
  <c r="K7" i="3"/>
  <c r="L7" i="3" s="1"/>
  <c r="K237" i="3"/>
  <c r="L237" i="3" s="1"/>
  <c r="K229" i="3"/>
  <c r="L229" i="3" s="1"/>
  <c r="K221" i="3"/>
  <c r="L221" i="3" s="1"/>
  <c r="K213" i="3"/>
  <c r="L213" i="3" s="1"/>
  <c r="K205" i="3"/>
  <c r="L205" i="3" s="1"/>
  <c r="K197" i="3"/>
  <c r="L197" i="3" s="1"/>
  <c r="K189" i="3"/>
  <c r="L189" i="3" s="1"/>
  <c r="K181" i="3"/>
  <c r="L181" i="3" s="1"/>
  <c r="K173" i="3"/>
  <c r="L173" i="3" s="1"/>
  <c r="K165" i="3"/>
  <c r="L165" i="3" s="1"/>
  <c r="K156" i="3"/>
  <c r="L156" i="3" s="1"/>
  <c r="K145" i="3"/>
  <c r="L145" i="3" s="1"/>
  <c r="K135" i="3"/>
  <c r="L135" i="3" s="1"/>
  <c r="K124" i="3"/>
  <c r="L124" i="3" s="1"/>
  <c r="K111" i="3"/>
  <c r="L111" i="3" s="1"/>
  <c r="K98" i="3"/>
  <c r="L98" i="3" s="1"/>
  <c r="K83" i="3"/>
  <c r="L83" i="3" s="1"/>
  <c r="K69" i="3"/>
  <c r="L69" i="3" s="1"/>
  <c r="K55" i="3"/>
  <c r="L55" i="3" s="1"/>
  <c r="K41" i="3"/>
  <c r="L41" i="3" s="1"/>
  <c r="K26" i="3"/>
  <c r="L26" i="3" s="1"/>
  <c r="K13" i="3"/>
  <c r="L13" i="3" s="1"/>
  <c r="Q28" i="3"/>
  <c r="R28" i="3" s="1"/>
  <c r="P187" i="3"/>
  <c r="P223" i="3"/>
  <c r="P225" i="3"/>
  <c r="P237" i="3"/>
  <c r="P240" i="3"/>
  <c r="Q238" i="3"/>
  <c r="R238" i="3" s="1"/>
  <c r="K238" i="3"/>
  <c r="L238" i="3" s="1"/>
  <c r="Q234" i="3"/>
  <c r="R234" i="3" s="1"/>
  <c r="K234" i="3"/>
  <c r="L234" i="3" s="1"/>
  <c r="K230" i="3"/>
  <c r="L230" i="3" s="1"/>
  <c r="K226" i="3"/>
  <c r="L226" i="3" s="1"/>
  <c r="Q226" i="3"/>
  <c r="R226" i="3" s="1"/>
  <c r="K222" i="3"/>
  <c r="L222" i="3" s="1"/>
  <c r="Q218" i="3"/>
  <c r="R218" i="3" s="1"/>
  <c r="K218" i="3"/>
  <c r="L218" i="3" s="1"/>
  <c r="K214" i="3"/>
  <c r="L214" i="3" s="1"/>
  <c r="Q214" i="3"/>
  <c r="R214" i="3" s="1"/>
  <c r="Q210" i="3"/>
  <c r="R210" i="3" s="1"/>
  <c r="K210" i="3"/>
  <c r="L210" i="3" s="1"/>
  <c r="K206" i="3"/>
  <c r="L206" i="3" s="1"/>
  <c r="Q206" i="3"/>
  <c r="R206" i="3" s="1"/>
  <c r="Q202" i="3"/>
  <c r="R202" i="3" s="1"/>
  <c r="K202" i="3"/>
  <c r="L202" i="3" s="1"/>
  <c r="K198" i="3"/>
  <c r="L198" i="3" s="1"/>
  <c r="Q198" i="3"/>
  <c r="R198" i="3" s="1"/>
  <c r="K194" i="3"/>
  <c r="L194" i="3" s="1"/>
  <c r="Q190" i="3"/>
  <c r="R190" i="3" s="1"/>
  <c r="K190" i="3"/>
  <c r="L190" i="3" s="1"/>
  <c r="Q186" i="3"/>
  <c r="R186" i="3" s="1"/>
  <c r="K186" i="3"/>
  <c r="L186" i="3" s="1"/>
  <c r="Q182" i="3"/>
  <c r="R182" i="3" s="1"/>
  <c r="K182" i="3"/>
  <c r="L182" i="3" s="1"/>
  <c r="Q178" i="3"/>
  <c r="R178" i="3" s="1"/>
  <c r="K178" i="3"/>
  <c r="L178" i="3" s="1"/>
  <c r="Q174" i="3"/>
  <c r="R174" i="3" s="1"/>
  <c r="K174" i="3"/>
  <c r="L174" i="3" s="1"/>
  <c r="Q170" i="3"/>
  <c r="R170" i="3" s="1"/>
  <c r="K170" i="3"/>
  <c r="L170" i="3" s="1"/>
  <c r="K166" i="3"/>
  <c r="L166" i="3" s="1"/>
  <c r="Q166" i="3"/>
  <c r="R166" i="3" s="1"/>
  <c r="Q162" i="3"/>
  <c r="R162" i="3" s="1"/>
  <c r="K162" i="3"/>
  <c r="L162" i="3" s="1"/>
  <c r="Q158" i="3"/>
  <c r="R158" i="3" s="1"/>
  <c r="K158" i="3"/>
  <c r="L158" i="3" s="1"/>
  <c r="Q154" i="3"/>
  <c r="R154" i="3" s="1"/>
  <c r="K154" i="3"/>
  <c r="L154" i="3" s="1"/>
  <c r="K150" i="3"/>
  <c r="L150" i="3" s="1"/>
  <c r="Q150" i="3"/>
  <c r="R150" i="3" s="1"/>
  <c r="Q146" i="3"/>
  <c r="R146" i="3" s="1"/>
  <c r="K146" i="3"/>
  <c r="L146" i="3" s="1"/>
  <c r="Q142" i="3"/>
  <c r="R142" i="3" s="1"/>
  <c r="K142" i="3"/>
  <c r="L142" i="3" s="1"/>
  <c r="Q138" i="3"/>
  <c r="R138" i="3" s="1"/>
  <c r="K138" i="3"/>
  <c r="L138" i="3" s="1"/>
  <c r="K134" i="3"/>
  <c r="L134" i="3" s="1"/>
  <c r="Q130" i="3"/>
  <c r="R130" i="3" s="1"/>
  <c r="K130" i="3"/>
  <c r="L130" i="3" s="1"/>
  <c r="Q126" i="3"/>
  <c r="R126" i="3" s="1"/>
  <c r="K126" i="3"/>
  <c r="L126" i="3" s="1"/>
  <c r="Q122" i="3"/>
  <c r="R122" i="3" s="1"/>
  <c r="K122" i="3"/>
  <c r="L122" i="3" s="1"/>
  <c r="K118" i="3"/>
  <c r="L118" i="3" s="1"/>
  <c r="Q118" i="3"/>
  <c r="R118" i="3" s="1"/>
  <c r="Q114" i="3"/>
  <c r="R114" i="3" s="1"/>
  <c r="K114" i="3"/>
  <c r="L114" i="3" s="1"/>
  <c r="Q106" i="3"/>
  <c r="R106" i="3" s="1"/>
  <c r="K106" i="3"/>
  <c r="L106" i="3" s="1"/>
  <c r="K102" i="3"/>
  <c r="L102" i="3" s="1"/>
  <c r="Q102" i="3"/>
  <c r="R102" i="3" s="1"/>
  <c r="Q94" i="3"/>
  <c r="R94" i="3" s="1"/>
  <c r="K94" i="3"/>
  <c r="L94" i="3" s="1"/>
  <c r="K86" i="3"/>
  <c r="L86" i="3" s="1"/>
  <c r="Q86" i="3"/>
  <c r="R86" i="3" s="1"/>
  <c r="Q78" i="3"/>
  <c r="R78" i="3" s="1"/>
  <c r="K78" i="3"/>
  <c r="L78" i="3" s="1"/>
  <c r="K70" i="3"/>
  <c r="L70" i="3" s="1"/>
  <c r="Q66" i="3"/>
  <c r="R66" i="3" s="1"/>
  <c r="K66" i="3"/>
  <c r="L66" i="3" s="1"/>
  <c r="Q58" i="3"/>
  <c r="R58" i="3" s="1"/>
  <c r="K58" i="3"/>
  <c r="L58" i="3" s="1"/>
  <c r="K54" i="3"/>
  <c r="L54" i="3" s="1"/>
  <c r="Q54" i="3"/>
  <c r="R54" i="3" s="1"/>
  <c r="Q50" i="3"/>
  <c r="R50" i="3" s="1"/>
  <c r="K50" i="3"/>
  <c r="L50" i="3" s="1"/>
  <c r="Q42" i="3"/>
  <c r="R42" i="3" s="1"/>
  <c r="K42" i="3"/>
  <c r="L42" i="3" s="1"/>
  <c r="K38" i="3"/>
  <c r="L38" i="3" s="1"/>
  <c r="Q38" i="3"/>
  <c r="R38" i="3" s="1"/>
  <c r="Q30" i="3"/>
  <c r="R30" i="3" s="1"/>
  <c r="K30" i="3"/>
  <c r="L30" i="3" s="1"/>
  <c r="K22" i="3"/>
  <c r="L22" i="3" s="1"/>
  <c r="Q22" i="3"/>
  <c r="R22" i="3" s="1"/>
  <c r="Q14" i="3"/>
  <c r="R14" i="3" s="1"/>
  <c r="K14" i="3"/>
  <c r="L14" i="3" s="1"/>
  <c r="K6" i="3"/>
  <c r="L6" i="3" s="1"/>
  <c r="K236" i="3"/>
  <c r="L236" i="3" s="1"/>
  <c r="K220" i="3"/>
  <c r="L220" i="3" s="1"/>
  <c r="K212" i="3"/>
  <c r="L212" i="3" s="1"/>
  <c r="K204" i="3"/>
  <c r="L204" i="3" s="1"/>
  <c r="K196" i="3"/>
  <c r="L196" i="3" s="1"/>
  <c r="K188" i="3"/>
  <c r="L188" i="3" s="1"/>
  <c r="K180" i="3"/>
  <c r="L180" i="3" s="1"/>
  <c r="K172" i="3"/>
  <c r="L172" i="3" s="1"/>
  <c r="K164" i="3"/>
  <c r="L164" i="3" s="1"/>
  <c r="K155" i="3"/>
  <c r="L155" i="3" s="1"/>
  <c r="K144" i="3"/>
  <c r="L144" i="3" s="1"/>
  <c r="K133" i="3"/>
  <c r="L133" i="3" s="1"/>
  <c r="K123" i="3"/>
  <c r="L123" i="3" s="1"/>
  <c r="K110" i="3"/>
  <c r="L110" i="3" s="1"/>
  <c r="K95" i="3"/>
  <c r="L95" i="3" s="1"/>
  <c r="K82" i="3"/>
  <c r="L82" i="3" s="1"/>
  <c r="K67" i="3"/>
  <c r="L67" i="3" s="1"/>
  <c r="K53" i="3"/>
  <c r="L53" i="3" s="1"/>
  <c r="K39" i="3"/>
  <c r="L39" i="3" s="1"/>
  <c r="K25" i="3"/>
  <c r="L25" i="3" s="1"/>
  <c r="K10" i="3"/>
  <c r="L10" i="3" s="1"/>
  <c r="Q177" i="3"/>
  <c r="R177" i="3" s="1"/>
  <c r="Q92" i="3"/>
  <c r="R92" i="3" s="1"/>
  <c r="Q6" i="3"/>
  <c r="R6" i="3" s="1"/>
  <c r="R2" i="3"/>
  <c r="Q157" i="3"/>
  <c r="R157" i="3" s="1"/>
  <c r="K157" i="3"/>
  <c r="L157" i="3" s="1"/>
  <c r="Q153" i="3"/>
  <c r="R153" i="3" s="1"/>
  <c r="K153" i="3"/>
  <c r="L153" i="3" s="1"/>
  <c r="Q141" i="3"/>
  <c r="R141" i="3" s="1"/>
  <c r="K141" i="3"/>
  <c r="L141" i="3" s="1"/>
  <c r="Q137" i="3"/>
  <c r="R137" i="3" s="1"/>
  <c r="K137" i="3"/>
  <c r="L137" i="3" s="1"/>
  <c r="Q125" i="3"/>
  <c r="R125" i="3" s="1"/>
  <c r="K125" i="3"/>
  <c r="L125" i="3" s="1"/>
  <c r="Q121" i="3"/>
  <c r="R121" i="3" s="1"/>
  <c r="K121" i="3"/>
  <c r="L121" i="3" s="1"/>
  <c r="K113" i="3"/>
  <c r="L113" i="3" s="1"/>
  <c r="Q109" i="3"/>
  <c r="R109" i="3" s="1"/>
  <c r="K109" i="3"/>
  <c r="L109" i="3" s="1"/>
  <c r="Q101" i="3"/>
  <c r="R101" i="3" s="1"/>
  <c r="K101" i="3"/>
  <c r="L101" i="3" s="1"/>
  <c r="K97" i="3"/>
  <c r="L97" i="3" s="1"/>
  <c r="Q97" i="3"/>
  <c r="R97" i="3" s="1"/>
  <c r="Q93" i="3"/>
  <c r="R93" i="3" s="1"/>
  <c r="K93" i="3"/>
  <c r="L93" i="3" s="1"/>
  <c r="Q85" i="3"/>
  <c r="R85" i="3" s="1"/>
  <c r="K85" i="3"/>
  <c r="L85" i="3" s="1"/>
  <c r="K81" i="3"/>
  <c r="L81" i="3" s="1"/>
  <c r="Q81" i="3"/>
  <c r="R81" i="3" s="1"/>
  <c r="Q73" i="3"/>
  <c r="R73" i="3" s="1"/>
  <c r="K73" i="3"/>
  <c r="L73" i="3" s="1"/>
  <c r="K65" i="3"/>
  <c r="L65" i="3" s="1"/>
  <c r="Q65" i="3"/>
  <c r="R65" i="3" s="1"/>
  <c r="Q57" i="3"/>
  <c r="R57" i="3" s="1"/>
  <c r="K57" i="3"/>
  <c r="L57" i="3" s="1"/>
  <c r="K49" i="3"/>
  <c r="L49" i="3" s="1"/>
  <c r="Q45" i="3"/>
  <c r="R45" i="3" s="1"/>
  <c r="K45" i="3"/>
  <c r="L45" i="3" s="1"/>
  <c r="Q37" i="3"/>
  <c r="R37" i="3" s="1"/>
  <c r="K37" i="3"/>
  <c r="L37" i="3" s="1"/>
  <c r="K33" i="3"/>
  <c r="L33" i="3" s="1"/>
  <c r="Q33" i="3"/>
  <c r="R33" i="3" s="1"/>
  <c r="Q29" i="3"/>
  <c r="R29" i="3" s="1"/>
  <c r="K29" i="3"/>
  <c r="L29" i="3" s="1"/>
  <c r="Q21" i="3"/>
  <c r="R21" i="3" s="1"/>
  <c r="K21" i="3"/>
  <c r="L21" i="3" s="1"/>
  <c r="K17" i="3"/>
  <c r="L17" i="3" s="1"/>
  <c r="Q17" i="3"/>
  <c r="R17" i="3" s="1"/>
  <c r="Q9" i="3"/>
  <c r="R9" i="3" s="1"/>
  <c r="K9" i="3"/>
  <c r="L9" i="3" s="1"/>
  <c r="K2" i="3"/>
  <c r="K233" i="3"/>
  <c r="L233" i="3" s="1"/>
  <c r="K225" i="3"/>
  <c r="L225" i="3" s="1"/>
  <c r="K217" i="3"/>
  <c r="L217" i="3" s="1"/>
  <c r="K209" i="3"/>
  <c r="L209" i="3" s="1"/>
  <c r="K193" i="3"/>
  <c r="L193" i="3" s="1"/>
  <c r="K185" i="3"/>
  <c r="L185" i="3" s="1"/>
  <c r="K169" i="3"/>
  <c r="L169" i="3" s="1"/>
  <c r="K161" i="3"/>
  <c r="L161" i="3" s="1"/>
  <c r="K151" i="3"/>
  <c r="L151" i="3" s="1"/>
  <c r="K140" i="3"/>
  <c r="L140" i="3" s="1"/>
  <c r="K129" i="3"/>
  <c r="L129" i="3" s="1"/>
  <c r="K119" i="3"/>
  <c r="L119" i="3" s="1"/>
  <c r="K105" i="3"/>
  <c r="L105" i="3" s="1"/>
  <c r="K90" i="3"/>
  <c r="L90" i="3" s="1"/>
  <c r="K77" i="3"/>
  <c r="L77" i="3" s="1"/>
  <c r="K62" i="3"/>
  <c r="L62" i="3" s="1"/>
  <c r="K47" i="3"/>
  <c r="L47" i="3" s="1"/>
  <c r="K34" i="3"/>
  <c r="L34" i="3" s="1"/>
  <c r="K19" i="3"/>
  <c r="L19" i="3" s="1"/>
  <c r="K5" i="3"/>
  <c r="L5" i="3" s="1"/>
  <c r="Q230" i="3"/>
  <c r="R230" i="3" s="1"/>
  <c r="Q70" i="3"/>
  <c r="R70" i="3" s="1"/>
  <c r="P61" i="3"/>
  <c r="P89" i="3"/>
  <c r="P96" i="3"/>
  <c r="P135" i="3"/>
  <c r="P193" i="3"/>
  <c r="P199" i="3"/>
  <c r="P215" i="3"/>
  <c r="P224" i="3"/>
  <c r="P229" i="3"/>
  <c r="P131" i="3"/>
  <c r="P171" i="3"/>
  <c r="P190" i="3"/>
  <c r="P177" i="3"/>
  <c r="P36" i="3"/>
  <c r="P54" i="3"/>
  <c r="P59" i="3"/>
  <c r="P75" i="3"/>
  <c r="P87" i="3"/>
  <c r="P27" i="3"/>
  <c r="P11" i="3"/>
  <c r="P23" i="3"/>
  <c r="P28" i="3"/>
  <c r="P16" i="3"/>
  <c r="P119" i="3"/>
  <c r="P139" i="3"/>
  <c r="P210" i="3"/>
  <c r="P218" i="3"/>
  <c r="P5" i="3"/>
  <c r="P8" i="3"/>
  <c r="P10" i="3"/>
  <c r="P15" i="3"/>
  <c r="P20" i="3"/>
  <c r="P22" i="3"/>
  <c r="P33" i="3"/>
  <c r="P55" i="3"/>
  <c r="P63" i="3"/>
  <c r="P71" i="3"/>
  <c r="P127" i="3"/>
  <c r="P155" i="3"/>
  <c r="P176" i="3"/>
  <c r="P186" i="3"/>
  <c r="P191" i="3"/>
  <c r="P213" i="3"/>
  <c r="P18" i="3"/>
  <c r="P31" i="3"/>
  <c r="P35" i="3"/>
  <c r="P103" i="3"/>
  <c r="P106" i="3"/>
  <c r="P109" i="3"/>
  <c r="P120" i="3"/>
  <c r="P134" i="3"/>
  <c r="P140" i="3"/>
  <c r="P149" i="3"/>
  <c r="P166" i="3"/>
  <c r="P183" i="3"/>
  <c r="P201" i="3"/>
  <c r="P217" i="3"/>
  <c r="P219" i="3"/>
  <c r="P214" i="3"/>
  <c r="P122" i="3"/>
  <c r="P162" i="3"/>
  <c r="P226" i="3"/>
  <c r="P45" i="3"/>
  <c r="P57" i="3"/>
  <c r="P66" i="3"/>
  <c r="P69" i="3"/>
  <c r="P74" i="3"/>
  <c r="P85" i="3"/>
  <c r="P101" i="3"/>
  <c r="P118" i="3"/>
  <c r="P130" i="3"/>
  <c r="P138" i="3"/>
  <c r="P154" i="3"/>
  <c r="P158" i="3"/>
  <c r="P178" i="3"/>
  <c r="P184" i="3"/>
  <c r="P9" i="3"/>
  <c r="P13" i="3"/>
  <c r="P21" i="3"/>
  <c r="P25" i="3"/>
  <c r="P41" i="3"/>
  <c r="P43" i="3"/>
  <c r="P49" i="3"/>
  <c r="P51" i="3"/>
  <c r="P64" i="3"/>
  <c r="P82" i="3"/>
  <c r="P97" i="3"/>
  <c r="P108" i="3"/>
  <c r="P117" i="3"/>
  <c r="P124" i="3"/>
  <c r="P129" i="3"/>
  <c r="P153" i="3"/>
  <c r="P157" i="3"/>
  <c r="P164" i="3"/>
  <c r="P188" i="3"/>
  <c r="P198" i="3"/>
  <c r="P234" i="3"/>
  <c r="O2" i="3"/>
  <c r="O6" i="3"/>
  <c r="P6" i="3" s="1"/>
  <c r="O14" i="3"/>
  <c r="P14" i="3" s="1"/>
  <c r="O26" i="3"/>
  <c r="P26" i="3" s="1"/>
  <c r="O34" i="3"/>
  <c r="P34" i="3" s="1"/>
  <c r="O38" i="3"/>
  <c r="P38" i="3" s="1"/>
  <c r="N47" i="3"/>
  <c r="O98" i="3"/>
  <c r="O126" i="3"/>
  <c r="O206" i="3"/>
  <c r="P206" i="3" s="1"/>
  <c r="N230" i="3"/>
  <c r="P230" i="3" s="1"/>
  <c r="N222" i="3"/>
  <c r="P222" i="3" s="1"/>
  <c r="N202" i="3"/>
  <c r="P202" i="3" s="1"/>
  <c r="N182" i="3"/>
  <c r="P182" i="3" s="1"/>
  <c r="N174" i="3"/>
  <c r="P174" i="3" s="1"/>
  <c r="N170" i="3"/>
  <c r="N146" i="3"/>
  <c r="N126" i="3"/>
  <c r="N102" i="3"/>
  <c r="N98" i="3"/>
  <c r="N70" i="3"/>
  <c r="P70" i="3" s="1"/>
  <c r="N46" i="3"/>
  <c r="P46" i="3" s="1"/>
  <c r="N235" i="3"/>
  <c r="P235" i="3" s="1"/>
  <c r="N211" i="3"/>
  <c r="P211" i="3" s="1"/>
  <c r="N203" i="3"/>
  <c r="P203" i="3" s="1"/>
  <c r="N195" i="3"/>
  <c r="P195" i="3" s="1"/>
  <c r="N159" i="3"/>
  <c r="P159" i="3" s="1"/>
  <c r="N147" i="3"/>
  <c r="N107" i="3"/>
  <c r="N99" i="3"/>
  <c r="N79" i="3"/>
  <c r="N67" i="3"/>
  <c r="N232" i="3"/>
  <c r="P232" i="3" s="1"/>
  <c r="N220" i="3"/>
  <c r="N204" i="3"/>
  <c r="P204" i="3" s="1"/>
  <c r="N192" i="3"/>
  <c r="P192" i="3" s="1"/>
  <c r="N180" i="3"/>
  <c r="P180" i="3" s="1"/>
  <c r="N168" i="3"/>
  <c r="P168" i="3" s="1"/>
  <c r="N152" i="3"/>
  <c r="P152" i="3" s="1"/>
  <c r="N148" i="3"/>
  <c r="P148" i="3" s="1"/>
  <c r="N136" i="3"/>
  <c r="N84" i="3"/>
  <c r="N80" i="3"/>
  <c r="N76" i="3"/>
  <c r="P76" i="3" s="1"/>
  <c r="N44" i="3"/>
  <c r="P44" i="3" s="1"/>
  <c r="O17" i="3"/>
  <c r="P17" i="3" s="1"/>
  <c r="O29" i="3"/>
  <c r="P29" i="3" s="1"/>
  <c r="O37" i="3"/>
  <c r="P37" i="3" s="1"/>
  <c r="O58" i="3"/>
  <c r="P58" i="3" s="1"/>
  <c r="O62" i="3"/>
  <c r="P62" i="3" s="1"/>
  <c r="O78" i="3"/>
  <c r="P78" i="3" s="1"/>
  <c r="O94" i="3"/>
  <c r="P94" i="3" s="1"/>
  <c r="O102" i="3"/>
  <c r="N133" i="3"/>
  <c r="O150" i="3"/>
  <c r="P150" i="3" s="1"/>
  <c r="N165" i="3"/>
  <c r="P165" i="3" s="1"/>
  <c r="O170" i="3"/>
  <c r="O194" i="3"/>
  <c r="P194" i="3" s="1"/>
  <c r="N221" i="3"/>
  <c r="N233" i="3"/>
  <c r="P233" i="3" s="1"/>
  <c r="O239" i="3"/>
  <c r="P239" i="3" s="1"/>
  <c r="O231" i="3"/>
  <c r="P231" i="3" s="1"/>
  <c r="O227" i="3"/>
  <c r="P227" i="3" s="1"/>
  <c r="O207" i="3"/>
  <c r="P207" i="3" s="1"/>
  <c r="O179" i="3"/>
  <c r="P179" i="3" s="1"/>
  <c r="O175" i="3"/>
  <c r="P175" i="3" s="1"/>
  <c r="O167" i="3"/>
  <c r="P167" i="3" s="1"/>
  <c r="O163" i="3"/>
  <c r="P163" i="3" s="1"/>
  <c r="O151" i="3"/>
  <c r="P151" i="3" s="1"/>
  <c r="O147" i="3"/>
  <c r="O143" i="3"/>
  <c r="P143" i="3" s="1"/>
  <c r="O123" i="3"/>
  <c r="P123" i="3" s="1"/>
  <c r="O115" i="3"/>
  <c r="P115" i="3" s="1"/>
  <c r="O111" i="3"/>
  <c r="P111" i="3" s="1"/>
  <c r="O107" i="3"/>
  <c r="O99" i="3"/>
  <c r="O95" i="3"/>
  <c r="P95" i="3" s="1"/>
  <c r="O91" i="3"/>
  <c r="P91" i="3" s="1"/>
  <c r="O83" i="3"/>
  <c r="P83" i="3" s="1"/>
  <c r="O79" i="3"/>
  <c r="O67" i="3"/>
  <c r="O47" i="3"/>
  <c r="O236" i="3"/>
  <c r="P236" i="3" s="1"/>
  <c r="O228" i="3"/>
  <c r="P228" i="3" s="1"/>
  <c r="O220" i="3"/>
  <c r="O216" i="3"/>
  <c r="P216" i="3" s="1"/>
  <c r="O212" i="3"/>
  <c r="P212" i="3" s="1"/>
  <c r="O208" i="3"/>
  <c r="P208" i="3" s="1"/>
  <c r="O200" i="3"/>
  <c r="O196" i="3"/>
  <c r="P196" i="3" s="1"/>
  <c r="O172" i="3"/>
  <c r="P172" i="3" s="1"/>
  <c r="O156" i="3"/>
  <c r="P156" i="3" s="1"/>
  <c r="O144" i="3"/>
  <c r="P144" i="3" s="1"/>
  <c r="O136" i="3"/>
  <c r="O132" i="3"/>
  <c r="P132" i="3" s="1"/>
  <c r="O128" i="3"/>
  <c r="P128" i="3" s="1"/>
  <c r="O116" i="3"/>
  <c r="P116" i="3" s="1"/>
  <c r="O112" i="3"/>
  <c r="P112" i="3" s="1"/>
  <c r="O104" i="3"/>
  <c r="P104" i="3" s="1"/>
  <c r="O100" i="3"/>
  <c r="P100" i="3" s="1"/>
  <c r="O92" i="3"/>
  <c r="P92" i="3" s="1"/>
  <c r="O88" i="3"/>
  <c r="P88" i="3" s="1"/>
  <c r="O84" i="3"/>
  <c r="O80" i="3"/>
  <c r="O72" i="3"/>
  <c r="P72" i="3" s="1"/>
  <c r="O60" i="3"/>
  <c r="P60" i="3" s="1"/>
  <c r="O56" i="3"/>
  <c r="P56" i="3" s="1"/>
  <c r="O221" i="3"/>
  <c r="O209" i="3"/>
  <c r="P209" i="3" s="1"/>
  <c r="O205" i="3"/>
  <c r="P205" i="3" s="1"/>
  <c r="O197" i="3"/>
  <c r="P197" i="3" s="1"/>
  <c r="O189" i="3"/>
  <c r="P189" i="3" s="1"/>
  <c r="O181" i="3"/>
  <c r="P181" i="3" s="1"/>
  <c r="O173" i="3"/>
  <c r="P173" i="3" s="1"/>
  <c r="O169" i="3"/>
  <c r="P169" i="3" s="1"/>
  <c r="O145" i="3"/>
  <c r="P145" i="3" s="1"/>
  <c r="O137" i="3"/>
  <c r="P137" i="3" s="1"/>
  <c r="O133" i="3"/>
  <c r="O121" i="3"/>
  <c r="O113" i="3"/>
  <c r="P113" i="3" s="1"/>
  <c r="O93" i="3"/>
  <c r="O81" i="3"/>
  <c r="P81" i="3" s="1"/>
  <c r="O77" i="3"/>
  <c r="P77" i="3" s="1"/>
  <c r="O73" i="3"/>
  <c r="P73" i="3" s="1"/>
  <c r="O65" i="3"/>
  <c r="P65" i="3" s="1"/>
  <c r="O53" i="3"/>
  <c r="P53" i="3" s="1"/>
  <c r="O4" i="3"/>
  <c r="P4" i="3" s="1"/>
  <c r="O12" i="3"/>
  <c r="P12" i="3" s="1"/>
  <c r="N19" i="3"/>
  <c r="P19" i="3" s="1"/>
  <c r="O24" i="3"/>
  <c r="P24" i="3" s="1"/>
  <c r="P42" i="3"/>
  <c r="P48" i="3"/>
  <c r="P90" i="3"/>
  <c r="N105" i="3"/>
  <c r="P105" i="3" s="1"/>
  <c r="O114" i="3"/>
  <c r="P114" i="3" s="1"/>
  <c r="O142" i="3"/>
  <c r="P142" i="3" s="1"/>
  <c r="N2" i="3"/>
  <c r="P2" i="3" s="1"/>
  <c r="O3" i="3"/>
  <c r="P3" i="3" s="1"/>
  <c r="O7" i="3"/>
  <c r="P7" i="3" s="1"/>
  <c r="O39" i="3"/>
  <c r="P39" i="3" s="1"/>
  <c r="P50" i="3"/>
  <c r="O86" i="3"/>
  <c r="P86" i="3" s="1"/>
  <c r="N93" i="3"/>
  <c r="P110" i="3"/>
  <c r="N121" i="3"/>
  <c r="N141" i="3"/>
  <c r="P141" i="3" s="1"/>
  <c r="O146" i="3"/>
  <c r="P200" i="3"/>
  <c r="O238" i="3"/>
  <c r="P238" i="3" s="1"/>
  <c r="G5" i="3" l="1"/>
  <c r="G6" i="3"/>
  <c r="P121" i="3"/>
  <c r="D5" i="3"/>
  <c r="D6" i="3"/>
  <c r="L2" i="3"/>
  <c r="P93" i="3"/>
  <c r="P126" i="3"/>
  <c r="P67" i="3"/>
  <c r="P147" i="3"/>
  <c r="P98" i="3"/>
  <c r="P170" i="3"/>
  <c r="P133" i="3"/>
  <c r="P80" i="3"/>
  <c r="P79" i="3"/>
  <c r="P102" i="3"/>
  <c r="P47" i="3"/>
  <c r="P84" i="3"/>
  <c r="P220" i="3"/>
  <c r="P99" i="3"/>
  <c r="P221" i="3"/>
  <c r="P136" i="3"/>
  <c r="P107" i="3"/>
  <c r="P146" i="3"/>
  <c r="C6" i="3" l="1"/>
  <c r="E6" i="3" s="1"/>
  <c r="C5" i="3"/>
</calcChain>
</file>

<file path=xl/sharedStrings.xml><?xml version="1.0" encoding="utf-8"?>
<sst xmlns="http://schemas.openxmlformats.org/spreadsheetml/2006/main" count="2490" uniqueCount="609">
  <si>
    <t>Q</t>
  </si>
  <si>
    <t>Proj</t>
  </si>
  <si>
    <t>Proj.Name</t>
  </si>
  <si>
    <t>Date</t>
  </si>
  <si>
    <t>Format</t>
  </si>
  <si>
    <t>Engr.Est</t>
  </si>
  <si>
    <t>Low.Bid</t>
  </si>
  <si>
    <t>Var</t>
  </si>
  <si>
    <t>Result</t>
  </si>
  <si>
    <t>Bids</t>
  </si>
  <si>
    <t>Loc</t>
  </si>
  <si>
    <t>Qtr</t>
  </si>
  <si>
    <t>LD</t>
  </si>
  <si>
    <t>Lead</t>
  </si>
  <si>
    <t>Typeology</t>
  </si>
  <si>
    <t>Second.Bid</t>
  </si>
  <si>
    <t>Consumer.price.index</t>
  </si>
  <si>
    <t>Employment.in.communications</t>
  </si>
  <si>
    <t>Employment.in.construction</t>
  </si>
  <si>
    <t>Employment.in.education.and.health</t>
  </si>
  <si>
    <t>Employment.in.financial.and.business.services</t>
  </si>
  <si>
    <t>Employment.in.financial.services</t>
  </si>
  <si>
    <t>Employment.in.government</t>
  </si>
  <si>
    <t>Employment.in.other.services</t>
  </si>
  <si>
    <t>Employment.in.production.industries</t>
  </si>
  <si>
    <t>Employment.in.professional.services</t>
  </si>
  <si>
    <t>Employment.in.real.estate</t>
  </si>
  <si>
    <t>Employment.in.retail</t>
  </si>
  <si>
    <t>Employment.in.transport.services</t>
  </si>
  <si>
    <t>Employment.in.wholesale</t>
  </si>
  <si>
    <t>Output.in.communications</t>
  </si>
  <si>
    <t>Output.in.construction</t>
  </si>
  <si>
    <t>Output.in.financial.services</t>
  </si>
  <si>
    <t>Output.in.government</t>
  </si>
  <si>
    <t>Output.in.retail</t>
  </si>
  <si>
    <t>Output.in.education.and.health</t>
  </si>
  <si>
    <t>Output.in.financial.and.business.services</t>
  </si>
  <si>
    <t>Output.in.other.services</t>
  </si>
  <si>
    <t>Output.in.production.industries</t>
  </si>
  <si>
    <t>Output.in.professional.services</t>
  </si>
  <si>
    <t>Output.in.real.estate</t>
  </si>
  <si>
    <t>Output.in.transport.services</t>
  </si>
  <si>
    <t>Output.in.wholesale</t>
  </si>
  <si>
    <t>Personal.disposable.income..nominal</t>
  </si>
  <si>
    <t>Personal.disposable.income..real</t>
  </si>
  <si>
    <t>Personal.income..nominal</t>
  </si>
  <si>
    <t>Retail.sales..nominal</t>
  </si>
  <si>
    <t>Retail.sales..real</t>
  </si>
  <si>
    <t>Total.employment</t>
  </si>
  <si>
    <t>Total.office.based.employment</t>
  </si>
  <si>
    <t>Total.output</t>
  </si>
  <si>
    <t>Total.population</t>
  </si>
  <si>
    <t>permits</t>
  </si>
  <si>
    <t>permits_1</t>
  </si>
  <si>
    <t>cci</t>
  </si>
  <si>
    <t>Format2</t>
  </si>
  <si>
    <t>accuracy</t>
  </si>
  <si>
    <t>quantile</t>
  </si>
  <si>
    <t>bal</t>
  </si>
  <si>
    <t>quantile_1</t>
  </si>
  <si>
    <t>quantile_2</t>
  </si>
  <si>
    <t>quantile_3</t>
  </si>
  <si>
    <t>quantile_4</t>
  </si>
  <si>
    <t>quantile_5</t>
  </si>
  <si>
    <t>2015-Q1</t>
  </si>
  <si>
    <t>LGA-124.166</t>
  </si>
  <si>
    <t>Laguardia Airport-Rehabilitation of Runway 13-31 and Associated Taxiways</t>
  </si>
  <si>
    <t>Other</t>
  </si>
  <si>
    <t>FAIL</t>
  </si>
  <si>
    <t>NY</t>
  </si>
  <si>
    <t>Avi</t>
  </si>
  <si>
    <t>Z</t>
  </si>
  <si>
    <t>Paving</t>
  </si>
  <si>
    <t>LGA-124.231</t>
  </si>
  <si>
    <t>Laguardia Airport-Rehabilitation of Taxiways West of Runway 4-22</t>
  </si>
  <si>
    <t>GOOD</t>
  </si>
  <si>
    <t>JFK-134.025</t>
  </si>
  <si>
    <t>John F. Kennedy International Airport-Unmanned AOA Gates and Perimeter Fence Enhancement-Phase II</t>
  </si>
  <si>
    <t>M/WBE</t>
  </si>
  <si>
    <t>Sec</t>
  </si>
  <si>
    <t>Infra</t>
  </si>
  <si>
    <t>PN-654.004</t>
  </si>
  <si>
    <t>Port Newark-Berths 30, 32, and 34 Fender Systems Reconstruction</t>
  </si>
  <si>
    <t>Public</t>
  </si>
  <si>
    <t>NJ</t>
  </si>
  <si>
    <t>Ports</t>
  </si>
  <si>
    <t>PAT-084.057</t>
  </si>
  <si>
    <t>PATH-Access Control and CCTV at Substation and Communications Rooms</t>
  </si>
  <si>
    <t>PATH</t>
  </si>
  <si>
    <t>Building</t>
  </si>
  <si>
    <t>2015-Q2</t>
  </si>
  <si>
    <t>PJ-924.624</t>
  </si>
  <si>
    <t>Port Jersey Marine Terminal-Paving and Utility Rehabilitation via Work Order</t>
  </si>
  <si>
    <t>JFK-1050</t>
  </si>
  <si>
    <t>John F. Kennedy International Airport-Replacement of Fire Alarm System at the Airport Traffic Control Tower</t>
  </si>
  <si>
    <t>LGA-774.234</t>
  </si>
  <si>
    <t>Laguardia Airport-Flood Protection at the West Field Lighting Vault</t>
  </si>
  <si>
    <t>LGA-774.236</t>
  </si>
  <si>
    <t>Laguardia airport-Flood Protection at the West End Substation</t>
  </si>
  <si>
    <t>MFP-924.630</t>
  </si>
  <si>
    <t>New Jersey Marine Terminals-Paving and Utility Rehabilitation via Work Order</t>
  </si>
  <si>
    <t>PAT-643-Work Order No. 2</t>
  </si>
  <si>
    <t>Path-Tunnels E&amp;F Temporary Event detection Systems (TEDS)</t>
  </si>
  <si>
    <t>Both</t>
  </si>
  <si>
    <t>TEB-914.203</t>
  </si>
  <si>
    <t>Teterboro Airport-Installation of Fencing to Mitigate Wildlife Hazards</t>
  </si>
  <si>
    <t>GWB-924.044</t>
  </si>
  <si>
    <t xml:space="preserve">George Washington Bridge-Electrical Bus Replacement </t>
  </si>
  <si>
    <t>TB&amp;T</t>
  </si>
  <si>
    <t>SWF-164.031A</t>
  </si>
  <si>
    <t>Stewart International-Passenger Loading Bridges Pressurization Fans</t>
  </si>
  <si>
    <t>PAT-131.000</t>
  </si>
  <si>
    <t>Path-Hackensack River Bridge Emergency Generator Fuel Tank</t>
  </si>
  <si>
    <t>JFK-914.209</t>
  </si>
  <si>
    <t>John F. Kennedy International Airport-Former Hangar 12 Site-West Area Lighting</t>
  </si>
  <si>
    <t>PN-654.545</t>
  </si>
  <si>
    <t>Port Newark Berth 19 Wharf Restoration</t>
  </si>
  <si>
    <t>NYNJRR-644.531</t>
  </si>
  <si>
    <t>NY and NJ Rail - Transfer Bridge #10 Reconstruction and Fender Modifications at 65th St Yard, Brooklyn</t>
  </si>
  <si>
    <t>MFP-924.623</t>
  </si>
  <si>
    <t>New York Marine Terminals-Paving and Utility Rehabilitation Via Work Order</t>
  </si>
  <si>
    <t>GWB-244.240</t>
  </si>
  <si>
    <t>George Washington Bridge-Lower Level Priority Steel and Concrete Prepairs, Rehabilitation of Catwalks and Plaintenace Platform Travelers</t>
  </si>
  <si>
    <t>LT-924.014</t>
  </si>
  <si>
    <t>Lincoln Tunnel-Water Leak Repairs</t>
  </si>
  <si>
    <t>2015-Q3</t>
  </si>
  <si>
    <t>EWR-154.239</t>
  </si>
  <si>
    <t>Newark Liberty International Airport- Rehabilitation of Expansion Joints of Bridges N3, N9, N13, N17, N19 and N29, and Structural Elements</t>
  </si>
  <si>
    <t>EWR-924.175A</t>
  </si>
  <si>
    <t>Newark Liberty International Airport-Building No. 105 Roof Replacement</t>
  </si>
  <si>
    <t>LGA-124.229</t>
  </si>
  <si>
    <t>LaGuardia Airport - Watch Engineer's Office Relocation</t>
  </si>
  <si>
    <t>EWR-924.320</t>
  </si>
  <si>
    <t>Newark Liberty International Airport-Terminal 'C' Level 1 Drainage Improvements</t>
  </si>
  <si>
    <t>LGA-124.226</t>
  </si>
  <si>
    <t>LaGuardia Airport-Hanger 7 South Build Out</t>
  </si>
  <si>
    <t>PN-654.036</t>
  </si>
  <si>
    <t>Port Newark-Water System Rehabilitation At Central And South Sections</t>
  </si>
  <si>
    <t>2015-Q4</t>
  </si>
  <si>
    <t>GWB-244.256</t>
  </si>
  <si>
    <t>George Washington Bridge-Pavement Rehabilitation of the Lower Level eastbound Approch Roadways, Lower Level Eastbound Bridge Span and Lower Expressway East Ramp</t>
  </si>
  <si>
    <t>EWR-154.184</t>
  </si>
  <si>
    <t>Newark Liberty International Airport-Central Heating &amp; Refirgeration Plant Substation and Pumps Upgrade</t>
  </si>
  <si>
    <t>GWB-924.092</t>
  </si>
  <si>
    <t>George Washington Bridge-Improvements to Bruce Reynolds Boulevard</t>
  </si>
  <si>
    <t>GWB-566</t>
  </si>
  <si>
    <t>George Washington Bridge-Temporary Semac Relocation</t>
  </si>
  <si>
    <t>HT-224.116</t>
  </si>
  <si>
    <t>Holland Tunnel-Concrete Repairs at Air Supply Ports</t>
  </si>
  <si>
    <t>MFA-924.283</t>
  </si>
  <si>
    <t>Newark Liberty International Airport and Teterboro Airport  Asphalt Concrete Pavement Repairs Via Work Order</t>
  </si>
  <si>
    <t>GWB-564</t>
  </si>
  <si>
    <t>George Washington Bridge-Facility Wide Prioirty Rehabilitation</t>
  </si>
  <si>
    <t>TP-104.006</t>
  </si>
  <si>
    <t>Backflow Prevention Devices</t>
  </si>
  <si>
    <t>AK-195</t>
  </si>
  <si>
    <t>Staten Island Bridges - Maint Pvmt Repairs via WO</t>
  </si>
  <si>
    <t>2016-Q1</t>
  </si>
  <si>
    <t>PN-654.041</t>
  </si>
  <si>
    <t>Port Newark - Davit Street Extension</t>
  </si>
  <si>
    <t>WTC-222.004</t>
  </si>
  <si>
    <t>WTC - Tower One Public Safety Radio Room</t>
  </si>
  <si>
    <t>PN-654.544</t>
  </si>
  <si>
    <t>Port Newark - Install Intelligent Transport Devices and Traffic Signals</t>
  </si>
  <si>
    <t>PAT-774.154</t>
  </si>
  <si>
    <t>PATH - Hoboken Station Under-Platform Fan Replacement</t>
  </si>
  <si>
    <t>LGA-103.014</t>
  </si>
  <si>
    <t>LGA - Pump Houses 2 and 3 Rehabilitation</t>
  </si>
  <si>
    <t>LGA-124.240</t>
  </si>
  <si>
    <t>LGA - Rehab Taxiway B between G and CY</t>
  </si>
  <si>
    <t>GWB-244.150</t>
  </si>
  <si>
    <t>GWB - Replacement of PIP Helix, et. al.</t>
  </si>
  <si>
    <t>LGA-774.133B</t>
  </si>
  <si>
    <t>LGA - Emergency Storm Drainage Outfalls</t>
  </si>
  <si>
    <t>EWR-154.197</t>
  </si>
  <si>
    <t>Newark - Infrastructure Renewal, Electrical</t>
  </si>
  <si>
    <t>MFP-924.638</t>
  </si>
  <si>
    <t>NJ Marine Terminals - Dredging via Work Order</t>
  </si>
  <si>
    <t>2016-Q2</t>
  </si>
  <si>
    <t>SWF-164.054</t>
  </si>
  <si>
    <t>Stewart Airport - Backflow Prevention and Sump Pumps</t>
  </si>
  <si>
    <t>PAT-784.163</t>
  </si>
  <si>
    <t>PATH - Infrastructure for Standby Generators</t>
  </si>
  <si>
    <t>EP-684.509A</t>
  </si>
  <si>
    <t>Bldg 1400 Upgrade of Fire Supression System</t>
  </si>
  <si>
    <t>EWR-924.281</t>
  </si>
  <si>
    <t>Peripheral Ditch Tide Gate Valve Repairs</t>
  </si>
  <si>
    <t>HT-224.117</t>
  </si>
  <si>
    <t>Waterside Buffer Zone Protection</t>
  </si>
  <si>
    <t>GWB-244.246</t>
  </si>
  <si>
    <t>Access Ramp Crash Barrier</t>
  </si>
  <si>
    <t>LT-924.014A</t>
  </si>
  <si>
    <t>Water Line Leak Repairs</t>
  </si>
  <si>
    <t>NYNJRR-644.537</t>
  </si>
  <si>
    <t>Repl Barge Mooring Structures at Greenville Yard</t>
  </si>
  <si>
    <t>LGA-124.086</t>
  </si>
  <si>
    <t>Rehab of Runway 22 Deck Wearing Course</t>
  </si>
  <si>
    <t>HT-469</t>
  </si>
  <si>
    <t>Mitigate Water Leakage at Ventilation Ducts and Mid-River Pump Room</t>
  </si>
  <si>
    <t>PN-654.038</t>
  </si>
  <si>
    <t>Expressrail Port Newark Administration Building</t>
  </si>
  <si>
    <t>LT-924.028</t>
  </si>
  <si>
    <t>Priority Repairs on NY Approach Retaining Walls (Dyer Ave.)</t>
  </si>
  <si>
    <t>2016-Q3</t>
  </si>
  <si>
    <t>LT-800.382</t>
  </si>
  <si>
    <t>North Tube Pump Discharge Line</t>
  </si>
  <si>
    <t>JFK-1064</t>
  </si>
  <si>
    <t>Bulk Fuel Farm West End &amp; Satellite Remediation Upgrades</t>
  </si>
  <si>
    <t>LT-934.027</t>
  </si>
  <si>
    <t>NJ Admin Bldg - Emergency Power Modifications</t>
  </si>
  <si>
    <t>LT-534</t>
  </si>
  <si>
    <t>Maintenance Pavement Repairs via Work Order</t>
  </si>
  <si>
    <t>PAT-784.164</t>
  </si>
  <si>
    <t>Replace Roof - MacMillian-Bloedel Building</t>
  </si>
  <si>
    <t>EWR-924.366</t>
  </si>
  <si>
    <t>Bridge N5 Flooding Mitigation</t>
  </si>
  <si>
    <t>PN-654.042A</t>
  </si>
  <si>
    <t>Demo Buildings 269 and 270</t>
  </si>
  <si>
    <t>JFK-144.019</t>
  </si>
  <si>
    <t>Rehab Runway4R-22L and Associated Taxiways</t>
  </si>
  <si>
    <t>2016-Q4</t>
  </si>
  <si>
    <t>PJ-664.527</t>
  </si>
  <si>
    <t>Bldg 108 Switchgear Replacement</t>
  </si>
  <si>
    <t>PAT-024.069A</t>
  </si>
  <si>
    <t>30th Street Mezzanine Rehab</t>
  </si>
  <si>
    <t>HT-224.127</t>
  </si>
  <si>
    <t>Replacement of Piers 9 and 204 Phase II</t>
  </si>
  <si>
    <t>AKO-924.054</t>
  </si>
  <si>
    <t>OBX - Structural Rehabilitation</t>
  </si>
  <si>
    <t>HT-924.097</t>
  </si>
  <si>
    <t>Ventilation Bldg Evac Stack Inspection Structures</t>
  </si>
  <si>
    <t>GWB-563</t>
  </si>
  <si>
    <t>Sanitary Sewer Rehab at NJ Admin Bldg Lower Parking Lot</t>
  </si>
  <si>
    <t>SWF-017</t>
  </si>
  <si>
    <t>Asphalt and Concrete Repairs via Work Order</t>
  </si>
  <si>
    <t>LGA-124.236</t>
  </si>
  <si>
    <t>Wetland Mitigation at Westchester Creek</t>
  </si>
  <si>
    <t>PJ-664.503</t>
  </si>
  <si>
    <t>Greenville Yard Phase 1</t>
  </si>
  <si>
    <t>PN-654.551</t>
  </si>
  <si>
    <t>Tyler Street Pavement Rehab</t>
  </si>
  <si>
    <t>EWR-924.288</t>
  </si>
  <si>
    <t>Fuel Farm Roadway Drainage Improvements</t>
  </si>
  <si>
    <t>PAT-084.039</t>
  </si>
  <si>
    <t>Event Detection Systems for Tunnels E and F</t>
  </si>
  <si>
    <t>2017-Q1</t>
  </si>
  <si>
    <t>JFK-124.016</t>
  </si>
  <si>
    <t>Rehab Taxiway Q, QG and Restricted Vehicle Service Road</t>
  </si>
  <si>
    <t>C</t>
  </si>
  <si>
    <t>JFK-1067</t>
  </si>
  <si>
    <t>Asphalt Pavement Repairs via Work Order</t>
  </si>
  <si>
    <t>MFP-924.644</t>
  </si>
  <si>
    <t>NJ Marine Terminals Railroad Rehab via Work Order</t>
  </si>
  <si>
    <t>HT-924.089</t>
  </si>
  <si>
    <t>NJ Service Building 1 and 2 Priority Repairs</t>
  </si>
  <si>
    <t>A</t>
  </si>
  <si>
    <t>EWR-154.392</t>
  </si>
  <si>
    <t xml:space="preserve">Terminal A Redev - Bridges N57, N58, N59 and Utilities </t>
  </si>
  <si>
    <t>LGA-103.015</t>
  </si>
  <si>
    <t>Pump House 6 Substation</t>
  </si>
  <si>
    <t>E</t>
  </si>
  <si>
    <t>JFK-154.022</t>
  </si>
  <si>
    <t>Vehicle Gates Security Upgrade</t>
  </si>
  <si>
    <t>JFK-124.009</t>
  </si>
  <si>
    <t>Bldg 14 Roof Replacement, East Wing</t>
  </si>
  <si>
    <t>GWB-924.170</t>
  </si>
  <si>
    <t>EWR-924.375</t>
  </si>
  <si>
    <t>Peripheral Ditch Containment Boom Anchor Walls</t>
  </si>
  <si>
    <t>S</t>
  </si>
  <si>
    <t>TEB-144.045</t>
  </si>
  <si>
    <t>Storm Drainage System Rehab Phase 1</t>
  </si>
  <si>
    <t>LGA-124.250</t>
  </si>
  <si>
    <t>Rehab Taxiways B, AA, BB, and Associated Taxiways</t>
  </si>
  <si>
    <t>GWB-244.263</t>
  </si>
  <si>
    <t>Replacement of Automatic Transfer Switches</t>
  </si>
  <si>
    <t>GWB-244.048</t>
  </si>
  <si>
    <t>Replacement of Suspender Ropes and Rehab of Main Cables &amp; Strands</t>
  </si>
  <si>
    <t>MFP-072.016</t>
  </si>
  <si>
    <t>NY Marine Terminals - Paving and Utilities by Work Order</t>
  </si>
  <si>
    <t>LGA-124.255</t>
  </si>
  <si>
    <t>Rehab of Runway 22 Deck Wearing Course Panel 1A</t>
  </si>
  <si>
    <t>BT-254.123</t>
  </si>
  <si>
    <t>PABT Supplemental Fire Alarm Systems</t>
  </si>
  <si>
    <t>2017-Q2</t>
  </si>
  <si>
    <t>MFP-924.634</t>
  </si>
  <si>
    <t>NY Marine Terminals - Rail Rehab via Work Order</t>
  </si>
  <si>
    <t>PAT-084.001</t>
  </si>
  <si>
    <t>Replacement of Substation 9</t>
  </si>
  <si>
    <t>EWR-154.234</t>
  </si>
  <si>
    <t>AOA Light Circuit Replacement</t>
  </si>
  <si>
    <t>MFP-924.645A</t>
  </si>
  <si>
    <t>NJ Paving and Utility Rehab by Work Order</t>
  </si>
  <si>
    <t>PN-654.558</t>
  </si>
  <si>
    <t>Berths 26, 28, 32, 34 Dredging</t>
  </si>
  <si>
    <t>G</t>
  </si>
  <si>
    <t>TEB-144.048</t>
  </si>
  <si>
    <t>GWB-924.176</t>
  </si>
  <si>
    <t>Upper Level Sidewalk Repairs via Work Order</t>
  </si>
  <si>
    <t>LT-234.179</t>
  </si>
  <si>
    <t>EP-924.643</t>
  </si>
  <si>
    <t>Priority Marine Rehab via Work Order</t>
  </si>
  <si>
    <t>MFP-924.641</t>
  </si>
  <si>
    <t>NY &amp; NJ Marine Terminals - Multi-Facility Fender System Rehab via WO</t>
  </si>
  <si>
    <t>PAT-024.031</t>
  </si>
  <si>
    <t>Replacement of Substation 7</t>
  </si>
  <si>
    <t>JFK-154.019</t>
  </si>
  <si>
    <t>Install Gate/Check Valves for Exist Stormwater Outfalls 2-3-4-5-6</t>
  </si>
  <si>
    <t>EWR-924.233</t>
  </si>
  <si>
    <t>Priority Repair of Bridges N14, N15, N18, N19, N21, N42, N43</t>
  </si>
  <si>
    <t>GWB-924.159B</t>
  </si>
  <si>
    <t>NJ Admin Bldg HW/CW Piping Replacement</t>
  </si>
  <si>
    <t>M</t>
  </si>
  <si>
    <t>EWR-154.271</t>
  </si>
  <si>
    <t>Central Heating and Refrigeration Plant South Substation Roof Replacement</t>
  </si>
  <si>
    <t>EWR-154.264</t>
  </si>
  <si>
    <t>Rehab CTA Frontage Bridges N18 and N20 Longitudinal Joints</t>
  </si>
  <si>
    <t>LGA-774.235</t>
  </si>
  <si>
    <t>Emergency Generators at Various Locations</t>
  </si>
  <si>
    <t>EWR-154.227</t>
  </si>
  <si>
    <t>Terminal B CCTV at Baggage Areas</t>
  </si>
  <si>
    <t>EWR-154.240</t>
  </si>
  <si>
    <t>Meeter-Greeter Queuing Area Modifications</t>
  </si>
  <si>
    <t>PAT-024.002</t>
  </si>
  <si>
    <t>Exchange Place Underwater Netting</t>
  </si>
  <si>
    <t>2017-Q3</t>
  </si>
  <si>
    <t>LGA-124.244</t>
  </si>
  <si>
    <t>HT-224.120</t>
  </si>
  <si>
    <t>Rehabilitation of Bronze Doors at Spring Street</t>
  </si>
  <si>
    <t>JFK-154.024</t>
  </si>
  <si>
    <t>Backflow Prevention &amp; Water Meters Phase 4</t>
  </si>
  <si>
    <t>JFK-1070</t>
  </si>
  <si>
    <t>Landside Asphalt Repairs via Work Ouder</t>
  </si>
  <si>
    <t>MFP-924.662</t>
  </si>
  <si>
    <t>NJ Marine Terminals - Maintenance Dredging via Work Order</t>
  </si>
  <si>
    <t>LGA-154.251</t>
  </si>
  <si>
    <t>Rehab of Runway Deck Structural Elements phase 3</t>
  </si>
  <si>
    <t>EWR-251</t>
  </si>
  <si>
    <t>Rehab of Taxiway Z from Runway 11 Edge to UA</t>
  </si>
  <si>
    <t>MF-924.022</t>
  </si>
  <si>
    <t>LT and GWB - Rock Slope Priority Repairs</t>
  </si>
  <si>
    <t>BP-694.510</t>
  </si>
  <si>
    <t>Brooklyn Pier 10 Concrete Girder Repairs</t>
  </si>
  <si>
    <t>GWB-244.042</t>
  </si>
  <si>
    <t>Replacement of 178/179 St Ramps, Bus Ramps and Bus Turnaround</t>
  </si>
  <si>
    <t>HT-924.106</t>
  </si>
  <si>
    <t>Replace Missing Tiles at Walls and Ceiling</t>
  </si>
  <si>
    <t>HT-924.144</t>
  </si>
  <si>
    <t>Heat Tracing and Insulation in Discharge Pipes, N&amp;S Tubes</t>
  </si>
  <si>
    <t>2017-Q4</t>
  </si>
  <si>
    <t>EWR-924.384</t>
  </si>
  <si>
    <t>Bus Canopy B1, C1 and Gas Island Improvements and Roofing</t>
  </si>
  <si>
    <t>JFK-154.021</t>
  </si>
  <si>
    <t>Airside Switchgear Replacement</t>
  </si>
  <si>
    <t>EWR-154.254</t>
  </si>
  <si>
    <t>Rehab of Terminal Frontage Bridges - Ph1 - Bridge N18, N20 Pier Caps</t>
  </si>
  <si>
    <t>PAT-534.316A</t>
  </si>
  <si>
    <t>JSQ Transportation Center - Hardening Phase 2</t>
  </si>
  <si>
    <t>EWR-154.383</t>
  </si>
  <si>
    <t>Terminal A Redev - Airside Paving and Utilities South phase 1</t>
  </si>
  <si>
    <t>LT-234.194</t>
  </si>
  <si>
    <t>Flood Protection for Ventilation Bldgs and Emergency Generators</t>
  </si>
  <si>
    <t>PJ-654.502</t>
  </si>
  <si>
    <t>Greenville Yard phase 2</t>
  </si>
  <si>
    <t>BT-254.085</t>
  </si>
  <si>
    <t>Internal Structural Enhancements (Column Hardening)</t>
  </si>
  <si>
    <t>EWR-154.247</t>
  </si>
  <si>
    <t>Terminal B Automated Passport System Kiosks</t>
  </si>
  <si>
    <t>LT-234.193</t>
  </si>
  <si>
    <t>Latent Salt Damage Repairs</t>
  </si>
  <si>
    <t>EWR-154.235</t>
  </si>
  <si>
    <t>Rehab CTA Entrance and Bridges N1, N2, N5, N6</t>
  </si>
  <si>
    <t>EWR-154.263</t>
  </si>
  <si>
    <t>Terminal B Satellite B2 Sterile Corridor Glass Door Replacement</t>
  </si>
  <si>
    <t>JFK-144.023</t>
  </si>
  <si>
    <t>TEB-144.056</t>
  </si>
  <si>
    <t>Rehabilitation of Sewage Pumps</t>
  </si>
  <si>
    <t>LGA-924.287</t>
  </si>
  <si>
    <t>Airside Asphalt Paving Repairs via Work Order</t>
  </si>
  <si>
    <t>GWB-244.261</t>
  </si>
  <si>
    <t>Rehab of Low Voltage Power Systems</t>
  </si>
  <si>
    <t>2018-Q1</t>
  </si>
  <si>
    <t>GWB-244.267</t>
  </si>
  <si>
    <t>TME Hydrant and Water Main Rehabilitation</t>
  </si>
  <si>
    <t>PAT-650</t>
  </si>
  <si>
    <t>Tunnels E and F Infrastructure Repairs</t>
  </si>
  <si>
    <t>PAT-924.802</t>
  </si>
  <si>
    <t>Fire Alarm System Upgrade</t>
  </si>
  <si>
    <t>HH-634.514</t>
  </si>
  <si>
    <t>Howland Hook Upgrade of Pavement Subgrade</t>
  </si>
  <si>
    <t>LGA-774.264</t>
  </si>
  <si>
    <t>Flood Protection at the West End Substation</t>
  </si>
  <si>
    <t>GWB-244.265</t>
  </si>
  <si>
    <t>Pedestrian Safety Fencing on NJ Approach Parapets</t>
  </si>
  <si>
    <t>LGA-124.264</t>
  </si>
  <si>
    <t>Rehab of Runway Decks Wearing Course (Epoxy Stage 3)</t>
  </si>
  <si>
    <t>JFK-184.010</t>
  </si>
  <si>
    <t>Replace Control Tower Roofs, HVAC Equipment and Curtain Wall Repairs</t>
  </si>
  <si>
    <t>EWR-924.231</t>
  </si>
  <si>
    <t>Priority and Safety Repairs</t>
  </si>
  <si>
    <t>PAT-784.172</t>
  </si>
  <si>
    <t>Hoboken Station Elevator Flood Resiliency</t>
  </si>
  <si>
    <t>EWR-154.396</t>
  </si>
  <si>
    <t>Bridge N64 and Hotel Road Widening</t>
  </si>
  <si>
    <t>LT-924.175</t>
  </si>
  <si>
    <t>Helix Guiderail Repair and Manhole Cover Relocation</t>
  </si>
  <si>
    <t>AKO-284.049</t>
  </si>
  <si>
    <t>Tollhouse Building Roof</t>
  </si>
  <si>
    <t>LGA-124.261</t>
  </si>
  <si>
    <t>Rehab of Pump House 1 Retaining Wall</t>
  </si>
  <si>
    <t>AKO-284.051</t>
  </si>
  <si>
    <t>Main Spain Pier and Fender Upgrades</t>
  </si>
  <si>
    <t>2018-Q2</t>
  </si>
  <si>
    <t>MFP-824.016</t>
  </si>
  <si>
    <t>NY Marine Terminals Priority Repairs by Work Order</t>
  </si>
  <si>
    <t>TEB-144.046</t>
  </si>
  <si>
    <t>Removal of Taxiway B and Construction of Taxiway V</t>
  </si>
  <si>
    <t>PAT-774.169</t>
  </si>
  <si>
    <t>Replace Elevators at Harrison Car Maintenance Facility</t>
  </si>
  <si>
    <t>LT-924.121</t>
  </si>
  <si>
    <t>Steel Repairs at 38th St Bridge and Concrete Repairs at NY Vent Bldg South</t>
  </si>
  <si>
    <t>SBE</t>
  </si>
  <si>
    <t>MFP-924.650</t>
  </si>
  <si>
    <t>NY Marine Terminals - Maintenance Dredging via Work Order</t>
  </si>
  <si>
    <t>EWR-154.395</t>
  </si>
  <si>
    <t>Bridges N61, 62, 63, At-Grade Roadways and Appurtenances</t>
  </si>
  <si>
    <t>PAT-024.099</t>
  </si>
  <si>
    <t>Exchange Place Substation #4 Roof Replacement</t>
  </si>
  <si>
    <t>MFP-694.514</t>
  </si>
  <si>
    <t>NY and NJ Marine Terminals - CCTV Upgrade and Expansion (Port Newark and Brooklyn)</t>
  </si>
  <si>
    <t>PAT-774.170</t>
  </si>
  <si>
    <t>Repl Exchange Place and Newport Escalators and Elevators</t>
  </si>
  <si>
    <t>2018-Q3</t>
  </si>
  <si>
    <t>EWR-154.308 bafo</t>
  </si>
  <si>
    <t>Rehabilitation of Taxiway S</t>
  </si>
  <si>
    <t>LGA-124.260</t>
  </si>
  <si>
    <t>Rehab of Runway 4-22 and Associated Taxiways</t>
  </si>
  <si>
    <t>HT-224.082</t>
  </si>
  <si>
    <t>Repl Bulkhead Doors in Ventilation Buildings</t>
  </si>
  <si>
    <t>MFA-924.454</t>
  </si>
  <si>
    <t>EWR and TEB - Asphalt Repairs via Work Order</t>
  </si>
  <si>
    <t>PN-654.562A</t>
  </si>
  <si>
    <t>Bldg 267 Roof Collapse Repair</t>
  </si>
  <si>
    <t>GWB-244.049</t>
  </si>
  <si>
    <t>Trans-Manhattan Expressway Median Barriers and Water Mains</t>
  </si>
  <si>
    <t>LT-924.183</t>
  </si>
  <si>
    <t>South Tube Pavement Fine Milling</t>
  </si>
  <si>
    <t>LT-944.096B</t>
  </si>
  <si>
    <t>Replacement of Aboveground Storage Tanks</t>
  </si>
  <si>
    <t>SWF-164.032</t>
  </si>
  <si>
    <t>Terminal Expansion - Federal Inspection Services Facility</t>
  </si>
  <si>
    <t>PAT-784.162</t>
  </si>
  <si>
    <t>Hoboken Flood Resiliency</t>
  </si>
  <si>
    <t>PAT-024.203</t>
  </si>
  <si>
    <t>Redundant Fluid Cooler at PATH Train Control Center</t>
  </si>
  <si>
    <t>GWB-244.204A</t>
  </si>
  <si>
    <t>Rehab Center and Lemoine Avenue Bridges</t>
  </si>
  <si>
    <t>EWR-154.348</t>
  </si>
  <si>
    <t>Airtrain Station P4 Elev Shaft Glass Replacement</t>
  </si>
  <si>
    <t>2018-Q4</t>
  </si>
  <si>
    <t>PAT-784.169</t>
  </si>
  <si>
    <t>Exchange Place and Newport Head House Flood Protection</t>
  </si>
  <si>
    <t>GWB-924.168</t>
  </si>
  <si>
    <t>Rock Slope Priority Repairs</t>
  </si>
  <si>
    <t>JFK-174.017</t>
  </si>
  <si>
    <t>Replacement of 86 Pad Substation</t>
  </si>
  <si>
    <t>BT-254.153</t>
  </si>
  <si>
    <t>Partial South Wing 3rd Flr Wearing Course and Waterproof Membrane</t>
  </si>
  <si>
    <t>PAT-630</t>
  </si>
  <si>
    <t>South Street Compressor Upgrade</t>
  </si>
  <si>
    <t>PAT-784.175</t>
  </si>
  <si>
    <t>Extend C-Yard Rail Bridge over Waldo Tunnel Portal</t>
  </si>
  <si>
    <t>PAT-774.174</t>
  </si>
  <si>
    <t>Grove Street Headhouse Permanent Flood Protection</t>
  </si>
  <si>
    <t>HT-224.125</t>
  </si>
  <si>
    <t>NY Emergency Garage Bldg - Parapet Repairs and Roof Replacement</t>
  </si>
  <si>
    <t>LGA-924.120</t>
  </si>
  <si>
    <t>Runway Instrument Landing &amp; Approach Lighting Pier Repairs</t>
  </si>
  <si>
    <t>PAT-024.200</t>
  </si>
  <si>
    <t>Upgrade of Fire Supression System</t>
  </si>
  <si>
    <t>JFK-164.020</t>
  </si>
  <si>
    <t>Reconstruct Runway 13L-31R and Associated Taxiways</t>
  </si>
  <si>
    <t>EWR-154.299</t>
  </si>
  <si>
    <t>Repl CHIRP North Electric Substation and Chiller Upgrades</t>
  </si>
  <si>
    <t>LGA-124.268</t>
  </si>
  <si>
    <t>Patrol Road Drainage Rehabilitation</t>
  </si>
  <si>
    <t>EWR-154.386</t>
  </si>
  <si>
    <t>Term A Redev - Airside Utilities and Paving South phase 2</t>
  </si>
  <si>
    <t>LGA-124.269</t>
  </si>
  <si>
    <t>Hangar 7S Drainage Rehabilitation</t>
  </si>
  <si>
    <t>PAT-214.013</t>
  </si>
  <si>
    <t>JSQ - Public Restroom Rehabilitation</t>
  </si>
  <si>
    <t>PAT-774.176</t>
  </si>
  <si>
    <t>HCMF-Replace Track Slab and Rehab of Parking Lots &amp; Roads</t>
  </si>
  <si>
    <t>TEB-144.055</t>
  </si>
  <si>
    <t>Rehab of Taxiways G, L and P</t>
  </si>
  <si>
    <t>2019-Q1</t>
  </si>
  <si>
    <t>EWR-154.360</t>
  </si>
  <si>
    <t>Bldg 76 Underground Storage Tank Repl</t>
  </si>
  <si>
    <t>JFK-174.016</t>
  </si>
  <si>
    <t>Bridges J31 &amp; J32 Rehab - Aqueduct Road</t>
  </si>
  <si>
    <t>GWB-244.236</t>
  </si>
  <si>
    <t>Intelligent Transportation System Repl Signs and Field Devices</t>
  </si>
  <si>
    <t>EWR-154.306A</t>
  </si>
  <si>
    <t>Rehab of Runway 11-29</t>
  </si>
  <si>
    <t>GWB-244.260</t>
  </si>
  <si>
    <t>Main Span Upper Level Struct Stl Rehab (Phase 2) &amp; Appurtenances</t>
  </si>
  <si>
    <t>MFP-994.679</t>
  </si>
  <si>
    <t>NJ - Maintenance Dredging via Work Order</t>
  </si>
  <si>
    <t>GWB-934.046</t>
  </si>
  <si>
    <t>Flag Hoist System Upgrade</t>
  </si>
  <si>
    <t>LGA-124.270</t>
  </si>
  <si>
    <t>Replace West Field Lighting Vault Emergency Generator</t>
  </si>
  <si>
    <t>GWB-984.205</t>
  </si>
  <si>
    <t>GWB - Maintenance Pavement Repairs via Work Order</t>
  </si>
  <si>
    <t>AK-196A</t>
  </si>
  <si>
    <t>SI Bridges - Maintenance Pavement Repairs via Work Order</t>
  </si>
  <si>
    <t>PN-654.566</t>
  </si>
  <si>
    <t>Rehab of Berth 25 and East End Bulkhead Extension (Grouting)</t>
  </si>
  <si>
    <t>JFK-184.043</t>
  </si>
  <si>
    <t>Taxiways CA and CB Paving &amp; Enhancements</t>
  </si>
  <si>
    <t>LGA-124.256</t>
  </si>
  <si>
    <t>Rehab of Fuel Farm Substation</t>
  </si>
  <si>
    <t>JFK-184.676</t>
  </si>
  <si>
    <t>Building 111 Interim Unified Operations Center</t>
  </si>
  <si>
    <t>GWB-934.137A</t>
  </si>
  <si>
    <t>NJ Admin Bldg Sprinkler System Rehabilitation</t>
  </si>
  <si>
    <t>2019-Q2</t>
  </si>
  <si>
    <t>PAT-774.179</t>
  </si>
  <si>
    <t>HCMF Sewage Ejection Pit Rehabilitation</t>
  </si>
  <si>
    <t>PAT-084.064</t>
  </si>
  <si>
    <t>C-Yard CCTV</t>
  </si>
  <si>
    <t>LT-535</t>
  </si>
  <si>
    <t>Rock Slope Priority Repairs for Slope A</t>
  </si>
  <si>
    <t>LGA-124.248</t>
  </si>
  <si>
    <t>Pugsley Creek Wetland Mitigation</t>
  </si>
  <si>
    <t>JFK-154.020</t>
  </si>
  <si>
    <t>Cut &amp; Cover Tunnel Power Distribution Vault &amp; Pump Station Repairs</t>
  </si>
  <si>
    <t>PAT-774.217</t>
  </si>
  <si>
    <t>Replacement of Substation 14</t>
  </si>
  <si>
    <t>PAT-774.216</t>
  </si>
  <si>
    <t>Replacement of Substation 8</t>
  </si>
  <si>
    <t>PAT-784.165</t>
  </si>
  <si>
    <t>HCMF Permanent Flood Protection</t>
  </si>
  <si>
    <t>LGA-124.266</t>
  </si>
  <si>
    <t>Repl Taxiway A between K to E</t>
  </si>
  <si>
    <t>HT-224.134</t>
  </si>
  <si>
    <t>Flood Protection for Ventilation Buildings</t>
  </si>
  <si>
    <t>LT-234.181</t>
  </si>
  <si>
    <t>Admin Bldg HVAC Rehab Phase 2</t>
  </si>
  <si>
    <t>PN-654.072</t>
  </si>
  <si>
    <t>Corbin St. &amp; Reconstruction of Berth 3 Culvert</t>
  </si>
  <si>
    <t>2019-Q3</t>
  </si>
  <si>
    <t>HT-944.004</t>
  </si>
  <si>
    <t>Repair of Collapsed Drain Pipe at NY Land Vent Bldg</t>
  </si>
  <si>
    <t>HT-224.121</t>
  </si>
  <si>
    <t>Roof Replacement at NJ Service Garage</t>
  </si>
  <si>
    <t>PJ-664.532</t>
  </si>
  <si>
    <t>Construct Second Lead Track</t>
  </si>
  <si>
    <t>HT-224.130</t>
  </si>
  <si>
    <t>Latent Salt Damage Repairs and Mitigation</t>
  </si>
  <si>
    <t>HT-924.152A</t>
  </si>
  <si>
    <t>PAT-784.166</t>
  </si>
  <si>
    <t>Tracks G &amp; H Permanent Flood Protection</t>
  </si>
  <si>
    <t>GWB-244.112</t>
  </si>
  <si>
    <t>Lower Level Steel, Paint and Traveller</t>
  </si>
  <si>
    <t>LGA-984.315</t>
  </si>
  <si>
    <t>Landside Paving via Classified Work Order</t>
  </si>
  <si>
    <t>EWR-154.224A</t>
  </si>
  <si>
    <t>Terminal B Exterior Wall Glass Upgrade</t>
  </si>
  <si>
    <t>PJ-664.537</t>
  </si>
  <si>
    <t>Upgrade Electrical Infrastructure - Service Drops for 13.2kV Loop</t>
  </si>
  <si>
    <t>MF-234.217</t>
  </si>
  <si>
    <t>HT &amp; LT - Ventilation Buildings CCTV Cameras</t>
  </si>
  <si>
    <t>JFK-1078</t>
  </si>
  <si>
    <t>Landside Asphalt Repairs via Work Order</t>
  </si>
  <si>
    <t>HT-924.110A</t>
  </si>
  <si>
    <t>HT Admin Bldg - Second Means of Egress</t>
  </si>
  <si>
    <t>JFK-944.805</t>
  </si>
  <si>
    <t>Replace Switch House #1 Emergency Generator</t>
  </si>
  <si>
    <t>term</t>
  </si>
  <si>
    <t>estimate</t>
  </si>
  <si>
    <t>std.error</t>
  </si>
  <si>
    <t>statistic</t>
  </si>
  <si>
    <t>p.value</t>
  </si>
  <si>
    <t>(Intercept)</t>
  </si>
  <si>
    <t>bids$Engr.Est</t>
  </si>
  <si>
    <t>bids$quantile_2</t>
  </si>
  <si>
    <t>bids$quantile_3</t>
  </si>
  <si>
    <t>bids$quantile_4</t>
  </si>
  <si>
    <t>bids$quantile_5</t>
  </si>
  <si>
    <t>bids$Format2Public</t>
  </si>
  <si>
    <t>Quantile</t>
  </si>
  <si>
    <t>Type</t>
  </si>
  <si>
    <t>Adjust_Large_Project</t>
  </si>
  <si>
    <t>Adjust_Non-Public</t>
  </si>
  <si>
    <t>Difference</t>
  </si>
  <si>
    <t>Abs(Difference)</t>
  </si>
  <si>
    <t>Diff</t>
  </si>
  <si>
    <t>Abs(Diff)</t>
  </si>
  <si>
    <t>Second-Est</t>
  </si>
  <si>
    <t>Second-Rule</t>
  </si>
  <si>
    <t>Second-Equation</t>
  </si>
  <si>
    <t>Adjusted_Rule</t>
  </si>
  <si>
    <t>Adjusted_Equation</t>
  </si>
  <si>
    <t>Aggregate</t>
  </si>
  <si>
    <t>Average</t>
  </si>
  <si>
    <t>N=239</t>
  </si>
  <si>
    <t>Error*</t>
  </si>
  <si>
    <t>* Using absolute value of difference between second bid and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</si>
</sst>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0" formatCode="&quot;$&quot;#,##0"/>
    <numFmt numFmtId="171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70" fontId="0" fillId="0" borderId="0" xfId="0" applyNumberFormat="1"/>
    <xf numFmtId="171" fontId="0" fillId="0" borderId="0" xfId="2" applyNumberFormat="1" applyFont="1"/>
    <xf numFmtId="170" fontId="0" fillId="0" borderId="0" xfId="1" applyNumberFormat="1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quotePrefix="1" applyFont="1" applyAlignment="1">
      <alignment horizontal="left" indent="1"/>
    </xf>
    <xf numFmtId="170" fontId="0" fillId="0" borderId="0" xfId="0" applyNumberFormat="1" applyBorder="1"/>
    <xf numFmtId="170" fontId="0" fillId="0" borderId="10" xfId="0" applyNumberFormat="1" applyBorder="1"/>
    <xf numFmtId="170" fontId="0" fillId="0" borderId="11" xfId="0" applyNumberFormat="1" applyBorder="1"/>
    <xf numFmtId="0" fontId="16" fillId="0" borderId="0" xfId="0" quotePrefix="1" applyFont="1"/>
    <xf numFmtId="0" fontId="16" fillId="0" borderId="11" xfId="0" applyFont="1" applyBorder="1"/>
    <xf numFmtId="0" fontId="16" fillId="0" borderId="10" xfId="0" applyFont="1" applyBorder="1"/>
    <xf numFmtId="170" fontId="0" fillId="0" borderId="12" xfId="0" applyNumberFormat="1" applyBorder="1"/>
    <xf numFmtId="0" fontId="0" fillId="0" borderId="12" xfId="0" applyBorder="1"/>
    <xf numFmtId="171" fontId="18" fillId="0" borderId="0" xfId="2" applyNumberFormat="1" applyFont="1" applyBorder="1"/>
    <xf numFmtId="0" fontId="18" fillId="0" borderId="0" xfId="0" applyFont="1" applyAlignment="1">
      <alignment horizontal="left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0"/>
  <sheetViews>
    <sheetView workbookViewId="0">
      <selection activeCell="I3" sqref="I3"/>
    </sheetView>
  </sheetViews>
  <sheetFormatPr baseColWidth="10" defaultRowHeight="16" x14ac:dyDescent="0.2"/>
  <cols>
    <col min="66" max="66" width="11.33203125" customWidth="1"/>
  </cols>
  <sheetData>
    <row r="1" spans="1:6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592</v>
      </c>
    </row>
    <row r="2" spans="1:66" x14ac:dyDescent="0.2">
      <c r="A2">
        <v>1</v>
      </c>
      <c r="B2" t="s">
        <v>64</v>
      </c>
      <c r="C2" t="s">
        <v>65</v>
      </c>
      <c r="D2" t="s">
        <v>66</v>
      </c>
      <c r="E2" s="1">
        <v>42038</v>
      </c>
      <c r="F2" t="s">
        <v>67</v>
      </c>
      <c r="G2">
        <v>25770000</v>
      </c>
      <c r="H2">
        <v>28747550</v>
      </c>
      <c r="I2">
        <v>0.11554326700000001</v>
      </c>
      <c r="J2" t="s">
        <v>68</v>
      </c>
      <c r="K2">
        <v>3</v>
      </c>
      <c r="L2" t="s">
        <v>69</v>
      </c>
      <c r="M2">
        <v>1</v>
      </c>
      <c r="N2" t="s">
        <v>70</v>
      </c>
      <c r="O2" t="s">
        <v>71</v>
      </c>
      <c r="P2" t="s">
        <v>72</v>
      </c>
      <c r="Q2">
        <v>29484532</v>
      </c>
      <c r="R2">
        <v>259.31200000000001</v>
      </c>
      <c r="S2">
        <v>276.07350000000002</v>
      </c>
      <c r="T2">
        <v>331.66890000000001</v>
      </c>
      <c r="U2">
        <v>1666.4010000000001</v>
      </c>
      <c r="V2">
        <v>2149.1660000000002</v>
      </c>
      <c r="W2">
        <v>549.02200000000005</v>
      </c>
      <c r="X2">
        <v>1191.4760000000001</v>
      </c>
      <c r="Y2">
        <v>1190.153</v>
      </c>
      <c r="Z2">
        <v>339.2611</v>
      </c>
      <c r="AA2">
        <v>1410.922</v>
      </c>
      <c r="AB2">
        <v>189.2218</v>
      </c>
      <c r="AC2">
        <v>872.4502</v>
      </c>
      <c r="AD2">
        <v>321.43220000000002</v>
      </c>
      <c r="AE2">
        <v>400.93819999999999</v>
      </c>
      <c r="AF2">
        <v>31940.55</v>
      </c>
      <c r="AG2">
        <v>9182.4189999999999</v>
      </c>
      <c r="AH2">
        <v>59006.3</v>
      </c>
      <c r="AI2">
        <v>30193.99</v>
      </c>
      <c r="AJ2">
        <v>15904.98</v>
      </c>
      <c r="AK2">
        <v>30386.12</v>
      </c>
      <c r="AL2">
        <v>172889.8</v>
      </c>
      <c r="AM2">
        <v>19872.47</v>
      </c>
      <c r="AN2">
        <v>15694.17</v>
      </c>
      <c r="AO2">
        <v>54670.04</v>
      </c>
      <c r="AP2">
        <v>59213.5</v>
      </c>
      <c r="AQ2">
        <v>13251.22</v>
      </c>
      <c r="AR2">
        <v>22804.42</v>
      </c>
      <c r="AS2">
        <v>251601.9</v>
      </c>
      <c r="AT2">
        <v>245211.6</v>
      </c>
      <c r="AU2">
        <v>302741.90000000002</v>
      </c>
      <c r="AV2">
        <v>69862.11</v>
      </c>
      <c r="AW2">
        <v>73297.36</v>
      </c>
      <c r="AX2">
        <v>8739.02</v>
      </c>
      <c r="AY2">
        <v>2149.1660000000002</v>
      </c>
      <c r="AZ2">
        <v>361598.3</v>
      </c>
      <c r="BA2">
        <v>18358.810000000001</v>
      </c>
      <c r="BB2">
        <v>38139</v>
      </c>
      <c r="BC2">
        <v>43358</v>
      </c>
      <c r="BD2">
        <v>9962</v>
      </c>
      <c r="BE2" t="s">
        <v>67</v>
      </c>
      <c r="BF2">
        <v>1.14414171517268</v>
      </c>
      <c r="BG2">
        <v>5</v>
      </c>
      <c r="BH2">
        <v>3714532</v>
      </c>
      <c r="BI2">
        <v>0</v>
      </c>
      <c r="BJ2">
        <v>0</v>
      </c>
      <c r="BK2">
        <v>0</v>
      </c>
      <c r="BL2">
        <v>0</v>
      </c>
      <c r="BM2">
        <v>1</v>
      </c>
      <c r="BN2">
        <f>IF(Bids_data_set!BE2="Public",1,0)</f>
        <v>0</v>
      </c>
    </row>
    <row r="3" spans="1:66" x14ac:dyDescent="0.2">
      <c r="A3">
        <v>2</v>
      </c>
      <c r="B3" t="s">
        <v>64</v>
      </c>
      <c r="C3" t="s">
        <v>73</v>
      </c>
      <c r="D3" t="s">
        <v>74</v>
      </c>
      <c r="E3" s="1">
        <v>42057</v>
      </c>
      <c r="F3" t="s">
        <v>67</v>
      </c>
      <c r="G3">
        <v>9700000</v>
      </c>
      <c r="H3">
        <v>8742268</v>
      </c>
      <c r="I3">
        <v>-9.8735258000000006E-2</v>
      </c>
      <c r="J3" t="s">
        <v>75</v>
      </c>
      <c r="K3">
        <v>3</v>
      </c>
      <c r="L3" t="s">
        <v>69</v>
      </c>
      <c r="M3">
        <v>1</v>
      </c>
      <c r="N3" t="s">
        <v>70</v>
      </c>
      <c r="O3" t="s">
        <v>71</v>
      </c>
      <c r="P3" t="s">
        <v>72</v>
      </c>
      <c r="Q3">
        <v>9825550</v>
      </c>
      <c r="R3">
        <v>259.31200000000001</v>
      </c>
      <c r="S3">
        <v>276.07350000000002</v>
      </c>
      <c r="T3">
        <v>331.66890000000001</v>
      </c>
      <c r="U3">
        <v>1666.4010000000001</v>
      </c>
      <c r="V3">
        <v>2149.1660000000002</v>
      </c>
      <c r="W3">
        <v>549.02200000000005</v>
      </c>
      <c r="X3">
        <v>1191.4760000000001</v>
      </c>
      <c r="Y3">
        <v>1190.153</v>
      </c>
      <c r="Z3">
        <v>339.2611</v>
      </c>
      <c r="AA3">
        <v>1410.922</v>
      </c>
      <c r="AB3">
        <v>189.2218</v>
      </c>
      <c r="AC3">
        <v>872.4502</v>
      </c>
      <c r="AD3">
        <v>321.43220000000002</v>
      </c>
      <c r="AE3">
        <v>400.93819999999999</v>
      </c>
      <c r="AF3">
        <v>31940.55</v>
      </c>
      <c r="AG3">
        <v>9182.4189999999999</v>
      </c>
      <c r="AH3">
        <v>59006.3</v>
      </c>
      <c r="AI3">
        <v>30193.99</v>
      </c>
      <c r="AJ3">
        <v>15904.98</v>
      </c>
      <c r="AK3">
        <v>30386.12</v>
      </c>
      <c r="AL3">
        <v>172889.8</v>
      </c>
      <c r="AM3">
        <v>19872.47</v>
      </c>
      <c r="AN3">
        <v>15694.17</v>
      </c>
      <c r="AO3">
        <v>54670.04</v>
      </c>
      <c r="AP3">
        <v>59213.5</v>
      </c>
      <c r="AQ3">
        <v>13251.22</v>
      </c>
      <c r="AR3">
        <v>22804.42</v>
      </c>
      <c r="AS3">
        <v>251601.9</v>
      </c>
      <c r="AT3">
        <v>245211.6</v>
      </c>
      <c r="AU3">
        <v>302741.90000000002</v>
      </c>
      <c r="AV3">
        <v>69862.11</v>
      </c>
      <c r="AW3">
        <v>73297.36</v>
      </c>
      <c r="AX3">
        <v>8739.02</v>
      </c>
      <c r="AY3">
        <v>2149.1660000000002</v>
      </c>
      <c r="AZ3">
        <v>361598.3</v>
      </c>
      <c r="BA3">
        <v>18358.810000000001</v>
      </c>
      <c r="BB3">
        <v>38139</v>
      </c>
      <c r="BC3">
        <v>43358</v>
      </c>
      <c r="BD3">
        <v>9962</v>
      </c>
      <c r="BE3" t="s">
        <v>67</v>
      </c>
      <c r="BF3">
        <v>1.0129432989690701</v>
      </c>
      <c r="BG3">
        <v>4</v>
      </c>
      <c r="BH3">
        <v>125550</v>
      </c>
      <c r="BI3">
        <v>0</v>
      </c>
      <c r="BJ3">
        <v>0</v>
      </c>
      <c r="BK3">
        <v>0</v>
      </c>
      <c r="BL3">
        <v>1</v>
      </c>
      <c r="BM3">
        <v>0</v>
      </c>
      <c r="BN3">
        <f>IF(Bids_data_set!BE3="Public",1,0)</f>
        <v>0</v>
      </c>
    </row>
    <row r="4" spans="1:66" x14ac:dyDescent="0.2">
      <c r="A4">
        <v>3</v>
      </c>
      <c r="B4" t="s">
        <v>64</v>
      </c>
      <c r="C4" t="s">
        <v>76</v>
      </c>
      <c r="D4" t="s">
        <v>77</v>
      </c>
      <c r="E4" s="1">
        <v>42060</v>
      </c>
      <c r="F4" t="s">
        <v>78</v>
      </c>
      <c r="G4">
        <v>640000</v>
      </c>
      <c r="H4">
        <v>574000</v>
      </c>
      <c r="I4">
        <v>-0.10312499999999999</v>
      </c>
      <c r="J4" t="s">
        <v>75</v>
      </c>
      <c r="K4">
        <v>4</v>
      </c>
      <c r="L4" t="s">
        <v>69</v>
      </c>
      <c r="M4">
        <v>1</v>
      </c>
      <c r="N4" t="s">
        <v>79</v>
      </c>
      <c r="O4" t="s">
        <v>71</v>
      </c>
      <c r="P4" t="s">
        <v>80</v>
      </c>
      <c r="Q4">
        <v>610750.86</v>
      </c>
      <c r="R4">
        <v>259.31200000000001</v>
      </c>
      <c r="S4">
        <v>276.07350000000002</v>
      </c>
      <c r="T4">
        <v>331.66890000000001</v>
      </c>
      <c r="U4">
        <v>1666.4010000000001</v>
      </c>
      <c r="V4">
        <v>2149.1660000000002</v>
      </c>
      <c r="W4">
        <v>549.02200000000005</v>
      </c>
      <c r="X4">
        <v>1191.4760000000001</v>
      </c>
      <c r="Y4">
        <v>1190.153</v>
      </c>
      <c r="Z4">
        <v>339.2611</v>
      </c>
      <c r="AA4">
        <v>1410.922</v>
      </c>
      <c r="AB4">
        <v>189.2218</v>
      </c>
      <c r="AC4">
        <v>872.4502</v>
      </c>
      <c r="AD4">
        <v>321.43220000000002</v>
      </c>
      <c r="AE4">
        <v>400.93819999999999</v>
      </c>
      <c r="AF4">
        <v>31940.55</v>
      </c>
      <c r="AG4">
        <v>9182.4189999999999</v>
      </c>
      <c r="AH4">
        <v>59006.3</v>
      </c>
      <c r="AI4">
        <v>30193.99</v>
      </c>
      <c r="AJ4">
        <v>15904.98</v>
      </c>
      <c r="AK4">
        <v>30386.12</v>
      </c>
      <c r="AL4">
        <v>172889.8</v>
      </c>
      <c r="AM4">
        <v>19872.47</v>
      </c>
      <c r="AN4">
        <v>15694.17</v>
      </c>
      <c r="AO4">
        <v>54670.04</v>
      </c>
      <c r="AP4">
        <v>59213.5</v>
      </c>
      <c r="AQ4">
        <v>13251.22</v>
      </c>
      <c r="AR4">
        <v>22804.42</v>
      </c>
      <c r="AS4">
        <v>251601.9</v>
      </c>
      <c r="AT4">
        <v>245211.6</v>
      </c>
      <c r="AU4">
        <v>302741.90000000002</v>
      </c>
      <c r="AV4">
        <v>69862.11</v>
      </c>
      <c r="AW4">
        <v>73297.36</v>
      </c>
      <c r="AX4">
        <v>8739.02</v>
      </c>
      <c r="AY4">
        <v>2149.1660000000002</v>
      </c>
      <c r="AZ4">
        <v>361598.3</v>
      </c>
      <c r="BA4">
        <v>18358.810000000001</v>
      </c>
      <c r="BB4">
        <v>38139</v>
      </c>
      <c r="BC4">
        <v>43358</v>
      </c>
      <c r="BD4">
        <v>9962</v>
      </c>
      <c r="BE4" t="s">
        <v>67</v>
      </c>
      <c r="BF4">
        <v>0.95429821874999998</v>
      </c>
      <c r="BG4">
        <v>1</v>
      </c>
      <c r="BH4">
        <v>-29249.14</v>
      </c>
      <c r="BI4">
        <v>1</v>
      </c>
      <c r="BJ4">
        <v>0</v>
      </c>
      <c r="BK4">
        <v>0</v>
      </c>
      <c r="BL4">
        <v>0</v>
      </c>
      <c r="BM4">
        <v>0</v>
      </c>
      <c r="BN4">
        <f>IF(Bids_data_set!BE4="Public",1,0)</f>
        <v>0</v>
      </c>
    </row>
    <row r="5" spans="1:66" x14ac:dyDescent="0.2">
      <c r="A5">
        <v>4</v>
      </c>
      <c r="B5" t="s">
        <v>64</v>
      </c>
      <c r="C5" t="s">
        <v>81</v>
      </c>
      <c r="D5" t="s">
        <v>82</v>
      </c>
      <c r="E5" s="1">
        <v>42072</v>
      </c>
      <c r="F5" t="s">
        <v>83</v>
      </c>
      <c r="G5">
        <v>9600000</v>
      </c>
      <c r="H5">
        <v>6748000</v>
      </c>
      <c r="I5">
        <v>-0.297083333</v>
      </c>
      <c r="J5" t="s">
        <v>75</v>
      </c>
      <c r="K5">
        <v>12</v>
      </c>
      <c r="L5" t="s">
        <v>84</v>
      </c>
      <c r="M5">
        <v>1</v>
      </c>
      <c r="N5" t="s">
        <v>85</v>
      </c>
      <c r="O5" t="s">
        <v>71</v>
      </c>
      <c r="P5" t="s">
        <v>80</v>
      </c>
      <c r="Q5">
        <v>7064400</v>
      </c>
      <c r="R5">
        <v>259.31200000000001</v>
      </c>
      <c r="S5">
        <v>276.07350000000002</v>
      </c>
      <c r="T5">
        <v>331.66890000000001</v>
      </c>
      <c r="U5">
        <v>1666.4010000000001</v>
      </c>
      <c r="V5">
        <v>2149.1660000000002</v>
      </c>
      <c r="W5">
        <v>549.02200000000005</v>
      </c>
      <c r="X5">
        <v>1191.4760000000001</v>
      </c>
      <c r="Y5">
        <v>1190.153</v>
      </c>
      <c r="Z5">
        <v>339.2611</v>
      </c>
      <c r="AA5">
        <v>1410.922</v>
      </c>
      <c r="AB5">
        <v>189.2218</v>
      </c>
      <c r="AC5">
        <v>872.4502</v>
      </c>
      <c r="AD5">
        <v>321.43220000000002</v>
      </c>
      <c r="AE5">
        <v>400.93819999999999</v>
      </c>
      <c r="AF5">
        <v>31940.55</v>
      </c>
      <c r="AG5">
        <v>9182.4189999999999</v>
      </c>
      <c r="AH5">
        <v>59006.3</v>
      </c>
      <c r="AI5">
        <v>30193.99</v>
      </c>
      <c r="AJ5">
        <v>15904.98</v>
      </c>
      <c r="AK5">
        <v>30386.12</v>
      </c>
      <c r="AL5">
        <v>172889.8</v>
      </c>
      <c r="AM5">
        <v>19872.47</v>
      </c>
      <c r="AN5">
        <v>15694.17</v>
      </c>
      <c r="AO5">
        <v>54670.04</v>
      </c>
      <c r="AP5">
        <v>59213.5</v>
      </c>
      <c r="AQ5">
        <v>13251.22</v>
      </c>
      <c r="AR5">
        <v>22804.42</v>
      </c>
      <c r="AS5">
        <v>251601.9</v>
      </c>
      <c r="AT5">
        <v>245211.6</v>
      </c>
      <c r="AU5">
        <v>302741.90000000002</v>
      </c>
      <c r="AV5">
        <v>69862.11</v>
      </c>
      <c r="AW5">
        <v>73297.36</v>
      </c>
      <c r="AX5">
        <v>8739.02</v>
      </c>
      <c r="AY5">
        <v>2149.1660000000002</v>
      </c>
      <c r="AZ5">
        <v>361598.3</v>
      </c>
      <c r="BA5">
        <v>18358.810000000001</v>
      </c>
      <c r="BB5">
        <v>38139</v>
      </c>
      <c r="BC5">
        <v>43358</v>
      </c>
      <c r="BD5">
        <v>9962</v>
      </c>
      <c r="BE5" t="s">
        <v>83</v>
      </c>
      <c r="BF5">
        <v>0.73587499999999995</v>
      </c>
      <c r="BG5">
        <v>4</v>
      </c>
      <c r="BH5">
        <v>-2535600</v>
      </c>
      <c r="BI5">
        <v>0</v>
      </c>
      <c r="BJ5">
        <v>0</v>
      </c>
      <c r="BK5">
        <v>0</v>
      </c>
      <c r="BL5">
        <v>1</v>
      </c>
      <c r="BM5">
        <v>0</v>
      </c>
      <c r="BN5">
        <f>IF(Bids_data_set!BE5="Public",1,0)</f>
        <v>1</v>
      </c>
    </row>
    <row r="6" spans="1:66" x14ac:dyDescent="0.2">
      <c r="A6">
        <v>5</v>
      </c>
      <c r="B6" t="s">
        <v>64</v>
      </c>
      <c r="C6" t="s">
        <v>86</v>
      </c>
      <c r="D6" t="s">
        <v>87</v>
      </c>
      <c r="E6" s="1">
        <v>42080</v>
      </c>
      <c r="F6" t="s">
        <v>67</v>
      </c>
      <c r="G6">
        <v>4450000</v>
      </c>
      <c r="H6">
        <v>3620000</v>
      </c>
      <c r="I6">
        <v>-0.18651685400000001</v>
      </c>
      <c r="J6" t="s">
        <v>75</v>
      </c>
      <c r="K6">
        <v>3</v>
      </c>
      <c r="L6" t="s">
        <v>84</v>
      </c>
      <c r="M6">
        <v>1</v>
      </c>
      <c r="N6" t="s">
        <v>88</v>
      </c>
      <c r="O6" t="s">
        <v>71</v>
      </c>
      <c r="P6" t="s">
        <v>89</v>
      </c>
      <c r="Q6">
        <v>4298317</v>
      </c>
      <c r="R6">
        <v>259.31200000000001</v>
      </c>
      <c r="S6">
        <v>276.07350000000002</v>
      </c>
      <c r="T6">
        <v>331.66890000000001</v>
      </c>
      <c r="U6">
        <v>1666.4010000000001</v>
      </c>
      <c r="V6">
        <v>2149.1660000000002</v>
      </c>
      <c r="W6">
        <v>549.02200000000005</v>
      </c>
      <c r="X6">
        <v>1191.4760000000001</v>
      </c>
      <c r="Y6">
        <v>1190.153</v>
      </c>
      <c r="Z6">
        <v>339.2611</v>
      </c>
      <c r="AA6">
        <v>1410.922</v>
      </c>
      <c r="AB6">
        <v>189.2218</v>
      </c>
      <c r="AC6">
        <v>872.4502</v>
      </c>
      <c r="AD6">
        <v>321.43220000000002</v>
      </c>
      <c r="AE6">
        <v>400.93819999999999</v>
      </c>
      <c r="AF6">
        <v>31940.55</v>
      </c>
      <c r="AG6">
        <v>9182.4189999999999</v>
      </c>
      <c r="AH6">
        <v>59006.3</v>
      </c>
      <c r="AI6">
        <v>30193.99</v>
      </c>
      <c r="AJ6">
        <v>15904.98</v>
      </c>
      <c r="AK6">
        <v>30386.12</v>
      </c>
      <c r="AL6">
        <v>172889.8</v>
      </c>
      <c r="AM6">
        <v>19872.47</v>
      </c>
      <c r="AN6">
        <v>15694.17</v>
      </c>
      <c r="AO6">
        <v>54670.04</v>
      </c>
      <c r="AP6">
        <v>59213.5</v>
      </c>
      <c r="AQ6">
        <v>13251.22</v>
      </c>
      <c r="AR6">
        <v>22804.42</v>
      </c>
      <c r="AS6">
        <v>251601.9</v>
      </c>
      <c r="AT6">
        <v>245211.6</v>
      </c>
      <c r="AU6">
        <v>302741.90000000002</v>
      </c>
      <c r="AV6">
        <v>69862.11</v>
      </c>
      <c r="AW6">
        <v>73297.36</v>
      </c>
      <c r="AX6">
        <v>8739.02</v>
      </c>
      <c r="AY6">
        <v>2149.1660000000002</v>
      </c>
      <c r="AZ6">
        <v>361598.3</v>
      </c>
      <c r="BA6">
        <v>18358.810000000001</v>
      </c>
      <c r="BB6">
        <v>38139</v>
      </c>
      <c r="BC6">
        <v>43358</v>
      </c>
      <c r="BD6">
        <v>9962</v>
      </c>
      <c r="BE6" t="s">
        <v>67</v>
      </c>
      <c r="BF6">
        <v>0.96591393258427005</v>
      </c>
      <c r="BG6">
        <v>3</v>
      </c>
      <c r="BH6">
        <v>-151683</v>
      </c>
      <c r="BI6">
        <v>0</v>
      </c>
      <c r="BJ6">
        <v>0</v>
      </c>
      <c r="BK6">
        <v>1</v>
      </c>
      <c r="BL6">
        <v>0</v>
      </c>
      <c r="BM6">
        <v>0</v>
      </c>
      <c r="BN6">
        <f>IF(Bids_data_set!BE6="Public",1,0)</f>
        <v>0</v>
      </c>
    </row>
    <row r="7" spans="1:66" x14ac:dyDescent="0.2">
      <c r="A7">
        <v>6</v>
      </c>
      <c r="B7" t="s">
        <v>90</v>
      </c>
      <c r="C7" t="s">
        <v>91</v>
      </c>
      <c r="D7" t="s">
        <v>92</v>
      </c>
      <c r="E7" s="1">
        <v>42102</v>
      </c>
      <c r="F7" t="s">
        <v>78</v>
      </c>
      <c r="G7">
        <v>1300000</v>
      </c>
      <c r="H7">
        <v>878175</v>
      </c>
      <c r="I7">
        <v>-0.324480769</v>
      </c>
      <c r="J7" t="s">
        <v>75</v>
      </c>
      <c r="K7">
        <v>7</v>
      </c>
      <c r="L7" t="s">
        <v>84</v>
      </c>
      <c r="M7">
        <v>2</v>
      </c>
      <c r="N7" t="s">
        <v>85</v>
      </c>
      <c r="O7" t="s">
        <v>71</v>
      </c>
      <c r="P7" t="s">
        <v>72</v>
      </c>
      <c r="Q7">
        <v>1321680</v>
      </c>
      <c r="R7">
        <v>260.36</v>
      </c>
      <c r="S7">
        <v>274.63490000000002</v>
      </c>
      <c r="T7">
        <v>340.25490000000002</v>
      </c>
      <c r="U7">
        <v>1677.252</v>
      </c>
      <c r="V7">
        <v>2161.9259999999999</v>
      </c>
      <c r="W7">
        <v>549.87660000000005</v>
      </c>
      <c r="X7">
        <v>1194.7750000000001</v>
      </c>
      <c r="Y7">
        <v>1195.202</v>
      </c>
      <c r="Z7">
        <v>339.45850000000002</v>
      </c>
      <c r="AA7">
        <v>1422.1880000000001</v>
      </c>
      <c r="AB7">
        <v>189.8612</v>
      </c>
      <c r="AC7">
        <v>870.89530000000002</v>
      </c>
      <c r="AD7">
        <v>324.06630000000001</v>
      </c>
      <c r="AE7">
        <v>401.17790000000002</v>
      </c>
      <c r="AF7">
        <v>32623.61</v>
      </c>
      <c r="AG7">
        <v>9690.0830000000005</v>
      </c>
      <c r="AH7">
        <v>60937.42</v>
      </c>
      <c r="AI7">
        <v>30189.85</v>
      </c>
      <c r="AJ7">
        <v>16158.21</v>
      </c>
      <c r="AK7">
        <v>30592.22</v>
      </c>
      <c r="AL7">
        <v>174773</v>
      </c>
      <c r="AM7">
        <v>19995.72</v>
      </c>
      <c r="AN7">
        <v>15495.74</v>
      </c>
      <c r="AO7">
        <v>54499.78</v>
      </c>
      <c r="AP7">
        <v>59335.79</v>
      </c>
      <c r="AQ7">
        <v>13618.77</v>
      </c>
      <c r="AR7">
        <v>23273.89</v>
      </c>
      <c r="AS7">
        <v>256008.6</v>
      </c>
      <c r="AT7">
        <v>248296.5</v>
      </c>
      <c r="AU7">
        <v>308350.7</v>
      </c>
      <c r="AV7">
        <v>71230.83</v>
      </c>
      <c r="AW7">
        <v>74279.39</v>
      </c>
      <c r="AX7">
        <v>8779.643</v>
      </c>
      <c r="AY7">
        <v>2161.9259999999999</v>
      </c>
      <c r="AZ7">
        <v>365783.7</v>
      </c>
      <c r="BA7">
        <v>18371.72</v>
      </c>
      <c r="BB7">
        <v>54098</v>
      </c>
      <c r="BC7">
        <v>38139</v>
      </c>
      <c r="BD7">
        <v>9975</v>
      </c>
      <c r="BE7" t="s">
        <v>67</v>
      </c>
      <c r="BF7">
        <v>1.0166769230769199</v>
      </c>
      <c r="BG7">
        <v>1</v>
      </c>
      <c r="BH7">
        <v>21680</v>
      </c>
      <c r="BI7">
        <v>1</v>
      </c>
      <c r="BJ7">
        <v>0</v>
      </c>
      <c r="BK7">
        <v>0</v>
      </c>
      <c r="BL7">
        <v>0</v>
      </c>
      <c r="BM7">
        <v>0</v>
      </c>
      <c r="BN7">
        <f>IF(Bids_data_set!BE7="Public",1,0)</f>
        <v>0</v>
      </c>
    </row>
    <row r="8" spans="1:66" x14ac:dyDescent="0.2">
      <c r="A8">
        <v>7</v>
      </c>
      <c r="B8" t="s">
        <v>90</v>
      </c>
      <c r="C8" t="s">
        <v>93</v>
      </c>
      <c r="D8" t="s">
        <v>94</v>
      </c>
      <c r="E8" s="1">
        <v>42103</v>
      </c>
      <c r="F8" t="s">
        <v>83</v>
      </c>
      <c r="G8">
        <v>1850000</v>
      </c>
      <c r="H8">
        <v>2137550</v>
      </c>
      <c r="I8">
        <v>0.15543243200000001</v>
      </c>
      <c r="J8" t="s">
        <v>68</v>
      </c>
      <c r="K8">
        <v>8</v>
      </c>
      <c r="L8" t="s">
        <v>69</v>
      </c>
      <c r="M8">
        <v>2</v>
      </c>
      <c r="N8" t="s">
        <v>70</v>
      </c>
      <c r="O8" t="s">
        <v>71</v>
      </c>
      <c r="P8" t="s">
        <v>89</v>
      </c>
      <c r="Q8">
        <v>2959000</v>
      </c>
      <c r="R8">
        <v>260.36</v>
      </c>
      <c r="S8">
        <v>274.63490000000002</v>
      </c>
      <c r="T8">
        <v>340.25490000000002</v>
      </c>
      <c r="U8">
        <v>1677.252</v>
      </c>
      <c r="V8">
        <v>2161.9259999999999</v>
      </c>
      <c r="W8">
        <v>549.87660000000005</v>
      </c>
      <c r="X8">
        <v>1194.7750000000001</v>
      </c>
      <c r="Y8">
        <v>1195.202</v>
      </c>
      <c r="Z8">
        <v>339.45850000000002</v>
      </c>
      <c r="AA8">
        <v>1422.1880000000001</v>
      </c>
      <c r="AB8">
        <v>189.8612</v>
      </c>
      <c r="AC8">
        <v>870.89530000000002</v>
      </c>
      <c r="AD8">
        <v>324.06630000000001</v>
      </c>
      <c r="AE8">
        <v>401.17790000000002</v>
      </c>
      <c r="AF8">
        <v>32623.61</v>
      </c>
      <c r="AG8">
        <v>9690.0830000000005</v>
      </c>
      <c r="AH8">
        <v>60937.42</v>
      </c>
      <c r="AI8">
        <v>30189.85</v>
      </c>
      <c r="AJ8">
        <v>16158.21</v>
      </c>
      <c r="AK8">
        <v>30592.22</v>
      </c>
      <c r="AL8">
        <v>174773</v>
      </c>
      <c r="AM8">
        <v>19995.72</v>
      </c>
      <c r="AN8">
        <v>15495.74</v>
      </c>
      <c r="AO8">
        <v>54499.78</v>
      </c>
      <c r="AP8">
        <v>59335.79</v>
      </c>
      <c r="AQ8">
        <v>13618.77</v>
      </c>
      <c r="AR8">
        <v>23273.89</v>
      </c>
      <c r="AS8">
        <v>256008.6</v>
      </c>
      <c r="AT8">
        <v>248296.5</v>
      </c>
      <c r="AU8">
        <v>308350.7</v>
      </c>
      <c r="AV8">
        <v>71230.83</v>
      </c>
      <c r="AW8">
        <v>74279.39</v>
      </c>
      <c r="AX8">
        <v>8779.643</v>
      </c>
      <c r="AY8">
        <v>2161.9259999999999</v>
      </c>
      <c r="AZ8">
        <v>365783.7</v>
      </c>
      <c r="BA8">
        <v>18371.72</v>
      </c>
      <c r="BB8">
        <v>54098</v>
      </c>
      <c r="BC8">
        <v>38139</v>
      </c>
      <c r="BD8">
        <v>9975</v>
      </c>
      <c r="BE8" t="s">
        <v>83</v>
      </c>
      <c r="BF8">
        <v>1.59945945945946</v>
      </c>
      <c r="BG8">
        <v>3</v>
      </c>
      <c r="BH8">
        <v>1109000</v>
      </c>
      <c r="BI8">
        <v>0</v>
      </c>
      <c r="BJ8">
        <v>0</v>
      </c>
      <c r="BK8">
        <v>1</v>
      </c>
      <c r="BL8">
        <v>0</v>
      </c>
      <c r="BM8">
        <v>0</v>
      </c>
      <c r="BN8">
        <f>IF(Bids_data_set!BE8="Public",1,0)</f>
        <v>1</v>
      </c>
    </row>
    <row r="9" spans="1:66" x14ac:dyDescent="0.2">
      <c r="A9">
        <v>8</v>
      </c>
      <c r="B9" t="s">
        <v>90</v>
      </c>
      <c r="C9" t="s">
        <v>95</v>
      </c>
      <c r="D9" t="s">
        <v>96</v>
      </c>
      <c r="E9" s="1">
        <v>42104</v>
      </c>
      <c r="F9" t="s">
        <v>83</v>
      </c>
      <c r="G9">
        <v>3760000</v>
      </c>
      <c r="H9">
        <v>2999293</v>
      </c>
      <c r="I9">
        <v>-0.20231569099999999</v>
      </c>
      <c r="J9" t="s">
        <v>75</v>
      </c>
      <c r="K9">
        <v>10</v>
      </c>
      <c r="L9" t="s">
        <v>69</v>
      </c>
      <c r="M9">
        <v>2</v>
      </c>
      <c r="N9" t="s">
        <v>70</v>
      </c>
      <c r="O9" t="s">
        <v>71</v>
      </c>
      <c r="P9" t="s">
        <v>80</v>
      </c>
      <c r="Q9">
        <v>3023651</v>
      </c>
      <c r="R9">
        <v>260.36</v>
      </c>
      <c r="S9">
        <v>274.63490000000002</v>
      </c>
      <c r="T9">
        <v>340.25490000000002</v>
      </c>
      <c r="U9">
        <v>1677.252</v>
      </c>
      <c r="V9">
        <v>2161.9259999999999</v>
      </c>
      <c r="W9">
        <v>549.87660000000005</v>
      </c>
      <c r="X9">
        <v>1194.7750000000001</v>
      </c>
      <c r="Y9">
        <v>1195.202</v>
      </c>
      <c r="Z9">
        <v>339.45850000000002</v>
      </c>
      <c r="AA9">
        <v>1422.1880000000001</v>
      </c>
      <c r="AB9">
        <v>189.8612</v>
      </c>
      <c r="AC9">
        <v>870.89530000000002</v>
      </c>
      <c r="AD9">
        <v>324.06630000000001</v>
      </c>
      <c r="AE9">
        <v>401.17790000000002</v>
      </c>
      <c r="AF9">
        <v>32623.61</v>
      </c>
      <c r="AG9">
        <v>9690.0830000000005</v>
      </c>
      <c r="AH9">
        <v>60937.42</v>
      </c>
      <c r="AI9">
        <v>30189.85</v>
      </c>
      <c r="AJ9">
        <v>16158.21</v>
      </c>
      <c r="AK9">
        <v>30592.22</v>
      </c>
      <c r="AL9">
        <v>174773</v>
      </c>
      <c r="AM9">
        <v>19995.72</v>
      </c>
      <c r="AN9">
        <v>15495.74</v>
      </c>
      <c r="AO9">
        <v>54499.78</v>
      </c>
      <c r="AP9">
        <v>59335.79</v>
      </c>
      <c r="AQ9">
        <v>13618.77</v>
      </c>
      <c r="AR9">
        <v>23273.89</v>
      </c>
      <c r="AS9">
        <v>256008.6</v>
      </c>
      <c r="AT9">
        <v>248296.5</v>
      </c>
      <c r="AU9">
        <v>308350.7</v>
      </c>
      <c r="AV9">
        <v>71230.83</v>
      </c>
      <c r="AW9">
        <v>74279.39</v>
      </c>
      <c r="AX9">
        <v>8779.643</v>
      </c>
      <c r="AY9">
        <v>2161.9259999999999</v>
      </c>
      <c r="AZ9">
        <v>365783.7</v>
      </c>
      <c r="BA9">
        <v>18371.72</v>
      </c>
      <c r="BB9">
        <v>54098</v>
      </c>
      <c r="BC9">
        <v>38139</v>
      </c>
      <c r="BD9">
        <v>9975</v>
      </c>
      <c r="BE9" t="s">
        <v>83</v>
      </c>
      <c r="BF9">
        <v>0.8041625</v>
      </c>
      <c r="BG9">
        <v>3</v>
      </c>
      <c r="BH9">
        <v>-736349</v>
      </c>
      <c r="BI9">
        <v>0</v>
      </c>
      <c r="BJ9">
        <v>0</v>
      </c>
      <c r="BK9">
        <v>1</v>
      </c>
      <c r="BL9">
        <v>0</v>
      </c>
      <c r="BM9">
        <v>0</v>
      </c>
      <c r="BN9">
        <f>IF(Bids_data_set!BE9="Public",1,0)</f>
        <v>1</v>
      </c>
    </row>
    <row r="10" spans="1:66" x14ac:dyDescent="0.2">
      <c r="A10">
        <v>9</v>
      </c>
      <c r="B10" t="s">
        <v>90</v>
      </c>
      <c r="C10" t="s">
        <v>97</v>
      </c>
      <c r="D10" t="s">
        <v>98</v>
      </c>
      <c r="E10" s="1">
        <v>42104</v>
      </c>
      <c r="F10" t="s">
        <v>83</v>
      </c>
      <c r="G10">
        <v>1770000</v>
      </c>
      <c r="H10">
        <v>1397380</v>
      </c>
      <c r="I10">
        <v>-0.21051977399999999</v>
      </c>
      <c r="J10" t="s">
        <v>75</v>
      </c>
      <c r="K10">
        <v>10</v>
      </c>
      <c r="L10" t="s">
        <v>69</v>
      </c>
      <c r="M10">
        <v>2</v>
      </c>
      <c r="N10" t="s">
        <v>70</v>
      </c>
      <c r="O10" t="s">
        <v>71</v>
      </c>
      <c r="P10" t="s">
        <v>80</v>
      </c>
      <c r="Q10">
        <v>1534115</v>
      </c>
      <c r="R10">
        <v>260.36</v>
      </c>
      <c r="S10">
        <v>274.63490000000002</v>
      </c>
      <c r="T10">
        <v>340.25490000000002</v>
      </c>
      <c r="U10">
        <v>1677.252</v>
      </c>
      <c r="V10">
        <v>2161.9259999999999</v>
      </c>
      <c r="W10">
        <v>549.87660000000005</v>
      </c>
      <c r="X10">
        <v>1194.7750000000001</v>
      </c>
      <c r="Y10">
        <v>1195.202</v>
      </c>
      <c r="Z10">
        <v>339.45850000000002</v>
      </c>
      <c r="AA10">
        <v>1422.1880000000001</v>
      </c>
      <c r="AB10">
        <v>189.8612</v>
      </c>
      <c r="AC10">
        <v>870.89530000000002</v>
      </c>
      <c r="AD10">
        <v>324.06630000000001</v>
      </c>
      <c r="AE10">
        <v>401.17790000000002</v>
      </c>
      <c r="AF10">
        <v>32623.61</v>
      </c>
      <c r="AG10">
        <v>9690.0830000000005</v>
      </c>
      <c r="AH10">
        <v>60937.42</v>
      </c>
      <c r="AI10">
        <v>30189.85</v>
      </c>
      <c r="AJ10">
        <v>16158.21</v>
      </c>
      <c r="AK10">
        <v>30592.22</v>
      </c>
      <c r="AL10">
        <v>174773</v>
      </c>
      <c r="AM10">
        <v>19995.72</v>
      </c>
      <c r="AN10">
        <v>15495.74</v>
      </c>
      <c r="AO10">
        <v>54499.78</v>
      </c>
      <c r="AP10">
        <v>59335.79</v>
      </c>
      <c r="AQ10">
        <v>13618.77</v>
      </c>
      <c r="AR10">
        <v>23273.89</v>
      </c>
      <c r="AS10">
        <v>256008.6</v>
      </c>
      <c r="AT10">
        <v>248296.5</v>
      </c>
      <c r="AU10">
        <v>308350.7</v>
      </c>
      <c r="AV10">
        <v>71230.83</v>
      </c>
      <c r="AW10">
        <v>74279.39</v>
      </c>
      <c r="AX10">
        <v>8779.643</v>
      </c>
      <c r="AY10">
        <v>2161.9259999999999</v>
      </c>
      <c r="AZ10">
        <v>365783.7</v>
      </c>
      <c r="BA10">
        <v>18371.72</v>
      </c>
      <c r="BB10">
        <v>54098</v>
      </c>
      <c r="BC10">
        <v>38139</v>
      </c>
      <c r="BD10">
        <v>9975</v>
      </c>
      <c r="BE10" t="s">
        <v>83</v>
      </c>
      <c r="BF10">
        <v>0.86673163841807899</v>
      </c>
      <c r="BG10">
        <v>2</v>
      </c>
      <c r="BH10">
        <v>-235885</v>
      </c>
      <c r="BI10">
        <v>0</v>
      </c>
      <c r="BJ10">
        <v>1</v>
      </c>
      <c r="BK10">
        <v>0</v>
      </c>
      <c r="BL10">
        <v>0</v>
      </c>
      <c r="BM10">
        <v>0</v>
      </c>
      <c r="BN10">
        <f>IF(Bids_data_set!BE10="Public",1,0)</f>
        <v>1</v>
      </c>
    </row>
    <row r="11" spans="1:66" x14ac:dyDescent="0.2">
      <c r="A11">
        <v>10</v>
      </c>
      <c r="B11" t="s">
        <v>90</v>
      </c>
      <c r="C11" t="s">
        <v>99</v>
      </c>
      <c r="D11" t="s">
        <v>100</v>
      </c>
      <c r="E11" s="1">
        <v>42108</v>
      </c>
      <c r="F11" t="s">
        <v>83</v>
      </c>
      <c r="G11">
        <v>2320000</v>
      </c>
      <c r="H11">
        <v>1550780</v>
      </c>
      <c r="I11">
        <v>-0.33156034499999998</v>
      </c>
      <c r="J11" t="s">
        <v>75</v>
      </c>
      <c r="K11">
        <v>9</v>
      </c>
      <c r="L11" t="s">
        <v>84</v>
      </c>
      <c r="M11">
        <v>2</v>
      </c>
      <c r="N11" t="s">
        <v>85</v>
      </c>
      <c r="O11" t="s">
        <v>71</v>
      </c>
      <c r="P11" t="s">
        <v>72</v>
      </c>
      <c r="Q11">
        <v>1631620</v>
      </c>
      <c r="R11">
        <v>260.36</v>
      </c>
      <c r="S11">
        <v>274.63490000000002</v>
      </c>
      <c r="T11">
        <v>340.25490000000002</v>
      </c>
      <c r="U11">
        <v>1677.252</v>
      </c>
      <c r="V11">
        <v>2161.9259999999999</v>
      </c>
      <c r="W11">
        <v>549.87660000000005</v>
      </c>
      <c r="X11">
        <v>1194.7750000000001</v>
      </c>
      <c r="Y11">
        <v>1195.202</v>
      </c>
      <c r="Z11">
        <v>339.45850000000002</v>
      </c>
      <c r="AA11">
        <v>1422.1880000000001</v>
      </c>
      <c r="AB11">
        <v>189.8612</v>
      </c>
      <c r="AC11">
        <v>870.89530000000002</v>
      </c>
      <c r="AD11">
        <v>324.06630000000001</v>
      </c>
      <c r="AE11">
        <v>401.17790000000002</v>
      </c>
      <c r="AF11">
        <v>32623.61</v>
      </c>
      <c r="AG11">
        <v>9690.0830000000005</v>
      </c>
      <c r="AH11">
        <v>60937.42</v>
      </c>
      <c r="AI11">
        <v>30189.85</v>
      </c>
      <c r="AJ11">
        <v>16158.21</v>
      </c>
      <c r="AK11">
        <v>30592.22</v>
      </c>
      <c r="AL11">
        <v>174773</v>
      </c>
      <c r="AM11">
        <v>19995.72</v>
      </c>
      <c r="AN11">
        <v>15495.74</v>
      </c>
      <c r="AO11">
        <v>54499.78</v>
      </c>
      <c r="AP11">
        <v>59335.79</v>
      </c>
      <c r="AQ11">
        <v>13618.77</v>
      </c>
      <c r="AR11">
        <v>23273.89</v>
      </c>
      <c r="AS11">
        <v>256008.6</v>
      </c>
      <c r="AT11">
        <v>248296.5</v>
      </c>
      <c r="AU11">
        <v>308350.7</v>
      </c>
      <c r="AV11">
        <v>71230.83</v>
      </c>
      <c r="AW11">
        <v>74279.39</v>
      </c>
      <c r="AX11">
        <v>8779.643</v>
      </c>
      <c r="AY11">
        <v>2161.9259999999999</v>
      </c>
      <c r="AZ11">
        <v>365783.7</v>
      </c>
      <c r="BA11">
        <v>18371.72</v>
      </c>
      <c r="BB11">
        <v>54098</v>
      </c>
      <c r="BC11">
        <v>38139</v>
      </c>
      <c r="BD11">
        <v>9975</v>
      </c>
      <c r="BE11" t="s">
        <v>83</v>
      </c>
      <c r="BF11">
        <v>0.70328448275862099</v>
      </c>
      <c r="BG11">
        <v>2</v>
      </c>
      <c r="BH11">
        <v>-688380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f>IF(Bids_data_set!BE11="Public",1,0)</f>
        <v>1</v>
      </c>
    </row>
    <row r="12" spans="1:66" x14ac:dyDescent="0.2">
      <c r="A12">
        <v>11</v>
      </c>
      <c r="B12" t="s">
        <v>90</v>
      </c>
      <c r="C12" t="s">
        <v>101</v>
      </c>
      <c r="D12" t="s">
        <v>102</v>
      </c>
      <c r="E12" s="1">
        <v>42108</v>
      </c>
      <c r="F12" t="s">
        <v>67</v>
      </c>
      <c r="G12">
        <v>521000</v>
      </c>
      <c r="H12">
        <v>1840000</v>
      </c>
      <c r="I12">
        <v>2.5316698660000001</v>
      </c>
      <c r="J12" t="s">
        <v>68</v>
      </c>
      <c r="K12">
        <v>3</v>
      </c>
      <c r="L12" t="s">
        <v>103</v>
      </c>
      <c r="M12">
        <v>2</v>
      </c>
      <c r="N12" t="s">
        <v>88</v>
      </c>
      <c r="O12" t="s">
        <v>71</v>
      </c>
      <c r="P12" t="s">
        <v>80</v>
      </c>
      <c r="Q12">
        <v>1840000</v>
      </c>
      <c r="R12">
        <v>260.36</v>
      </c>
      <c r="S12">
        <v>274.63490000000002</v>
      </c>
      <c r="T12">
        <v>340.25490000000002</v>
      </c>
      <c r="U12">
        <v>1677.252</v>
      </c>
      <c r="V12">
        <v>2161.9259999999999</v>
      </c>
      <c r="W12">
        <v>549.87660000000005</v>
      </c>
      <c r="X12">
        <v>1194.7750000000001</v>
      </c>
      <c r="Y12">
        <v>1195.202</v>
      </c>
      <c r="Z12">
        <v>339.45850000000002</v>
      </c>
      <c r="AA12">
        <v>1422.1880000000001</v>
      </c>
      <c r="AB12">
        <v>189.8612</v>
      </c>
      <c r="AC12">
        <v>870.89530000000002</v>
      </c>
      <c r="AD12">
        <v>324.06630000000001</v>
      </c>
      <c r="AE12">
        <v>401.17790000000002</v>
      </c>
      <c r="AF12">
        <v>32623.61</v>
      </c>
      <c r="AG12">
        <v>9690.0830000000005</v>
      </c>
      <c r="AH12">
        <v>60937.42</v>
      </c>
      <c r="AI12">
        <v>30189.85</v>
      </c>
      <c r="AJ12">
        <v>16158.21</v>
      </c>
      <c r="AK12">
        <v>30592.22</v>
      </c>
      <c r="AL12">
        <v>174773</v>
      </c>
      <c r="AM12">
        <v>19995.72</v>
      </c>
      <c r="AN12">
        <v>15495.74</v>
      </c>
      <c r="AO12">
        <v>54499.78</v>
      </c>
      <c r="AP12">
        <v>59335.79</v>
      </c>
      <c r="AQ12">
        <v>13618.77</v>
      </c>
      <c r="AR12">
        <v>23273.89</v>
      </c>
      <c r="AS12">
        <v>256008.6</v>
      </c>
      <c r="AT12">
        <v>248296.5</v>
      </c>
      <c r="AU12">
        <v>308350.7</v>
      </c>
      <c r="AV12">
        <v>71230.83</v>
      </c>
      <c r="AW12">
        <v>74279.39</v>
      </c>
      <c r="AX12">
        <v>8779.643</v>
      </c>
      <c r="AY12">
        <v>2161.9259999999999</v>
      </c>
      <c r="AZ12">
        <v>365783.7</v>
      </c>
      <c r="BA12">
        <v>18371.72</v>
      </c>
      <c r="BB12">
        <v>54098</v>
      </c>
      <c r="BC12">
        <v>38139</v>
      </c>
      <c r="BD12">
        <v>9975</v>
      </c>
      <c r="BE12" t="s">
        <v>67</v>
      </c>
      <c r="BF12">
        <v>3.5316698656429901</v>
      </c>
      <c r="BG12">
        <v>2</v>
      </c>
      <c r="BH12">
        <v>1319000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f>IF(Bids_data_set!BE12="Public",1,0)</f>
        <v>0</v>
      </c>
    </row>
    <row r="13" spans="1:66" x14ac:dyDescent="0.2">
      <c r="A13">
        <v>12</v>
      </c>
      <c r="B13" t="s">
        <v>90</v>
      </c>
      <c r="C13" t="s">
        <v>104</v>
      </c>
      <c r="D13" t="s">
        <v>105</v>
      </c>
      <c r="E13" s="1">
        <v>42115</v>
      </c>
      <c r="F13" t="s">
        <v>83</v>
      </c>
      <c r="G13">
        <v>735000</v>
      </c>
      <c r="H13">
        <v>512568</v>
      </c>
      <c r="I13">
        <v>-0.30262857100000001</v>
      </c>
      <c r="J13" t="s">
        <v>75</v>
      </c>
      <c r="K13">
        <v>9</v>
      </c>
      <c r="L13" t="s">
        <v>84</v>
      </c>
      <c r="M13">
        <v>2</v>
      </c>
      <c r="N13" t="s">
        <v>70</v>
      </c>
      <c r="O13" t="s">
        <v>71</v>
      </c>
      <c r="P13" t="s">
        <v>80</v>
      </c>
      <c r="Q13">
        <v>537725.67000000004</v>
      </c>
      <c r="R13">
        <v>260.36</v>
      </c>
      <c r="S13">
        <v>274.63490000000002</v>
      </c>
      <c r="T13">
        <v>340.25490000000002</v>
      </c>
      <c r="U13">
        <v>1677.252</v>
      </c>
      <c r="V13">
        <v>2161.9259999999999</v>
      </c>
      <c r="W13">
        <v>549.87660000000005</v>
      </c>
      <c r="X13">
        <v>1194.7750000000001</v>
      </c>
      <c r="Y13">
        <v>1195.202</v>
      </c>
      <c r="Z13">
        <v>339.45850000000002</v>
      </c>
      <c r="AA13">
        <v>1422.1880000000001</v>
      </c>
      <c r="AB13">
        <v>189.8612</v>
      </c>
      <c r="AC13">
        <v>870.89530000000002</v>
      </c>
      <c r="AD13">
        <v>324.06630000000001</v>
      </c>
      <c r="AE13">
        <v>401.17790000000002</v>
      </c>
      <c r="AF13">
        <v>32623.61</v>
      </c>
      <c r="AG13">
        <v>9690.0830000000005</v>
      </c>
      <c r="AH13">
        <v>60937.42</v>
      </c>
      <c r="AI13">
        <v>30189.85</v>
      </c>
      <c r="AJ13">
        <v>16158.21</v>
      </c>
      <c r="AK13">
        <v>30592.22</v>
      </c>
      <c r="AL13">
        <v>174773</v>
      </c>
      <c r="AM13">
        <v>19995.72</v>
      </c>
      <c r="AN13">
        <v>15495.74</v>
      </c>
      <c r="AO13">
        <v>54499.78</v>
      </c>
      <c r="AP13">
        <v>59335.79</v>
      </c>
      <c r="AQ13">
        <v>13618.77</v>
      </c>
      <c r="AR13">
        <v>23273.89</v>
      </c>
      <c r="AS13">
        <v>256008.6</v>
      </c>
      <c r="AT13">
        <v>248296.5</v>
      </c>
      <c r="AU13">
        <v>308350.7</v>
      </c>
      <c r="AV13">
        <v>71230.83</v>
      </c>
      <c r="AW13">
        <v>74279.39</v>
      </c>
      <c r="AX13">
        <v>8779.643</v>
      </c>
      <c r="AY13">
        <v>2161.9259999999999</v>
      </c>
      <c r="AZ13">
        <v>365783.7</v>
      </c>
      <c r="BA13">
        <v>18371.72</v>
      </c>
      <c r="BB13">
        <v>54098</v>
      </c>
      <c r="BC13">
        <v>38139</v>
      </c>
      <c r="BD13">
        <v>9975</v>
      </c>
      <c r="BE13" t="s">
        <v>83</v>
      </c>
      <c r="BF13">
        <v>0.73159955102040797</v>
      </c>
      <c r="BG13">
        <v>1</v>
      </c>
      <c r="BH13">
        <v>-197274.33</v>
      </c>
      <c r="BI13">
        <v>1</v>
      </c>
      <c r="BJ13">
        <v>0</v>
      </c>
      <c r="BK13">
        <v>0</v>
      </c>
      <c r="BL13">
        <v>0</v>
      </c>
      <c r="BM13">
        <v>0</v>
      </c>
      <c r="BN13">
        <f>IF(Bids_data_set!BE13="Public",1,0)</f>
        <v>1</v>
      </c>
    </row>
    <row r="14" spans="1:66" x14ac:dyDescent="0.2">
      <c r="A14">
        <v>13</v>
      </c>
      <c r="B14" t="s">
        <v>90</v>
      </c>
      <c r="C14" t="s">
        <v>106</v>
      </c>
      <c r="D14" t="s">
        <v>107</v>
      </c>
      <c r="E14" s="1">
        <v>42142</v>
      </c>
      <c r="F14" t="s">
        <v>78</v>
      </c>
      <c r="G14">
        <v>830000</v>
      </c>
      <c r="H14">
        <v>1650000</v>
      </c>
      <c r="I14">
        <v>0.98795180699999996</v>
      </c>
      <c r="J14" t="s">
        <v>68</v>
      </c>
      <c r="K14">
        <v>1</v>
      </c>
      <c r="L14" t="s">
        <v>103</v>
      </c>
      <c r="M14">
        <v>2</v>
      </c>
      <c r="N14" t="s">
        <v>108</v>
      </c>
      <c r="O14" t="s">
        <v>71</v>
      </c>
      <c r="P14" t="s">
        <v>80</v>
      </c>
      <c r="Q14">
        <v>1650000</v>
      </c>
      <c r="R14">
        <v>260.36</v>
      </c>
      <c r="S14">
        <v>274.63490000000002</v>
      </c>
      <c r="T14">
        <v>340.25490000000002</v>
      </c>
      <c r="U14">
        <v>1677.252</v>
      </c>
      <c r="V14">
        <v>2161.9259999999999</v>
      </c>
      <c r="W14">
        <v>549.87660000000005</v>
      </c>
      <c r="X14">
        <v>1194.7750000000001</v>
      </c>
      <c r="Y14">
        <v>1195.202</v>
      </c>
      <c r="Z14">
        <v>339.45850000000002</v>
      </c>
      <c r="AA14">
        <v>1422.1880000000001</v>
      </c>
      <c r="AB14">
        <v>189.8612</v>
      </c>
      <c r="AC14">
        <v>870.89530000000002</v>
      </c>
      <c r="AD14">
        <v>324.06630000000001</v>
      </c>
      <c r="AE14">
        <v>401.17790000000002</v>
      </c>
      <c r="AF14">
        <v>32623.61</v>
      </c>
      <c r="AG14">
        <v>9690.0830000000005</v>
      </c>
      <c r="AH14">
        <v>60937.42</v>
      </c>
      <c r="AI14">
        <v>30189.85</v>
      </c>
      <c r="AJ14">
        <v>16158.21</v>
      </c>
      <c r="AK14">
        <v>30592.22</v>
      </c>
      <c r="AL14">
        <v>174773</v>
      </c>
      <c r="AM14">
        <v>19995.72</v>
      </c>
      <c r="AN14">
        <v>15495.74</v>
      </c>
      <c r="AO14">
        <v>54499.78</v>
      </c>
      <c r="AP14">
        <v>59335.79</v>
      </c>
      <c r="AQ14">
        <v>13618.77</v>
      </c>
      <c r="AR14">
        <v>23273.89</v>
      </c>
      <c r="AS14">
        <v>256008.6</v>
      </c>
      <c r="AT14">
        <v>248296.5</v>
      </c>
      <c r="AU14">
        <v>308350.7</v>
      </c>
      <c r="AV14">
        <v>71230.83</v>
      </c>
      <c r="AW14">
        <v>74279.39</v>
      </c>
      <c r="AX14">
        <v>8779.643</v>
      </c>
      <c r="AY14">
        <v>2161.9259999999999</v>
      </c>
      <c r="AZ14">
        <v>365783.7</v>
      </c>
      <c r="BA14">
        <v>18371.72</v>
      </c>
      <c r="BB14">
        <v>54098</v>
      </c>
      <c r="BC14">
        <v>38139</v>
      </c>
      <c r="BD14">
        <v>9975</v>
      </c>
      <c r="BE14" t="s">
        <v>67</v>
      </c>
      <c r="BF14">
        <v>1.98795180722892</v>
      </c>
      <c r="BG14">
        <v>2</v>
      </c>
      <c r="BH14">
        <v>820000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f>IF(Bids_data_set!BE14="Public",1,0)</f>
        <v>0</v>
      </c>
    </row>
    <row r="15" spans="1:66" x14ac:dyDescent="0.2">
      <c r="A15">
        <v>14</v>
      </c>
      <c r="B15" t="s">
        <v>90</v>
      </c>
      <c r="C15" t="s">
        <v>109</v>
      </c>
      <c r="D15" t="s">
        <v>110</v>
      </c>
      <c r="E15" s="1">
        <v>42143</v>
      </c>
      <c r="F15" t="s">
        <v>83</v>
      </c>
      <c r="G15">
        <v>1263000</v>
      </c>
      <c r="H15">
        <v>930000</v>
      </c>
      <c r="I15">
        <v>-0.263657957</v>
      </c>
      <c r="J15" t="s">
        <v>68</v>
      </c>
      <c r="K15">
        <v>1</v>
      </c>
      <c r="L15" t="s">
        <v>69</v>
      </c>
      <c r="M15">
        <v>2</v>
      </c>
      <c r="N15" t="s">
        <v>70</v>
      </c>
      <c r="O15" t="s">
        <v>71</v>
      </c>
      <c r="P15" t="s">
        <v>80</v>
      </c>
      <c r="Q15">
        <v>930000</v>
      </c>
      <c r="R15">
        <v>260.36</v>
      </c>
      <c r="S15">
        <v>274.63490000000002</v>
      </c>
      <c r="T15">
        <v>340.25490000000002</v>
      </c>
      <c r="U15">
        <v>1677.252</v>
      </c>
      <c r="V15">
        <v>2161.9259999999999</v>
      </c>
      <c r="W15">
        <v>549.87660000000005</v>
      </c>
      <c r="X15">
        <v>1194.7750000000001</v>
      </c>
      <c r="Y15">
        <v>1195.202</v>
      </c>
      <c r="Z15">
        <v>339.45850000000002</v>
      </c>
      <c r="AA15">
        <v>1422.1880000000001</v>
      </c>
      <c r="AB15">
        <v>189.8612</v>
      </c>
      <c r="AC15">
        <v>870.89530000000002</v>
      </c>
      <c r="AD15">
        <v>324.06630000000001</v>
      </c>
      <c r="AE15">
        <v>401.17790000000002</v>
      </c>
      <c r="AF15">
        <v>32623.61</v>
      </c>
      <c r="AG15">
        <v>9690.0830000000005</v>
      </c>
      <c r="AH15">
        <v>60937.42</v>
      </c>
      <c r="AI15">
        <v>30189.85</v>
      </c>
      <c r="AJ15">
        <v>16158.21</v>
      </c>
      <c r="AK15">
        <v>30592.22</v>
      </c>
      <c r="AL15">
        <v>174773</v>
      </c>
      <c r="AM15">
        <v>19995.72</v>
      </c>
      <c r="AN15">
        <v>15495.74</v>
      </c>
      <c r="AO15">
        <v>54499.78</v>
      </c>
      <c r="AP15">
        <v>59335.79</v>
      </c>
      <c r="AQ15">
        <v>13618.77</v>
      </c>
      <c r="AR15">
        <v>23273.89</v>
      </c>
      <c r="AS15">
        <v>256008.6</v>
      </c>
      <c r="AT15">
        <v>248296.5</v>
      </c>
      <c r="AU15">
        <v>308350.7</v>
      </c>
      <c r="AV15">
        <v>71230.83</v>
      </c>
      <c r="AW15">
        <v>74279.39</v>
      </c>
      <c r="AX15">
        <v>8779.643</v>
      </c>
      <c r="AY15">
        <v>2161.9259999999999</v>
      </c>
      <c r="AZ15">
        <v>365783.7</v>
      </c>
      <c r="BA15">
        <v>18371.72</v>
      </c>
      <c r="BB15">
        <v>54098</v>
      </c>
      <c r="BC15">
        <v>38139</v>
      </c>
      <c r="BD15">
        <v>9975</v>
      </c>
      <c r="BE15" t="s">
        <v>83</v>
      </c>
      <c r="BF15">
        <v>0.73634204275534398</v>
      </c>
      <c r="BG15">
        <v>1</v>
      </c>
      <c r="BH15">
        <v>-333000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f>IF(Bids_data_set!BE15="Public",1,0)</f>
        <v>1</v>
      </c>
    </row>
    <row r="16" spans="1:66" x14ac:dyDescent="0.2">
      <c r="A16">
        <v>15</v>
      </c>
      <c r="B16" t="s">
        <v>90</v>
      </c>
      <c r="C16" t="s">
        <v>111</v>
      </c>
      <c r="D16" t="s">
        <v>112</v>
      </c>
      <c r="E16" s="1">
        <v>42144</v>
      </c>
      <c r="F16" t="s">
        <v>83</v>
      </c>
      <c r="G16">
        <v>3340000</v>
      </c>
      <c r="H16">
        <v>4538160</v>
      </c>
      <c r="I16">
        <v>0.35873053900000001</v>
      </c>
      <c r="J16" t="s">
        <v>68</v>
      </c>
      <c r="K16">
        <v>3</v>
      </c>
      <c r="L16" t="s">
        <v>84</v>
      </c>
      <c r="M16">
        <v>2</v>
      </c>
      <c r="N16" t="s">
        <v>88</v>
      </c>
      <c r="O16" t="s">
        <v>71</v>
      </c>
      <c r="P16" t="s">
        <v>80</v>
      </c>
      <c r="Q16">
        <v>5887300</v>
      </c>
      <c r="R16">
        <v>260.36</v>
      </c>
      <c r="S16">
        <v>274.63490000000002</v>
      </c>
      <c r="T16">
        <v>340.25490000000002</v>
      </c>
      <c r="U16">
        <v>1677.252</v>
      </c>
      <c r="V16">
        <v>2161.9259999999999</v>
      </c>
      <c r="W16">
        <v>549.87660000000005</v>
      </c>
      <c r="X16">
        <v>1194.7750000000001</v>
      </c>
      <c r="Y16">
        <v>1195.202</v>
      </c>
      <c r="Z16">
        <v>339.45850000000002</v>
      </c>
      <c r="AA16">
        <v>1422.1880000000001</v>
      </c>
      <c r="AB16">
        <v>189.8612</v>
      </c>
      <c r="AC16">
        <v>870.89530000000002</v>
      </c>
      <c r="AD16">
        <v>324.06630000000001</v>
      </c>
      <c r="AE16">
        <v>401.17790000000002</v>
      </c>
      <c r="AF16">
        <v>32623.61</v>
      </c>
      <c r="AG16">
        <v>9690.0830000000005</v>
      </c>
      <c r="AH16">
        <v>60937.42</v>
      </c>
      <c r="AI16">
        <v>30189.85</v>
      </c>
      <c r="AJ16">
        <v>16158.21</v>
      </c>
      <c r="AK16">
        <v>30592.22</v>
      </c>
      <c r="AL16">
        <v>174773</v>
      </c>
      <c r="AM16">
        <v>19995.72</v>
      </c>
      <c r="AN16">
        <v>15495.74</v>
      </c>
      <c r="AO16">
        <v>54499.78</v>
      </c>
      <c r="AP16">
        <v>59335.79</v>
      </c>
      <c r="AQ16">
        <v>13618.77</v>
      </c>
      <c r="AR16">
        <v>23273.89</v>
      </c>
      <c r="AS16">
        <v>256008.6</v>
      </c>
      <c r="AT16">
        <v>248296.5</v>
      </c>
      <c r="AU16">
        <v>308350.7</v>
      </c>
      <c r="AV16">
        <v>71230.83</v>
      </c>
      <c r="AW16">
        <v>74279.39</v>
      </c>
      <c r="AX16">
        <v>8779.643</v>
      </c>
      <c r="AY16">
        <v>2161.9259999999999</v>
      </c>
      <c r="AZ16">
        <v>365783.7</v>
      </c>
      <c r="BA16">
        <v>18371.72</v>
      </c>
      <c r="BB16">
        <v>54098</v>
      </c>
      <c r="BC16">
        <v>38139</v>
      </c>
      <c r="BD16">
        <v>9975</v>
      </c>
      <c r="BE16" t="s">
        <v>83</v>
      </c>
      <c r="BF16">
        <v>1.7626646706586799</v>
      </c>
      <c r="BG16">
        <v>4</v>
      </c>
      <c r="BH16">
        <v>2547300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f>IF(Bids_data_set!BE16="Public",1,0)</f>
        <v>1</v>
      </c>
    </row>
    <row r="17" spans="1:66" x14ac:dyDescent="0.2">
      <c r="A17">
        <v>16</v>
      </c>
      <c r="B17" t="s">
        <v>90</v>
      </c>
      <c r="C17" t="s">
        <v>113</v>
      </c>
      <c r="D17" t="s">
        <v>114</v>
      </c>
      <c r="E17" s="1">
        <v>42145</v>
      </c>
      <c r="F17" t="s">
        <v>78</v>
      </c>
      <c r="G17">
        <v>1550000</v>
      </c>
      <c r="H17">
        <v>2333333.33</v>
      </c>
      <c r="I17">
        <v>0.50537634200000003</v>
      </c>
      <c r="J17" t="s">
        <v>68</v>
      </c>
      <c r="K17">
        <v>2</v>
      </c>
      <c r="L17" t="s">
        <v>69</v>
      </c>
      <c r="M17">
        <v>2</v>
      </c>
      <c r="N17" t="s">
        <v>70</v>
      </c>
      <c r="O17" t="s">
        <v>71</v>
      </c>
      <c r="P17" t="s">
        <v>89</v>
      </c>
      <c r="Q17">
        <v>3640000</v>
      </c>
      <c r="R17">
        <v>260.36</v>
      </c>
      <c r="S17">
        <v>274.63490000000002</v>
      </c>
      <c r="T17">
        <v>340.25490000000002</v>
      </c>
      <c r="U17">
        <v>1677.252</v>
      </c>
      <c r="V17">
        <v>2161.9259999999999</v>
      </c>
      <c r="W17">
        <v>549.87660000000005</v>
      </c>
      <c r="X17">
        <v>1194.7750000000001</v>
      </c>
      <c r="Y17">
        <v>1195.202</v>
      </c>
      <c r="Z17">
        <v>339.45850000000002</v>
      </c>
      <c r="AA17">
        <v>1422.1880000000001</v>
      </c>
      <c r="AB17">
        <v>189.8612</v>
      </c>
      <c r="AC17">
        <v>870.89530000000002</v>
      </c>
      <c r="AD17">
        <v>324.06630000000001</v>
      </c>
      <c r="AE17">
        <v>401.17790000000002</v>
      </c>
      <c r="AF17">
        <v>32623.61</v>
      </c>
      <c r="AG17">
        <v>9690.0830000000005</v>
      </c>
      <c r="AH17">
        <v>60937.42</v>
      </c>
      <c r="AI17">
        <v>30189.85</v>
      </c>
      <c r="AJ17">
        <v>16158.21</v>
      </c>
      <c r="AK17">
        <v>30592.22</v>
      </c>
      <c r="AL17">
        <v>174773</v>
      </c>
      <c r="AM17">
        <v>19995.72</v>
      </c>
      <c r="AN17">
        <v>15495.74</v>
      </c>
      <c r="AO17">
        <v>54499.78</v>
      </c>
      <c r="AP17">
        <v>59335.79</v>
      </c>
      <c r="AQ17">
        <v>13618.77</v>
      </c>
      <c r="AR17">
        <v>23273.89</v>
      </c>
      <c r="AS17">
        <v>256008.6</v>
      </c>
      <c r="AT17">
        <v>248296.5</v>
      </c>
      <c r="AU17">
        <v>308350.7</v>
      </c>
      <c r="AV17">
        <v>71230.83</v>
      </c>
      <c r="AW17">
        <v>74279.39</v>
      </c>
      <c r="AX17">
        <v>8779.643</v>
      </c>
      <c r="AY17">
        <v>2161.9259999999999</v>
      </c>
      <c r="AZ17">
        <v>365783.7</v>
      </c>
      <c r="BA17">
        <v>18371.72</v>
      </c>
      <c r="BB17">
        <v>54098</v>
      </c>
      <c r="BC17">
        <v>38139</v>
      </c>
      <c r="BD17">
        <v>9975</v>
      </c>
      <c r="BE17" t="s">
        <v>67</v>
      </c>
      <c r="BF17">
        <v>2.3483870967741902</v>
      </c>
      <c r="BG17">
        <v>3</v>
      </c>
      <c r="BH17">
        <v>2090000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f>IF(Bids_data_set!BE17="Public",1,0)</f>
        <v>0</v>
      </c>
    </row>
    <row r="18" spans="1:66" x14ac:dyDescent="0.2">
      <c r="A18">
        <v>17</v>
      </c>
      <c r="B18" t="s">
        <v>90</v>
      </c>
      <c r="C18" t="s">
        <v>115</v>
      </c>
      <c r="D18" t="s">
        <v>116</v>
      </c>
      <c r="E18" s="1">
        <v>42145</v>
      </c>
      <c r="F18" t="s">
        <v>83</v>
      </c>
      <c r="G18">
        <v>6400000</v>
      </c>
      <c r="H18">
        <v>5777000</v>
      </c>
      <c r="I18">
        <v>-9.7343750000000007E-2</v>
      </c>
      <c r="J18" t="s">
        <v>75</v>
      </c>
      <c r="K18">
        <v>7</v>
      </c>
      <c r="L18" t="s">
        <v>84</v>
      </c>
      <c r="M18">
        <v>2</v>
      </c>
      <c r="N18" t="s">
        <v>85</v>
      </c>
      <c r="O18" t="s">
        <v>71</v>
      </c>
      <c r="P18" t="s">
        <v>80</v>
      </c>
      <c r="Q18">
        <v>6527495</v>
      </c>
      <c r="R18">
        <v>260.36</v>
      </c>
      <c r="S18">
        <v>274.63490000000002</v>
      </c>
      <c r="T18">
        <v>340.25490000000002</v>
      </c>
      <c r="U18">
        <v>1677.252</v>
      </c>
      <c r="V18">
        <v>2161.9259999999999</v>
      </c>
      <c r="W18">
        <v>549.87660000000005</v>
      </c>
      <c r="X18">
        <v>1194.7750000000001</v>
      </c>
      <c r="Y18">
        <v>1195.202</v>
      </c>
      <c r="Z18">
        <v>339.45850000000002</v>
      </c>
      <c r="AA18">
        <v>1422.1880000000001</v>
      </c>
      <c r="AB18">
        <v>189.8612</v>
      </c>
      <c r="AC18">
        <v>870.89530000000002</v>
      </c>
      <c r="AD18">
        <v>324.06630000000001</v>
      </c>
      <c r="AE18">
        <v>401.17790000000002</v>
      </c>
      <c r="AF18">
        <v>32623.61</v>
      </c>
      <c r="AG18">
        <v>9690.0830000000005</v>
      </c>
      <c r="AH18">
        <v>60937.42</v>
      </c>
      <c r="AI18">
        <v>30189.85</v>
      </c>
      <c r="AJ18">
        <v>16158.21</v>
      </c>
      <c r="AK18">
        <v>30592.22</v>
      </c>
      <c r="AL18">
        <v>174773</v>
      </c>
      <c r="AM18">
        <v>19995.72</v>
      </c>
      <c r="AN18">
        <v>15495.74</v>
      </c>
      <c r="AO18">
        <v>54499.78</v>
      </c>
      <c r="AP18">
        <v>59335.79</v>
      </c>
      <c r="AQ18">
        <v>13618.77</v>
      </c>
      <c r="AR18">
        <v>23273.89</v>
      </c>
      <c r="AS18">
        <v>256008.6</v>
      </c>
      <c r="AT18">
        <v>248296.5</v>
      </c>
      <c r="AU18">
        <v>308350.7</v>
      </c>
      <c r="AV18">
        <v>71230.83</v>
      </c>
      <c r="AW18">
        <v>74279.39</v>
      </c>
      <c r="AX18">
        <v>8779.643</v>
      </c>
      <c r="AY18">
        <v>2161.9259999999999</v>
      </c>
      <c r="AZ18">
        <v>365783.7</v>
      </c>
      <c r="BA18">
        <v>18371.72</v>
      </c>
      <c r="BB18">
        <v>54098</v>
      </c>
      <c r="BC18">
        <v>38139</v>
      </c>
      <c r="BD18">
        <v>9975</v>
      </c>
      <c r="BE18" t="s">
        <v>83</v>
      </c>
      <c r="BF18">
        <v>1.0199210937500001</v>
      </c>
      <c r="BG18">
        <v>4</v>
      </c>
      <c r="BH18">
        <v>127495</v>
      </c>
      <c r="BI18">
        <v>0</v>
      </c>
      <c r="BJ18">
        <v>0</v>
      </c>
      <c r="BK18">
        <v>0</v>
      </c>
      <c r="BL18">
        <v>1</v>
      </c>
      <c r="BM18">
        <v>0</v>
      </c>
      <c r="BN18">
        <f>IF(Bids_data_set!BE18="Public",1,0)</f>
        <v>1</v>
      </c>
    </row>
    <row r="19" spans="1:66" x14ac:dyDescent="0.2">
      <c r="A19">
        <v>18</v>
      </c>
      <c r="B19" t="s">
        <v>90</v>
      </c>
      <c r="C19" t="s">
        <v>117</v>
      </c>
      <c r="D19" t="s">
        <v>118</v>
      </c>
      <c r="E19" s="1">
        <v>42157</v>
      </c>
      <c r="F19" t="s">
        <v>83</v>
      </c>
      <c r="G19">
        <v>29100000</v>
      </c>
      <c r="H19">
        <v>30452500</v>
      </c>
      <c r="I19">
        <v>4.6477663000000002E-2</v>
      </c>
      <c r="J19" t="s">
        <v>75</v>
      </c>
      <c r="K19">
        <v>11</v>
      </c>
      <c r="L19" t="s">
        <v>84</v>
      </c>
      <c r="M19">
        <v>2</v>
      </c>
      <c r="N19" t="s">
        <v>85</v>
      </c>
      <c r="O19" t="s">
        <v>71</v>
      </c>
      <c r="P19" t="s">
        <v>80</v>
      </c>
      <c r="Q19">
        <v>31281100</v>
      </c>
      <c r="R19">
        <v>260.36</v>
      </c>
      <c r="S19">
        <v>274.63490000000002</v>
      </c>
      <c r="T19">
        <v>340.25490000000002</v>
      </c>
      <c r="U19">
        <v>1677.252</v>
      </c>
      <c r="V19">
        <v>2161.9259999999999</v>
      </c>
      <c r="W19">
        <v>549.87660000000005</v>
      </c>
      <c r="X19">
        <v>1194.7750000000001</v>
      </c>
      <c r="Y19">
        <v>1195.202</v>
      </c>
      <c r="Z19">
        <v>339.45850000000002</v>
      </c>
      <c r="AA19">
        <v>1422.1880000000001</v>
      </c>
      <c r="AB19">
        <v>189.8612</v>
      </c>
      <c r="AC19">
        <v>870.89530000000002</v>
      </c>
      <c r="AD19">
        <v>324.06630000000001</v>
      </c>
      <c r="AE19">
        <v>401.17790000000002</v>
      </c>
      <c r="AF19">
        <v>32623.61</v>
      </c>
      <c r="AG19">
        <v>9690.0830000000005</v>
      </c>
      <c r="AH19">
        <v>60937.42</v>
      </c>
      <c r="AI19">
        <v>30189.85</v>
      </c>
      <c r="AJ19">
        <v>16158.21</v>
      </c>
      <c r="AK19">
        <v>30592.22</v>
      </c>
      <c r="AL19">
        <v>174773</v>
      </c>
      <c r="AM19">
        <v>19995.72</v>
      </c>
      <c r="AN19">
        <v>15495.74</v>
      </c>
      <c r="AO19">
        <v>54499.78</v>
      </c>
      <c r="AP19">
        <v>59335.79</v>
      </c>
      <c r="AQ19">
        <v>13618.77</v>
      </c>
      <c r="AR19">
        <v>23273.89</v>
      </c>
      <c r="AS19">
        <v>256008.6</v>
      </c>
      <c r="AT19">
        <v>248296.5</v>
      </c>
      <c r="AU19">
        <v>308350.7</v>
      </c>
      <c r="AV19">
        <v>71230.83</v>
      </c>
      <c r="AW19">
        <v>74279.39</v>
      </c>
      <c r="AX19">
        <v>8779.643</v>
      </c>
      <c r="AY19">
        <v>2161.9259999999999</v>
      </c>
      <c r="AZ19">
        <v>365783.7</v>
      </c>
      <c r="BA19">
        <v>18371.72</v>
      </c>
      <c r="BB19">
        <v>54098</v>
      </c>
      <c r="BC19">
        <v>38139</v>
      </c>
      <c r="BD19">
        <v>9975</v>
      </c>
      <c r="BE19" t="s">
        <v>83</v>
      </c>
      <c r="BF19">
        <v>1.07495189003436</v>
      </c>
      <c r="BG19">
        <v>5</v>
      </c>
      <c r="BH19">
        <v>2181100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f>IF(Bids_data_set!BE19="Public",1,0)</f>
        <v>1</v>
      </c>
    </row>
    <row r="20" spans="1:66" x14ac:dyDescent="0.2">
      <c r="A20">
        <v>19</v>
      </c>
      <c r="B20" t="s">
        <v>90</v>
      </c>
      <c r="C20" t="s">
        <v>119</v>
      </c>
      <c r="D20" t="s">
        <v>120</v>
      </c>
      <c r="E20" s="1">
        <v>42159</v>
      </c>
      <c r="F20" t="s">
        <v>83</v>
      </c>
      <c r="G20">
        <v>1600000</v>
      </c>
      <c r="H20">
        <v>1298005</v>
      </c>
      <c r="I20">
        <v>-0.18874687500000001</v>
      </c>
      <c r="J20" t="s">
        <v>75</v>
      </c>
      <c r="K20">
        <v>6</v>
      </c>
      <c r="L20" t="s">
        <v>69</v>
      </c>
      <c r="M20">
        <v>2</v>
      </c>
      <c r="N20" t="s">
        <v>85</v>
      </c>
      <c r="O20" t="s">
        <v>71</v>
      </c>
      <c r="P20" t="s">
        <v>72</v>
      </c>
      <c r="Q20">
        <v>1346150</v>
      </c>
      <c r="R20">
        <v>260.36</v>
      </c>
      <c r="S20">
        <v>274.63490000000002</v>
      </c>
      <c r="T20">
        <v>340.25490000000002</v>
      </c>
      <c r="U20">
        <v>1677.252</v>
      </c>
      <c r="V20">
        <v>2161.9259999999999</v>
      </c>
      <c r="W20">
        <v>549.87660000000005</v>
      </c>
      <c r="X20">
        <v>1194.7750000000001</v>
      </c>
      <c r="Y20">
        <v>1195.202</v>
      </c>
      <c r="Z20">
        <v>339.45850000000002</v>
      </c>
      <c r="AA20">
        <v>1422.1880000000001</v>
      </c>
      <c r="AB20">
        <v>189.8612</v>
      </c>
      <c r="AC20">
        <v>870.89530000000002</v>
      </c>
      <c r="AD20">
        <v>324.06630000000001</v>
      </c>
      <c r="AE20">
        <v>401.17790000000002</v>
      </c>
      <c r="AF20">
        <v>32623.61</v>
      </c>
      <c r="AG20">
        <v>9690.0830000000005</v>
      </c>
      <c r="AH20">
        <v>60937.42</v>
      </c>
      <c r="AI20">
        <v>30189.85</v>
      </c>
      <c r="AJ20">
        <v>16158.21</v>
      </c>
      <c r="AK20">
        <v>30592.22</v>
      </c>
      <c r="AL20">
        <v>174773</v>
      </c>
      <c r="AM20">
        <v>19995.72</v>
      </c>
      <c r="AN20">
        <v>15495.74</v>
      </c>
      <c r="AO20">
        <v>54499.78</v>
      </c>
      <c r="AP20">
        <v>59335.79</v>
      </c>
      <c r="AQ20">
        <v>13618.77</v>
      </c>
      <c r="AR20">
        <v>23273.89</v>
      </c>
      <c r="AS20">
        <v>256008.6</v>
      </c>
      <c r="AT20">
        <v>248296.5</v>
      </c>
      <c r="AU20">
        <v>308350.7</v>
      </c>
      <c r="AV20">
        <v>71230.83</v>
      </c>
      <c r="AW20">
        <v>74279.39</v>
      </c>
      <c r="AX20">
        <v>8779.643</v>
      </c>
      <c r="AY20">
        <v>2161.9259999999999</v>
      </c>
      <c r="AZ20">
        <v>365783.7</v>
      </c>
      <c r="BA20">
        <v>18371.72</v>
      </c>
      <c r="BB20">
        <v>54098</v>
      </c>
      <c r="BC20">
        <v>38139</v>
      </c>
      <c r="BD20">
        <v>9975</v>
      </c>
      <c r="BE20" t="s">
        <v>83</v>
      </c>
      <c r="BF20">
        <v>0.84134374999999995</v>
      </c>
      <c r="BG20">
        <v>1</v>
      </c>
      <c r="BH20">
        <v>-253850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f>IF(Bids_data_set!BE20="Public",1,0)</f>
        <v>1</v>
      </c>
    </row>
    <row r="21" spans="1:66" x14ac:dyDescent="0.2">
      <c r="A21">
        <v>20</v>
      </c>
      <c r="B21" t="s">
        <v>90</v>
      </c>
      <c r="C21" t="s">
        <v>121</v>
      </c>
      <c r="D21" t="s">
        <v>122</v>
      </c>
      <c r="E21" s="1">
        <v>42177</v>
      </c>
      <c r="F21" t="s">
        <v>83</v>
      </c>
      <c r="G21">
        <v>6500000</v>
      </c>
      <c r="H21">
        <v>6374800</v>
      </c>
      <c r="I21">
        <v>-1.9261538000000002E-2</v>
      </c>
      <c r="J21" t="s">
        <v>75</v>
      </c>
      <c r="K21">
        <v>7</v>
      </c>
      <c r="L21" t="s">
        <v>103</v>
      </c>
      <c r="M21">
        <v>2</v>
      </c>
      <c r="N21" t="s">
        <v>108</v>
      </c>
      <c r="O21" t="s">
        <v>71</v>
      </c>
      <c r="P21" t="s">
        <v>80</v>
      </c>
      <c r="Q21">
        <v>7497000</v>
      </c>
      <c r="R21">
        <v>260.36</v>
      </c>
      <c r="S21">
        <v>274.63490000000002</v>
      </c>
      <c r="T21">
        <v>340.25490000000002</v>
      </c>
      <c r="U21">
        <v>1677.252</v>
      </c>
      <c r="V21">
        <v>2161.9259999999999</v>
      </c>
      <c r="W21">
        <v>549.87660000000005</v>
      </c>
      <c r="X21">
        <v>1194.7750000000001</v>
      </c>
      <c r="Y21">
        <v>1195.202</v>
      </c>
      <c r="Z21">
        <v>339.45850000000002</v>
      </c>
      <c r="AA21">
        <v>1422.1880000000001</v>
      </c>
      <c r="AB21">
        <v>189.8612</v>
      </c>
      <c r="AC21">
        <v>870.89530000000002</v>
      </c>
      <c r="AD21">
        <v>324.06630000000001</v>
      </c>
      <c r="AE21">
        <v>401.17790000000002</v>
      </c>
      <c r="AF21">
        <v>32623.61</v>
      </c>
      <c r="AG21">
        <v>9690.0830000000005</v>
      </c>
      <c r="AH21">
        <v>60937.42</v>
      </c>
      <c r="AI21">
        <v>30189.85</v>
      </c>
      <c r="AJ21">
        <v>16158.21</v>
      </c>
      <c r="AK21">
        <v>30592.22</v>
      </c>
      <c r="AL21">
        <v>174773</v>
      </c>
      <c r="AM21">
        <v>19995.72</v>
      </c>
      <c r="AN21">
        <v>15495.74</v>
      </c>
      <c r="AO21">
        <v>54499.78</v>
      </c>
      <c r="AP21">
        <v>59335.79</v>
      </c>
      <c r="AQ21">
        <v>13618.77</v>
      </c>
      <c r="AR21">
        <v>23273.89</v>
      </c>
      <c r="AS21">
        <v>256008.6</v>
      </c>
      <c r="AT21">
        <v>248296.5</v>
      </c>
      <c r="AU21">
        <v>308350.7</v>
      </c>
      <c r="AV21">
        <v>71230.83</v>
      </c>
      <c r="AW21">
        <v>74279.39</v>
      </c>
      <c r="AX21">
        <v>8779.643</v>
      </c>
      <c r="AY21">
        <v>2161.9259999999999</v>
      </c>
      <c r="AZ21">
        <v>365783.7</v>
      </c>
      <c r="BA21">
        <v>18371.72</v>
      </c>
      <c r="BB21">
        <v>54098</v>
      </c>
      <c r="BC21">
        <v>38139</v>
      </c>
      <c r="BD21">
        <v>9975</v>
      </c>
      <c r="BE21" t="s">
        <v>83</v>
      </c>
      <c r="BF21">
        <v>1.1533846153846199</v>
      </c>
      <c r="BG21">
        <v>4</v>
      </c>
      <c r="BH21">
        <v>997000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f>IF(Bids_data_set!BE21="Public",1,0)</f>
        <v>1</v>
      </c>
    </row>
    <row r="22" spans="1:66" x14ac:dyDescent="0.2">
      <c r="A22">
        <v>21</v>
      </c>
      <c r="B22" t="s">
        <v>90</v>
      </c>
      <c r="C22" t="s">
        <v>123</v>
      </c>
      <c r="D22" t="s">
        <v>124</v>
      </c>
      <c r="E22" s="1">
        <v>42178</v>
      </c>
      <c r="F22" t="s">
        <v>83</v>
      </c>
      <c r="G22">
        <v>1800000</v>
      </c>
      <c r="H22">
        <v>2217200</v>
      </c>
      <c r="I22">
        <v>0.23177777799999999</v>
      </c>
      <c r="J22" t="s">
        <v>68</v>
      </c>
      <c r="K22">
        <v>2</v>
      </c>
      <c r="L22" t="s">
        <v>103</v>
      </c>
      <c r="M22">
        <v>2</v>
      </c>
      <c r="N22" t="s">
        <v>108</v>
      </c>
      <c r="O22" t="s">
        <v>71</v>
      </c>
      <c r="P22" t="s">
        <v>80</v>
      </c>
      <c r="Q22">
        <v>2698000</v>
      </c>
      <c r="R22">
        <v>260.36</v>
      </c>
      <c r="S22">
        <v>274.63490000000002</v>
      </c>
      <c r="T22">
        <v>340.25490000000002</v>
      </c>
      <c r="U22">
        <v>1677.252</v>
      </c>
      <c r="V22">
        <v>2161.9259999999999</v>
      </c>
      <c r="W22">
        <v>549.87660000000005</v>
      </c>
      <c r="X22">
        <v>1194.7750000000001</v>
      </c>
      <c r="Y22">
        <v>1195.202</v>
      </c>
      <c r="Z22">
        <v>339.45850000000002</v>
      </c>
      <c r="AA22">
        <v>1422.1880000000001</v>
      </c>
      <c r="AB22">
        <v>189.8612</v>
      </c>
      <c r="AC22">
        <v>870.89530000000002</v>
      </c>
      <c r="AD22">
        <v>324.06630000000001</v>
      </c>
      <c r="AE22">
        <v>401.17790000000002</v>
      </c>
      <c r="AF22">
        <v>32623.61</v>
      </c>
      <c r="AG22">
        <v>9690.0830000000005</v>
      </c>
      <c r="AH22">
        <v>60937.42</v>
      </c>
      <c r="AI22">
        <v>30189.85</v>
      </c>
      <c r="AJ22">
        <v>16158.21</v>
      </c>
      <c r="AK22">
        <v>30592.22</v>
      </c>
      <c r="AL22">
        <v>174773</v>
      </c>
      <c r="AM22">
        <v>19995.72</v>
      </c>
      <c r="AN22">
        <v>15495.74</v>
      </c>
      <c r="AO22">
        <v>54499.78</v>
      </c>
      <c r="AP22">
        <v>59335.79</v>
      </c>
      <c r="AQ22">
        <v>13618.77</v>
      </c>
      <c r="AR22">
        <v>23273.89</v>
      </c>
      <c r="AS22">
        <v>256008.6</v>
      </c>
      <c r="AT22">
        <v>248296.5</v>
      </c>
      <c r="AU22">
        <v>308350.7</v>
      </c>
      <c r="AV22">
        <v>71230.83</v>
      </c>
      <c r="AW22">
        <v>74279.39</v>
      </c>
      <c r="AX22">
        <v>8779.643</v>
      </c>
      <c r="AY22">
        <v>2161.9259999999999</v>
      </c>
      <c r="AZ22">
        <v>365783.7</v>
      </c>
      <c r="BA22">
        <v>18371.72</v>
      </c>
      <c r="BB22">
        <v>54098</v>
      </c>
      <c r="BC22">
        <v>38139</v>
      </c>
      <c r="BD22">
        <v>9975</v>
      </c>
      <c r="BE22" t="s">
        <v>83</v>
      </c>
      <c r="BF22">
        <v>1.49888888888889</v>
      </c>
      <c r="BG22">
        <v>3</v>
      </c>
      <c r="BH22">
        <v>898000</v>
      </c>
      <c r="BI22">
        <v>0</v>
      </c>
      <c r="BJ22">
        <v>0</v>
      </c>
      <c r="BK22">
        <v>1</v>
      </c>
      <c r="BL22">
        <v>0</v>
      </c>
      <c r="BM22">
        <v>0</v>
      </c>
      <c r="BN22">
        <f>IF(Bids_data_set!BE22="Public",1,0)</f>
        <v>1</v>
      </c>
    </row>
    <row r="23" spans="1:66" x14ac:dyDescent="0.2">
      <c r="A23">
        <v>22</v>
      </c>
      <c r="B23" t="s">
        <v>125</v>
      </c>
      <c r="C23" t="s">
        <v>126</v>
      </c>
      <c r="D23" t="s">
        <v>127</v>
      </c>
      <c r="E23" s="1">
        <v>42213</v>
      </c>
      <c r="F23" t="s">
        <v>83</v>
      </c>
      <c r="G23">
        <v>1918000</v>
      </c>
      <c r="H23">
        <v>1389000</v>
      </c>
      <c r="I23">
        <v>-0.27580813300000001</v>
      </c>
      <c r="J23" t="s">
        <v>75</v>
      </c>
      <c r="K23">
        <v>12</v>
      </c>
      <c r="L23" t="s">
        <v>84</v>
      </c>
      <c r="M23">
        <v>3</v>
      </c>
      <c r="N23" t="s">
        <v>70</v>
      </c>
      <c r="O23" t="s">
        <v>71</v>
      </c>
      <c r="P23" t="s">
        <v>80</v>
      </c>
      <c r="Q23">
        <v>1737000</v>
      </c>
      <c r="R23">
        <v>261.05560000000003</v>
      </c>
      <c r="S23">
        <v>274.73050000000001</v>
      </c>
      <c r="T23">
        <v>344.00310000000002</v>
      </c>
      <c r="U23">
        <v>1688.223</v>
      </c>
      <c r="V23">
        <v>2173.7350000000001</v>
      </c>
      <c r="W23">
        <v>551.07799999999997</v>
      </c>
      <c r="X23">
        <v>1201.1949999999999</v>
      </c>
      <c r="Y23">
        <v>1205.8240000000001</v>
      </c>
      <c r="Z23">
        <v>340.11579999999998</v>
      </c>
      <c r="AA23">
        <v>1430.029</v>
      </c>
      <c r="AB23">
        <v>192.62790000000001</v>
      </c>
      <c r="AC23">
        <v>869.60929999999996</v>
      </c>
      <c r="AD23">
        <v>327.14909999999998</v>
      </c>
      <c r="AE23">
        <v>401.34160000000003</v>
      </c>
      <c r="AF23">
        <v>34128.019999999997</v>
      </c>
      <c r="AG23">
        <v>9779.01</v>
      </c>
      <c r="AH23">
        <v>57138.81</v>
      </c>
      <c r="AI23">
        <v>30235.59</v>
      </c>
      <c r="AJ23">
        <v>16123.1</v>
      </c>
      <c r="AK23">
        <v>30775.95</v>
      </c>
      <c r="AL23">
        <v>171768.7</v>
      </c>
      <c r="AM23">
        <v>20121.990000000002</v>
      </c>
      <c r="AN23">
        <v>15984.1</v>
      </c>
      <c r="AO23">
        <v>55007.1</v>
      </c>
      <c r="AP23">
        <v>59622.75</v>
      </c>
      <c r="AQ23">
        <v>13924.58</v>
      </c>
      <c r="AR23">
        <v>23219.02</v>
      </c>
      <c r="AS23">
        <v>259925.5</v>
      </c>
      <c r="AT23">
        <v>251342.2</v>
      </c>
      <c r="AU23">
        <v>312354.90000000002</v>
      </c>
      <c r="AV23">
        <v>72445.11</v>
      </c>
      <c r="AW23">
        <v>75748.3</v>
      </c>
      <c r="AX23">
        <v>8825.9269999999997</v>
      </c>
      <c r="AY23">
        <v>2173.7350000000001</v>
      </c>
      <c r="AZ23">
        <v>365181.6</v>
      </c>
      <c r="BA23">
        <v>18384.75</v>
      </c>
      <c r="BB23">
        <v>48731</v>
      </c>
      <c r="BC23">
        <v>54098</v>
      </c>
      <c r="BD23">
        <v>10039</v>
      </c>
      <c r="BE23" t="s">
        <v>83</v>
      </c>
      <c r="BF23">
        <v>0.90563086548488003</v>
      </c>
      <c r="BG23">
        <v>2</v>
      </c>
      <c r="BH23">
        <v>-181000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f>IF(Bids_data_set!BE23="Public",1,0)</f>
        <v>1</v>
      </c>
    </row>
    <row r="24" spans="1:66" x14ac:dyDescent="0.2">
      <c r="A24">
        <v>23</v>
      </c>
      <c r="B24" t="s">
        <v>125</v>
      </c>
      <c r="C24" t="s">
        <v>128</v>
      </c>
      <c r="D24" t="s">
        <v>129</v>
      </c>
      <c r="E24" s="1">
        <v>42234</v>
      </c>
      <c r="F24" t="s">
        <v>78</v>
      </c>
      <c r="G24">
        <v>354000</v>
      </c>
      <c r="H24">
        <v>396811</v>
      </c>
      <c r="I24">
        <v>0.120935028</v>
      </c>
      <c r="J24" t="s">
        <v>68</v>
      </c>
      <c r="K24">
        <v>3</v>
      </c>
      <c r="L24" t="s">
        <v>84</v>
      </c>
      <c r="M24">
        <v>3</v>
      </c>
      <c r="N24" t="s">
        <v>70</v>
      </c>
      <c r="O24" t="s">
        <v>71</v>
      </c>
      <c r="P24" t="s">
        <v>89</v>
      </c>
      <c r="Q24">
        <v>607000</v>
      </c>
      <c r="R24">
        <v>261.05560000000003</v>
      </c>
      <c r="S24">
        <v>274.73050000000001</v>
      </c>
      <c r="T24">
        <v>344.00310000000002</v>
      </c>
      <c r="U24">
        <v>1688.223</v>
      </c>
      <c r="V24">
        <v>2173.7350000000001</v>
      </c>
      <c r="W24">
        <v>551.07799999999997</v>
      </c>
      <c r="X24">
        <v>1201.1949999999999</v>
      </c>
      <c r="Y24">
        <v>1205.8240000000001</v>
      </c>
      <c r="Z24">
        <v>340.11579999999998</v>
      </c>
      <c r="AA24">
        <v>1430.029</v>
      </c>
      <c r="AB24">
        <v>192.62790000000001</v>
      </c>
      <c r="AC24">
        <v>869.60929999999996</v>
      </c>
      <c r="AD24">
        <v>327.14909999999998</v>
      </c>
      <c r="AE24">
        <v>401.34160000000003</v>
      </c>
      <c r="AF24">
        <v>34128.019999999997</v>
      </c>
      <c r="AG24">
        <v>9779.01</v>
      </c>
      <c r="AH24">
        <v>57138.81</v>
      </c>
      <c r="AI24">
        <v>30235.59</v>
      </c>
      <c r="AJ24">
        <v>16123.1</v>
      </c>
      <c r="AK24">
        <v>30775.95</v>
      </c>
      <c r="AL24">
        <v>171768.7</v>
      </c>
      <c r="AM24">
        <v>20121.990000000002</v>
      </c>
      <c r="AN24">
        <v>15984.1</v>
      </c>
      <c r="AO24">
        <v>55007.1</v>
      </c>
      <c r="AP24">
        <v>59622.75</v>
      </c>
      <c r="AQ24">
        <v>13924.58</v>
      </c>
      <c r="AR24">
        <v>23219.02</v>
      </c>
      <c r="AS24">
        <v>259925.5</v>
      </c>
      <c r="AT24">
        <v>251342.2</v>
      </c>
      <c r="AU24">
        <v>312354.90000000002</v>
      </c>
      <c r="AV24">
        <v>72445.11</v>
      </c>
      <c r="AW24">
        <v>75748.3</v>
      </c>
      <c r="AX24">
        <v>8825.9269999999997</v>
      </c>
      <c r="AY24">
        <v>2173.7350000000001</v>
      </c>
      <c r="AZ24">
        <v>365181.6</v>
      </c>
      <c r="BA24">
        <v>18384.75</v>
      </c>
      <c r="BB24">
        <v>48731</v>
      </c>
      <c r="BC24">
        <v>54098</v>
      </c>
      <c r="BD24">
        <v>10039</v>
      </c>
      <c r="BE24" t="s">
        <v>67</v>
      </c>
      <c r="BF24">
        <v>1.7146892655367201</v>
      </c>
      <c r="BG24">
        <v>1</v>
      </c>
      <c r="BH24">
        <v>253000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f>IF(Bids_data_set!BE24="Public",1,0)</f>
        <v>0</v>
      </c>
    </row>
    <row r="25" spans="1:66" x14ac:dyDescent="0.2">
      <c r="A25">
        <v>24</v>
      </c>
      <c r="B25" t="s">
        <v>125</v>
      </c>
      <c r="C25" t="s">
        <v>130</v>
      </c>
      <c r="D25" t="s">
        <v>131</v>
      </c>
      <c r="E25" s="1">
        <v>42243</v>
      </c>
      <c r="F25" t="s">
        <v>83</v>
      </c>
      <c r="G25">
        <v>1650000</v>
      </c>
      <c r="H25">
        <v>1898000</v>
      </c>
      <c r="I25">
        <v>0.15030303</v>
      </c>
      <c r="J25" t="s">
        <v>68</v>
      </c>
      <c r="K25">
        <v>4</v>
      </c>
      <c r="L25" t="s">
        <v>69</v>
      </c>
      <c r="M25">
        <v>3</v>
      </c>
      <c r="N25" t="s">
        <v>70</v>
      </c>
      <c r="O25" t="s">
        <v>71</v>
      </c>
      <c r="P25" t="s">
        <v>80</v>
      </c>
      <c r="Q25">
        <v>2440000</v>
      </c>
      <c r="R25">
        <v>261.05560000000003</v>
      </c>
      <c r="S25">
        <v>274.73050000000001</v>
      </c>
      <c r="T25">
        <v>344.00310000000002</v>
      </c>
      <c r="U25">
        <v>1688.223</v>
      </c>
      <c r="V25">
        <v>2173.7350000000001</v>
      </c>
      <c r="W25">
        <v>551.07799999999997</v>
      </c>
      <c r="X25">
        <v>1201.1949999999999</v>
      </c>
      <c r="Y25">
        <v>1205.8240000000001</v>
      </c>
      <c r="Z25">
        <v>340.11579999999998</v>
      </c>
      <c r="AA25">
        <v>1430.029</v>
      </c>
      <c r="AB25">
        <v>192.62790000000001</v>
      </c>
      <c r="AC25">
        <v>869.60929999999996</v>
      </c>
      <c r="AD25">
        <v>327.14909999999998</v>
      </c>
      <c r="AE25">
        <v>401.34160000000003</v>
      </c>
      <c r="AF25">
        <v>34128.019999999997</v>
      </c>
      <c r="AG25">
        <v>9779.01</v>
      </c>
      <c r="AH25">
        <v>57138.81</v>
      </c>
      <c r="AI25">
        <v>30235.59</v>
      </c>
      <c r="AJ25">
        <v>16123.1</v>
      </c>
      <c r="AK25">
        <v>30775.95</v>
      </c>
      <c r="AL25">
        <v>171768.7</v>
      </c>
      <c r="AM25">
        <v>20121.990000000002</v>
      </c>
      <c r="AN25">
        <v>15984.1</v>
      </c>
      <c r="AO25">
        <v>55007.1</v>
      </c>
      <c r="AP25">
        <v>59622.75</v>
      </c>
      <c r="AQ25">
        <v>13924.58</v>
      </c>
      <c r="AR25">
        <v>23219.02</v>
      </c>
      <c r="AS25">
        <v>259925.5</v>
      </c>
      <c r="AT25">
        <v>251342.2</v>
      </c>
      <c r="AU25">
        <v>312354.90000000002</v>
      </c>
      <c r="AV25">
        <v>72445.11</v>
      </c>
      <c r="AW25">
        <v>75748.3</v>
      </c>
      <c r="AX25">
        <v>8825.9269999999997</v>
      </c>
      <c r="AY25">
        <v>2173.7350000000001</v>
      </c>
      <c r="AZ25">
        <v>365181.6</v>
      </c>
      <c r="BA25">
        <v>18384.75</v>
      </c>
      <c r="BB25">
        <v>48731</v>
      </c>
      <c r="BC25">
        <v>54098</v>
      </c>
      <c r="BD25">
        <v>10039</v>
      </c>
      <c r="BE25" t="s">
        <v>83</v>
      </c>
      <c r="BF25">
        <v>1.4787878787878801</v>
      </c>
      <c r="BG25">
        <v>2</v>
      </c>
      <c r="BH25">
        <v>790000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f>IF(Bids_data_set!BE25="Public",1,0)</f>
        <v>1</v>
      </c>
    </row>
    <row r="26" spans="1:66" x14ac:dyDescent="0.2">
      <c r="A26">
        <v>25</v>
      </c>
      <c r="B26" t="s">
        <v>125</v>
      </c>
      <c r="C26" t="s">
        <v>132</v>
      </c>
      <c r="D26" t="s">
        <v>133</v>
      </c>
      <c r="E26" s="1">
        <v>42256</v>
      </c>
      <c r="F26" t="s">
        <v>78</v>
      </c>
      <c r="G26">
        <v>325000</v>
      </c>
      <c r="H26">
        <v>377777</v>
      </c>
      <c r="I26">
        <v>0.16239076899999999</v>
      </c>
      <c r="J26" t="s">
        <v>68</v>
      </c>
      <c r="K26">
        <v>6</v>
      </c>
      <c r="L26" t="s">
        <v>84</v>
      </c>
      <c r="M26">
        <v>3</v>
      </c>
      <c r="N26" t="s">
        <v>70</v>
      </c>
      <c r="O26" t="s">
        <v>71</v>
      </c>
      <c r="P26" t="s">
        <v>89</v>
      </c>
      <c r="Q26">
        <v>415415</v>
      </c>
      <c r="R26">
        <v>261.05560000000003</v>
      </c>
      <c r="S26">
        <v>274.73050000000001</v>
      </c>
      <c r="T26">
        <v>344.00310000000002</v>
      </c>
      <c r="U26">
        <v>1688.223</v>
      </c>
      <c r="V26">
        <v>2173.7350000000001</v>
      </c>
      <c r="W26">
        <v>551.07799999999997</v>
      </c>
      <c r="X26">
        <v>1201.1949999999999</v>
      </c>
      <c r="Y26">
        <v>1205.8240000000001</v>
      </c>
      <c r="Z26">
        <v>340.11579999999998</v>
      </c>
      <c r="AA26">
        <v>1430.029</v>
      </c>
      <c r="AB26">
        <v>192.62790000000001</v>
      </c>
      <c r="AC26">
        <v>869.60929999999996</v>
      </c>
      <c r="AD26">
        <v>327.14909999999998</v>
      </c>
      <c r="AE26">
        <v>401.34160000000003</v>
      </c>
      <c r="AF26">
        <v>34128.019999999997</v>
      </c>
      <c r="AG26">
        <v>9779.01</v>
      </c>
      <c r="AH26">
        <v>57138.81</v>
      </c>
      <c r="AI26">
        <v>30235.59</v>
      </c>
      <c r="AJ26">
        <v>16123.1</v>
      </c>
      <c r="AK26">
        <v>30775.95</v>
      </c>
      <c r="AL26">
        <v>171768.7</v>
      </c>
      <c r="AM26">
        <v>20121.990000000002</v>
      </c>
      <c r="AN26">
        <v>15984.1</v>
      </c>
      <c r="AO26">
        <v>55007.1</v>
      </c>
      <c r="AP26">
        <v>59622.75</v>
      </c>
      <c r="AQ26">
        <v>13924.58</v>
      </c>
      <c r="AR26">
        <v>23219.02</v>
      </c>
      <c r="AS26">
        <v>259925.5</v>
      </c>
      <c r="AT26">
        <v>251342.2</v>
      </c>
      <c r="AU26">
        <v>312354.90000000002</v>
      </c>
      <c r="AV26">
        <v>72445.11</v>
      </c>
      <c r="AW26">
        <v>75748.3</v>
      </c>
      <c r="AX26">
        <v>8825.9269999999997</v>
      </c>
      <c r="AY26">
        <v>2173.7350000000001</v>
      </c>
      <c r="AZ26">
        <v>365181.6</v>
      </c>
      <c r="BA26">
        <v>18384.75</v>
      </c>
      <c r="BB26">
        <v>48731</v>
      </c>
      <c r="BC26">
        <v>54098</v>
      </c>
      <c r="BD26">
        <v>10039</v>
      </c>
      <c r="BE26" t="s">
        <v>67</v>
      </c>
      <c r="BF26">
        <v>1.2782</v>
      </c>
      <c r="BG26">
        <v>1</v>
      </c>
      <c r="BH26">
        <v>90415</v>
      </c>
      <c r="BI26">
        <v>1</v>
      </c>
      <c r="BJ26">
        <v>0</v>
      </c>
      <c r="BK26">
        <v>0</v>
      </c>
      <c r="BL26">
        <v>0</v>
      </c>
      <c r="BM26">
        <v>0</v>
      </c>
      <c r="BN26">
        <f>IF(Bids_data_set!BE26="Public",1,0)</f>
        <v>0</v>
      </c>
    </row>
    <row r="27" spans="1:66" x14ac:dyDescent="0.2">
      <c r="A27">
        <v>26</v>
      </c>
      <c r="B27" t="s">
        <v>125</v>
      </c>
      <c r="C27" t="s">
        <v>134</v>
      </c>
      <c r="D27" t="s">
        <v>135</v>
      </c>
      <c r="E27" s="1">
        <v>42268</v>
      </c>
      <c r="F27" t="s">
        <v>83</v>
      </c>
      <c r="G27">
        <v>7900000</v>
      </c>
      <c r="H27">
        <v>6769800</v>
      </c>
      <c r="I27">
        <v>-0.14306329100000001</v>
      </c>
      <c r="J27" t="s">
        <v>75</v>
      </c>
      <c r="K27">
        <v>18</v>
      </c>
      <c r="L27" t="s">
        <v>69</v>
      </c>
      <c r="M27">
        <v>3</v>
      </c>
      <c r="N27" t="s">
        <v>70</v>
      </c>
      <c r="O27" t="s">
        <v>71</v>
      </c>
      <c r="P27" t="s">
        <v>89</v>
      </c>
      <c r="Q27">
        <v>8850000</v>
      </c>
      <c r="R27">
        <v>261.05560000000003</v>
      </c>
      <c r="S27">
        <v>274.73050000000001</v>
      </c>
      <c r="T27">
        <v>344.00310000000002</v>
      </c>
      <c r="U27">
        <v>1688.223</v>
      </c>
      <c r="V27">
        <v>2173.7350000000001</v>
      </c>
      <c r="W27">
        <v>551.07799999999997</v>
      </c>
      <c r="X27">
        <v>1201.1949999999999</v>
      </c>
      <c r="Y27">
        <v>1205.8240000000001</v>
      </c>
      <c r="Z27">
        <v>340.11579999999998</v>
      </c>
      <c r="AA27">
        <v>1430.029</v>
      </c>
      <c r="AB27">
        <v>192.62790000000001</v>
      </c>
      <c r="AC27">
        <v>869.60929999999996</v>
      </c>
      <c r="AD27">
        <v>327.14909999999998</v>
      </c>
      <c r="AE27">
        <v>401.34160000000003</v>
      </c>
      <c r="AF27">
        <v>34128.019999999997</v>
      </c>
      <c r="AG27">
        <v>9779.01</v>
      </c>
      <c r="AH27">
        <v>57138.81</v>
      </c>
      <c r="AI27">
        <v>30235.59</v>
      </c>
      <c r="AJ27">
        <v>16123.1</v>
      </c>
      <c r="AK27">
        <v>30775.95</v>
      </c>
      <c r="AL27">
        <v>171768.7</v>
      </c>
      <c r="AM27">
        <v>20121.990000000002</v>
      </c>
      <c r="AN27">
        <v>15984.1</v>
      </c>
      <c r="AO27">
        <v>55007.1</v>
      </c>
      <c r="AP27">
        <v>59622.75</v>
      </c>
      <c r="AQ27">
        <v>13924.58</v>
      </c>
      <c r="AR27">
        <v>23219.02</v>
      </c>
      <c r="AS27">
        <v>259925.5</v>
      </c>
      <c r="AT27">
        <v>251342.2</v>
      </c>
      <c r="AU27">
        <v>312354.90000000002</v>
      </c>
      <c r="AV27">
        <v>72445.11</v>
      </c>
      <c r="AW27">
        <v>75748.3</v>
      </c>
      <c r="AX27">
        <v>8825.9269999999997</v>
      </c>
      <c r="AY27">
        <v>2173.7350000000001</v>
      </c>
      <c r="AZ27">
        <v>365181.6</v>
      </c>
      <c r="BA27">
        <v>18384.75</v>
      </c>
      <c r="BB27">
        <v>48731</v>
      </c>
      <c r="BC27">
        <v>54098</v>
      </c>
      <c r="BD27">
        <v>10039</v>
      </c>
      <c r="BE27" t="s">
        <v>83</v>
      </c>
      <c r="BF27">
        <v>1.12025316455696</v>
      </c>
      <c r="BG27">
        <v>4</v>
      </c>
      <c r="BH27">
        <v>950000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f>IF(Bids_data_set!BE27="Public",1,0)</f>
        <v>1</v>
      </c>
    </row>
    <row r="28" spans="1:66" x14ac:dyDescent="0.2">
      <c r="A28">
        <v>27</v>
      </c>
      <c r="B28" t="s">
        <v>125</v>
      </c>
      <c r="C28" t="s">
        <v>136</v>
      </c>
      <c r="D28" t="s">
        <v>137</v>
      </c>
      <c r="E28" s="1">
        <v>42277</v>
      </c>
      <c r="F28" t="s">
        <v>83</v>
      </c>
      <c r="G28">
        <v>7000000</v>
      </c>
      <c r="H28">
        <v>5851111</v>
      </c>
      <c r="I28">
        <v>-0.164127</v>
      </c>
      <c r="J28" t="s">
        <v>75</v>
      </c>
      <c r="K28">
        <v>15</v>
      </c>
      <c r="L28" t="s">
        <v>84</v>
      </c>
      <c r="M28">
        <v>3</v>
      </c>
      <c r="N28" t="s">
        <v>85</v>
      </c>
      <c r="O28" t="s">
        <v>71</v>
      </c>
      <c r="P28" t="s">
        <v>80</v>
      </c>
      <c r="Q28">
        <v>6789000</v>
      </c>
      <c r="R28">
        <v>261.05560000000003</v>
      </c>
      <c r="S28">
        <v>274.73050000000001</v>
      </c>
      <c r="T28">
        <v>344.00310000000002</v>
      </c>
      <c r="U28">
        <v>1688.223</v>
      </c>
      <c r="V28">
        <v>2173.7350000000001</v>
      </c>
      <c r="W28">
        <v>551.07799999999997</v>
      </c>
      <c r="X28">
        <v>1201.1949999999999</v>
      </c>
      <c r="Y28">
        <v>1205.8240000000001</v>
      </c>
      <c r="Z28">
        <v>340.11579999999998</v>
      </c>
      <c r="AA28">
        <v>1430.029</v>
      </c>
      <c r="AB28">
        <v>192.62790000000001</v>
      </c>
      <c r="AC28">
        <v>869.60929999999996</v>
      </c>
      <c r="AD28">
        <v>327.14909999999998</v>
      </c>
      <c r="AE28">
        <v>401.34160000000003</v>
      </c>
      <c r="AF28">
        <v>34128.019999999997</v>
      </c>
      <c r="AG28">
        <v>9779.01</v>
      </c>
      <c r="AH28">
        <v>57138.81</v>
      </c>
      <c r="AI28">
        <v>30235.59</v>
      </c>
      <c r="AJ28">
        <v>16123.1</v>
      </c>
      <c r="AK28">
        <v>30775.95</v>
      </c>
      <c r="AL28">
        <v>171768.7</v>
      </c>
      <c r="AM28">
        <v>20121.990000000002</v>
      </c>
      <c r="AN28">
        <v>15984.1</v>
      </c>
      <c r="AO28">
        <v>55007.1</v>
      </c>
      <c r="AP28">
        <v>59622.75</v>
      </c>
      <c r="AQ28">
        <v>13924.58</v>
      </c>
      <c r="AR28">
        <v>23219.02</v>
      </c>
      <c r="AS28">
        <v>259925.5</v>
      </c>
      <c r="AT28">
        <v>251342.2</v>
      </c>
      <c r="AU28">
        <v>312354.90000000002</v>
      </c>
      <c r="AV28">
        <v>72445.11</v>
      </c>
      <c r="AW28">
        <v>75748.3</v>
      </c>
      <c r="AX28">
        <v>8825.9269999999997</v>
      </c>
      <c r="AY28">
        <v>2173.7350000000001</v>
      </c>
      <c r="AZ28">
        <v>365181.6</v>
      </c>
      <c r="BA28">
        <v>18384.75</v>
      </c>
      <c r="BB28">
        <v>48731</v>
      </c>
      <c r="BC28">
        <v>54098</v>
      </c>
      <c r="BD28">
        <v>10039</v>
      </c>
      <c r="BE28" t="s">
        <v>83</v>
      </c>
      <c r="BF28">
        <v>0.96985714285714297</v>
      </c>
      <c r="BG28">
        <v>4</v>
      </c>
      <c r="BH28">
        <v>-211000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f>IF(Bids_data_set!BE28="Public",1,0)</f>
        <v>1</v>
      </c>
    </row>
    <row r="29" spans="1:66" x14ac:dyDescent="0.2">
      <c r="A29">
        <v>28</v>
      </c>
      <c r="B29" t="s">
        <v>138</v>
      </c>
      <c r="C29" t="s">
        <v>139</v>
      </c>
      <c r="D29" t="s">
        <v>140</v>
      </c>
      <c r="E29" s="1">
        <v>42284</v>
      </c>
      <c r="F29" t="s">
        <v>67</v>
      </c>
      <c r="G29">
        <v>7400000</v>
      </c>
      <c r="H29">
        <v>4985882.5</v>
      </c>
      <c r="I29">
        <v>-0.326232095</v>
      </c>
      <c r="J29" t="s">
        <v>68</v>
      </c>
      <c r="K29">
        <v>4</v>
      </c>
      <c r="L29" t="s">
        <v>103</v>
      </c>
      <c r="M29">
        <v>4</v>
      </c>
      <c r="N29" t="s">
        <v>108</v>
      </c>
      <c r="O29" t="s">
        <v>71</v>
      </c>
      <c r="P29" t="s">
        <v>72</v>
      </c>
      <c r="Q29">
        <v>5169777</v>
      </c>
      <c r="R29">
        <v>261.52190000000002</v>
      </c>
      <c r="S29">
        <v>274.84690000000001</v>
      </c>
      <c r="T29">
        <v>349.93700000000001</v>
      </c>
      <c r="U29">
        <v>1707.5319999999999</v>
      </c>
      <c r="V29">
        <v>2185.4920000000002</v>
      </c>
      <c r="W29">
        <v>553.20740000000001</v>
      </c>
      <c r="X29">
        <v>1200.2840000000001</v>
      </c>
      <c r="Y29">
        <v>1216.385</v>
      </c>
      <c r="Z29">
        <v>340.57249999999999</v>
      </c>
      <c r="AA29">
        <v>1439.297</v>
      </c>
      <c r="AB29">
        <v>192.9873</v>
      </c>
      <c r="AC29">
        <v>866.89239999999995</v>
      </c>
      <c r="AD29">
        <v>327.90780000000001</v>
      </c>
      <c r="AE29">
        <v>400.66559999999998</v>
      </c>
      <c r="AF29">
        <v>34602.5</v>
      </c>
      <c r="AG29">
        <v>9762.473</v>
      </c>
      <c r="AH29">
        <v>53383.68</v>
      </c>
      <c r="AI29">
        <v>30184.85</v>
      </c>
      <c r="AJ29">
        <v>16179.16</v>
      </c>
      <c r="AK29">
        <v>30790.32</v>
      </c>
      <c r="AL29">
        <v>167755.79999999999</v>
      </c>
      <c r="AM29">
        <v>20051.21</v>
      </c>
      <c r="AN29">
        <v>15069.69</v>
      </c>
      <c r="AO29">
        <v>55249.84</v>
      </c>
      <c r="AP29">
        <v>59122.23</v>
      </c>
      <c r="AQ29">
        <v>13659.83</v>
      </c>
      <c r="AR29">
        <v>23101.439999999999</v>
      </c>
      <c r="AS29">
        <v>258601.9</v>
      </c>
      <c r="AT29">
        <v>250176</v>
      </c>
      <c r="AU29">
        <v>310811.59999999998</v>
      </c>
      <c r="AV29">
        <v>71935.7</v>
      </c>
      <c r="AW29">
        <v>76297.16</v>
      </c>
      <c r="AX29">
        <v>8870.5159999999996</v>
      </c>
      <c r="AY29">
        <v>2185.4920000000002</v>
      </c>
      <c r="AZ29">
        <v>359764.3</v>
      </c>
      <c r="BA29">
        <v>18390.39</v>
      </c>
      <c r="BB29">
        <v>48467</v>
      </c>
      <c r="BC29">
        <v>48731</v>
      </c>
      <c r="BD29">
        <v>10092</v>
      </c>
      <c r="BE29" t="s">
        <v>67</v>
      </c>
      <c r="BF29">
        <v>0.69861851351351401</v>
      </c>
      <c r="BG29">
        <v>4</v>
      </c>
      <c r="BH29">
        <v>-2230223</v>
      </c>
      <c r="BI29">
        <v>0</v>
      </c>
      <c r="BJ29">
        <v>0</v>
      </c>
      <c r="BK29">
        <v>0</v>
      </c>
      <c r="BL29">
        <v>1</v>
      </c>
      <c r="BM29">
        <v>0</v>
      </c>
      <c r="BN29">
        <f>IF(Bids_data_set!BE29="Public",1,0)</f>
        <v>0</v>
      </c>
    </row>
    <row r="30" spans="1:66" x14ac:dyDescent="0.2">
      <c r="A30">
        <v>29</v>
      </c>
      <c r="B30" t="s">
        <v>138</v>
      </c>
      <c r="C30" t="s">
        <v>141</v>
      </c>
      <c r="D30" t="s">
        <v>142</v>
      </c>
      <c r="E30" s="1">
        <v>42292</v>
      </c>
      <c r="F30" t="s">
        <v>83</v>
      </c>
      <c r="G30">
        <v>3650000</v>
      </c>
      <c r="H30">
        <v>3270000</v>
      </c>
      <c r="I30">
        <v>-0.104109589</v>
      </c>
      <c r="J30" t="s">
        <v>75</v>
      </c>
      <c r="K30">
        <v>6</v>
      </c>
      <c r="L30" t="s">
        <v>84</v>
      </c>
      <c r="M30">
        <v>4</v>
      </c>
      <c r="N30" t="s">
        <v>70</v>
      </c>
      <c r="O30" t="s">
        <v>71</v>
      </c>
      <c r="P30" t="s">
        <v>80</v>
      </c>
      <c r="Q30">
        <v>3654000</v>
      </c>
      <c r="R30">
        <v>261.52190000000002</v>
      </c>
      <c r="S30">
        <v>274.84690000000001</v>
      </c>
      <c r="T30">
        <v>349.93700000000001</v>
      </c>
      <c r="U30">
        <v>1707.5319999999999</v>
      </c>
      <c r="V30">
        <v>2185.4920000000002</v>
      </c>
      <c r="W30">
        <v>553.20740000000001</v>
      </c>
      <c r="X30">
        <v>1200.2840000000001</v>
      </c>
      <c r="Y30">
        <v>1216.385</v>
      </c>
      <c r="Z30">
        <v>340.57249999999999</v>
      </c>
      <c r="AA30">
        <v>1439.297</v>
      </c>
      <c r="AB30">
        <v>192.9873</v>
      </c>
      <c r="AC30">
        <v>866.89239999999995</v>
      </c>
      <c r="AD30">
        <v>327.90780000000001</v>
      </c>
      <c r="AE30">
        <v>400.66559999999998</v>
      </c>
      <c r="AF30">
        <v>34602.5</v>
      </c>
      <c r="AG30">
        <v>9762.473</v>
      </c>
      <c r="AH30">
        <v>53383.68</v>
      </c>
      <c r="AI30">
        <v>30184.85</v>
      </c>
      <c r="AJ30">
        <v>16179.16</v>
      </c>
      <c r="AK30">
        <v>30790.32</v>
      </c>
      <c r="AL30">
        <v>167755.79999999999</v>
      </c>
      <c r="AM30">
        <v>20051.21</v>
      </c>
      <c r="AN30">
        <v>15069.69</v>
      </c>
      <c r="AO30">
        <v>55249.84</v>
      </c>
      <c r="AP30">
        <v>59122.23</v>
      </c>
      <c r="AQ30">
        <v>13659.83</v>
      </c>
      <c r="AR30">
        <v>23101.439999999999</v>
      </c>
      <c r="AS30">
        <v>258601.9</v>
      </c>
      <c r="AT30">
        <v>250176</v>
      </c>
      <c r="AU30">
        <v>310811.59999999998</v>
      </c>
      <c r="AV30">
        <v>71935.7</v>
      </c>
      <c r="AW30">
        <v>76297.16</v>
      </c>
      <c r="AX30">
        <v>8870.5159999999996</v>
      </c>
      <c r="AY30">
        <v>2185.4920000000002</v>
      </c>
      <c r="AZ30">
        <v>359764.3</v>
      </c>
      <c r="BA30">
        <v>18390.39</v>
      </c>
      <c r="BB30">
        <v>48467</v>
      </c>
      <c r="BC30">
        <v>48731</v>
      </c>
      <c r="BD30">
        <v>10092</v>
      </c>
      <c r="BE30" t="s">
        <v>83</v>
      </c>
      <c r="BF30">
        <v>1.0010958904109599</v>
      </c>
      <c r="BG30">
        <v>3</v>
      </c>
      <c r="BH30">
        <v>4000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f>IF(Bids_data_set!BE30="Public",1,0)</f>
        <v>1</v>
      </c>
    </row>
    <row r="31" spans="1:66" x14ac:dyDescent="0.2">
      <c r="A31">
        <v>30</v>
      </c>
      <c r="B31" t="s">
        <v>138</v>
      </c>
      <c r="C31" t="s">
        <v>143</v>
      </c>
      <c r="D31" t="s">
        <v>144</v>
      </c>
      <c r="E31" s="1">
        <v>42297</v>
      </c>
      <c r="F31" t="s">
        <v>83</v>
      </c>
      <c r="G31">
        <v>1290000</v>
      </c>
      <c r="H31">
        <v>1552600</v>
      </c>
      <c r="I31">
        <v>0.203565891</v>
      </c>
      <c r="J31" t="s">
        <v>68</v>
      </c>
      <c r="K31">
        <v>9</v>
      </c>
      <c r="L31" t="s">
        <v>84</v>
      </c>
      <c r="M31">
        <v>4</v>
      </c>
      <c r="N31" t="s">
        <v>108</v>
      </c>
      <c r="O31" t="s">
        <v>71</v>
      </c>
      <c r="P31" t="s">
        <v>72</v>
      </c>
      <c r="Q31">
        <v>1557557.5</v>
      </c>
      <c r="R31">
        <v>261.52190000000002</v>
      </c>
      <c r="S31">
        <v>274.84690000000001</v>
      </c>
      <c r="T31">
        <v>349.93700000000001</v>
      </c>
      <c r="U31">
        <v>1707.5319999999999</v>
      </c>
      <c r="V31">
        <v>2185.4920000000002</v>
      </c>
      <c r="W31">
        <v>553.20740000000001</v>
      </c>
      <c r="X31">
        <v>1200.2840000000001</v>
      </c>
      <c r="Y31">
        <v>1216.385</v>
      </c>
      <c r="Z31">
        <v>340.57249999999999</v>
      </c>
      <c r="AA31">
        <v>1439.297</v>
      </c>
      <c r="AB31">
        <v>192.9873</v>
      </c>
      <c r="AC31">
        <v>866.89239999999995</v>
      </c>
      <c r="AD31">
        <v>327.90780000000001</v>
      </c>
      <c r="AE31">
        <v>400.66559999999998</v>
      </c>
      <c r="AF31">
        <v>34602.5</v>
      </c>
      <c r="AG31">
        <v>9762.473</v>
      </c>
      <c r="AH31">
        <v>53383.68</v>
      </c>
      <c r="AI31">
        <v>30184.85</v>
      </c>
      <c r="AJ31">
        <v>16179.16</v>
      </c>
      <c r="AK31">
        <v>30790.32</v>
      </c>
      <c r="AL31">
        <v>167755.79999999999</v>
      </c>
      <c r="AM31">
        <v>20051.21</v>
      </c>
      <c r="AN31">
        <v>15069.69</v>
      </c>
      <c r="AO31">
        <v>55249.84</v>
      </c>
      <c r="AP31">
        <v>59122.23</v>
      </c>
      <c r="AQ31">
        <v>13659.83</v>
      </c>
      <c r="AR31">
        <v>23101.439999999999</v>
      </c>
      <c r="AS31">
        <v>258601.9</v>
      </c>
      <c r="AT31">
        <v>250176</v>
      </c>
      <c r="AU31">
        <v>310811.59999999998</v>
      </c>
      <c r="AV31">
        <v>71935.7</v>
      </c>
      <c r="AW31">
        <v>76297.16</v>
      </c>
      <c r="AX31">
        <v>8870.5159999999996</v>
      </c>
      <c r="AY31">
        <v>2185.4920000000002</v>
      </c>
      <c r="AZ31">
        <v>359764.3</v>
      </c>
      <c r="BA31">
        <v>18390.39</v>
      </c>
      <c r="BB31">
        <v>48467</v>
      </c>
      <c r="BC31">
        <v>48731</v>
      </c>
      <c r="BD31">
        <v>10092</v>
      </c>
      <c r="BE31" t="s">
        <v>83</v>
      </c>
      <c r="BF31">
        <v>1.2074089147286799</v>
      </c>
      <c r="BG31">
        <v>2</v>
      </c>
      <c r="BH31">
        <v>267557.5</v>
      </c>
      <c r="BI31">
        <v>0</v>
      </c>
      <c r="BJ31">
        <v>1</v>
      </c>
      <c r="BK31">
        <v>0</v>
      </c>
      <c r="BL31">
        <v>0</v>
      </c>
      <c r="BM31">
        <v>0</v>
      </c>
      <c r="BN31">
        <f>IF(Bids_data_set!BE31="Public",1,0)</f>
        <v>1</v>
      </c>
    </row>
    <row r="32" spans="1:66" x14ac:dyDescent="0.2">
      <c r="A32">
        <v>31</v>
      </c>
      <c r="B32" t="s">
        <v>138</v>
      </c>
      <c r="C32" t="s">
        <v>145</v>
      </c>
      <c r="D32" t="s">
        <v>146</v>
      </c>
      <c r="E32" s="1">
        <v>42304</v>
      </c>
      <c r="F32" t="s">
        <v>83</v>
      </c>
      <c r="G32">
        <v>1340000</v>
      </c>
      <c r="H32">
        <v>1850000</v>
      </c>
      <c r="I32">
        <v>0.38059701499999998</v>
      </c>
      <c r="J32" t="s">
        <v>68</v>
      </c>
      <c r="K32">
        <v>4</v>
      </c>
      <c r="L32" t="s">
        <v>84</v>
      </c>
      <c r="M32">
        <v>4</v>
      </c>
      <c r="N32" t="s">
        <v>108</v>
      </c>
      <c r="O32" t="s">
        <v>71</v>
      </c>
      <c r="P32" t="s">
        <v>80</v>
      </c>
      <c r="Q32">
        <v>2174000</v>
      </c>
      <c r="R32">
        <v>261.52190000000002</v>
      </c>
      <c r="S32">
        <v>274.84690000000001</v>
      </c>
      <c r="T32">
        <v>349.93700000000001</v>
      </c>
      <c r="U32">
        <v>1707.5319999999999</v>
      </c>
      <c r="V32">
        <v>2185.4920000000002</v>
      </c>
      <c r="W32">
        <v>553.20740000000001</v>
      </c>
      <c r="X32">
        <v>1200.2840000000001</v>
      </c>
      <c r="Y32">
        <v>1216.385</v>
      </c>
      <c r="Z32">
        <v>340.57249999999999</v>
      </c>
      <c r="AA32">
        <v>1439.297</v>
      </c>
      <c r="AB32">
        <v>192.9873</v>
      </c>
      <c r="AC32">
        <v>866.89239999999995</v>
      </c>
      <c r="AD32">
        <v>327.90780000000001</v>
      </c>
      <c r="AE32">
        <v>400.66559999999998</v>
      </c>
      <c r="AF32">
        <v>34602.5</v>
      </c>
      <c r="AG32">
        <v>9762.473</v>
      </c>
      <c r="AH32">
        <v>53383.68</v>
      </c>
      <c r="AI32">
        <v>30184.85</v>
      </c>
      <c r="AJ32">
        <v>16179.16</v>
      </c>
      <c r="AK32">
        <v>30790.32</v>
      </c>
      <c r="AL32">
        <v>167755.79999999999</v>
      </c>
      <c r="AM32">
        <v>20051.21</v>
      </c>
      <c r="AN32">
        <v>15069.69</v>
      </c>
      <c r="AO32">
        <v>55249.84</v>
      </c>
      <c r="AP32">
        <v>59122.23</v>
      </c>
      <c r="AQ32">
        <v>13659.83</v>
      </c>
      <c r="AR32">
        <v>23101.439999999999</v>
      </c>
      <c r="AS32">
        <v>258601.9</v>
      </c>
      <c r="AT32">
        <v>250176</v>
      </c>
      <c r="AU32">
        <v>310811.59999999998</v>
      </c>
      <c r="AV32">
        <v>71935.7</v>
      </c>
      <c r="AW32">
        <v>76297.16</v>
      </c>
      <c r="AX32">
        <v>8870.5159999999996</v>
      </c>
      <c r="AY32">
        <v>2185.4920000000002</v>
      </c>
      <c r="AZ32">
        <v>359764.3</v>
      </c>
      <c r="BA32">
        <v>18390.39</v>
      </c>
      <c r="BB32">
        <v>48467</v>
      </c>
      <c r="BC32">
        <v>48731</v>
      </c>
      <c r="BD32">
        <v>10092</v>
      </c>
      <c r="BE32" t="s">
        <v>83</v>
      </c>
      <c r="BF32">
        <v>1.6223880597014899</v>
      </c>
      <c r="BG32">
        <v>2</v>
      </c>
      <c r="BH32">
        <v>834000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f>IF(Bids_data_set!BE32="Public",1,0)</f>
        <v>1</v>
      </c>
    </row>
    <row r="33" spans="1:66" x14ac:dyDescent="0.2">
      <c r="A33">
        <v>32</v>
      </c>
      <c r="B33" t="s">
        <v>138</v>
      </c>
      <c r="C33" t="s">
        <v>147</v>
      </c>
      <c r="D33" t="s">
        <v>148</v>
      </c>
      <c r="E33" s="1">
        <v>42307</v>
      </c>
      <c r="F33" t="s">
        <v>83</v>
      </c>
      <c r="G33">
        <v>7100000</v>
      </c>
      <c r="H33">
        <v>6676400</v>
      </c>
      <c r="I33">
        <v>-5.9661972000000001E-2</v>
      </c>
      <c r="J33" t="s">
        <v>75</v>
      </c>
      <c r="K33">
        <v>11</v>
      </c>
      <c r="L33" t="s">
        <v>103</v>
      </c>
      <c r="M33">
        <v>4</v>
      </c>
      <c r="N33" t="s">
        <v>108</v>
      </c>
      <c r="O33" t="s">
        <v>71</v>
      </c>
      <c r="P33" t="s">
        <v>80</v>
      </c>
      <c r="Q33">
        <v>8765900</v>
      </c>
      <c r="R33">
        <v>261.52190000000002</v>
      </c>
      <c r="S33">
        <v>274.84690000000001</v>
      </c>
      <c r="T33">
        <v>349.93700000000001</v>
      </c>
      <c r="U33">
        <v>1707.5319999999999</v>
      </c>
      <c r="V33">
        <v>2185.4920000000002</v>
      </c>
      <c r="W33">
        <v>553.20740000000001</v>
      </c>
      <c r="X33">
        <v>1200.2840000000001</v>
      </c>
      <c r="Y33">
        <v>1216.385</v>
      </c>
      <c r="Z33">
        <v>340.57249999999999</v>
      </c>
      <c r="AA33">
        <v>1439.297</v>
      </c>
      <c r="AB33">
        <v>192.9873</v>
      </c>
      <c r="AC33">
        <v>866.89239999999995</v>
      </c>
      <c r="AD33">
        <v>327.90780000000001</v>
      </c>
      <c r="AE33">
        <v>400.66559999999998</v>
      </c>
      <c r="AF33">
        <v>34602.5</v>
      </c>
      <c r="AG33">
        <v>9762.473</v>
      </c>
      <c r="AH33">
        <v>53383.68</v>
      </c>
      <c r="AI33">
        <v>30184.85</v>
      </c>
      <c r="AJ33">
        <v>16179.16</v>
      </c>
      <c r="AK33">
        <v>30790.32</v>
      </c>
      <c r="AL33">
        <v>167755.79999999999</v>
      </c>
      <c r="AM33">
        <v>20051.21</v>
      </c>
      <c r="AN33">
        <v>15069.69</v>
      </c>
      <c r="AO33">
        <v>55249.84</v>
      </c>
      <c r="AP33">
        <v>59122.23</v>
      </c>
      <c r="AQ33">
        <v>13659.83</v>
      </c>
      <c r="AR33">
        <v>23101.439999999999</v>
      </c>
      <c r="AS33">
        <v>258601.9</v>
      </c>
      <c r="AT33">
        <v>250176</v>
      </c>
      <c r="AU33">
        <v>310811.59999999998</v>
      </c>
      <c r="AV33">
        <v>71935.7</v>
      </c>
      <c r="AW33">
        <v>76297.16</v>
      </c>
      <c r="AX33">
        <v>8870.5159999999996</v>
      </c>
      <c r="AY33">
        <v>2185.4920000000002</v>
      </c>
      <c r="AZ33">
        <v>359764.3</v>
      </c>
      <c r="BA33">
        <v>18390.39</v>
      </c>
      <c r="BB33">
        <v>48467</v>
      </c>
      <c r="BC33">
        <v>48731</v>
      </c>
      <c r="BD33">
        <v>10092</v>
      </c>
      <c r="BE33" t="s">
        <v>83</v>
      </c>
      <c r="BF33">
        <v>1.2346338028168999</v>
      </c>
      <c r="BG33">
        <v>4</v>
      </c>
      <c r="BH33">
        <v>1665900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f>IF(Bids_data_set!BE33="Public",1,0)</f>
        <v>1</v>
      </c>
    </row>
    <row r="34" spans="1:66" x14ac:dyDescent="0.2">
      <c r="A34">
        <v>33</v>
      </c>
      <c r="B34" t="s">
        <v>138</v>
      </c>
      <c r="C34" t="s">
        <v>149</v>
      </c>
      <c r="D34" t="s">
        <v>150</v>
      </c>
      <c r="E34" s="1">
        <v>42310</v>
      </c>
      <c r="F34" t="s">
        <v>67</v>
      </c>
      <c r="G34">
        <v>7055100</v>
      </c>
      <c r="H34">
        <v>5774440</v>
      </c>
      <c r="I34">
        <v>-0.18152258600000001</v>
      </c>
      <c r="J34" t="s">
        <v>68</v>
      </c>
      <c r="K34">
        <v>3</v>
      </c>
      <c r="L34" t="s">
        <v>84</v>
      </c>
      <c r="M34">
        <v>4</v>
      </c>
      <c r="N34" t="s">
        <v>70</v>
      </c>
      <c r="O34" t="s">
        <v>71</v>
      </c>
      <c r="P34" t="s">
        <v>72</v>
      </c>
      <c r="Q34">
        <v>6387950</v>
      </c>
      <c r="R34">
        <v>261.52190000000002</v>
      </c>
      <c r="S34">
        <v>274.84690000000001</v>
      </c>
      <c r="T34">
        <v>349.93700000000001</v>
      </c>
      <c r="U34">
        <v>1707.5319999999999</v>
      </c>
      <c r="V34">
        <v>2185.4920000000002</v>
      </c>
      <c r="W34">
        <v>553.20740000000001</v>
      </c>
      <c r="X34">
        <v>1200.2840000000001</v>
      </c>
      <c r="Y34">
        <v>1216.385</v>
      </c>
      <c r="Z34">
        <v>340.57249999999999</v>
      </c>
      <c r="AA34">
        <v>1439.297</v>
      </c>
      <c r="AB34">
        <v>192.9873</v>
      </c>
      <c r="AC34">
        <v>866.89239999999995</v>
      </c>
      <c r="AD34">
        <v>327.90780000000001</v>
      </c>
      <c r="AE34">
        <v>400.66559999999998</v>
      </c>
      <c r="AF34">
        <v>34602.5</v>
      </c>
      <c r="AG34">
        <v>9762.473</v>
      </c>
      <c r="AH34">
        <v>53383.68</v>
      </c>
      <c r="AI34">
        <v>30184.85</v>
      </c>
      <c r="AJ34">
        <v>16179.16</v>
      </c>
      <c r="AK34">
        <v>30790.32</v>
      </c>
      <c r="AL34">
        <v>167755.79999999999</v>
      </c>
      <c r="AM34">
        <v>20051.21</v>
      </c>
      <c r="AN34">
        <v>15069.69</v>
      </c>
      <c r="AO34">
        <v>55249.84</v>
      </c>
      <c r="AP34">
        <v>59122.23</v>
      </c>
      <c r="AQ34">
        <v>13659.83</v>
      </c>
      <c r="AR34">
        <v>23101.439999999999</v>
      </c>
      <c r="AS34">
        <v>258601.9</v>
      </c>
      <c r="AT34">
        <v>250176</v>
      </c>
      <c r="AU34">
        <v>310811.59999999998</v>
      </c>
      <c r="AV34">
        <v>71935.7</v>
      </c>
      <c r="AW34">
        <v>76297.16</v>
      </c>
      <c r="AX34">
        <v>8870.5159999999996</v>
      </c>
      <c r="AY34">
        <v>2185.4920000000002</v>
      </c>
      <c r="AZ34">
        <v>359764.3</v>
      </c>
      <c r="BA34">
        <v>18390.39</v>
      </c>
      <c r="BB34">
        <v>48467</v>
      </c>
      <c r="BC34">
        <v>48731</v>
      </c>
      <c r="BD34">
        <v>10092</v>
      </c>
      <c r="BE34" t="s">
        <v>67</v>
      </c>
      <c r="BF34">
        <v>0.90543720145710205</v>
      </c>
      <c r="BG34">
        <v>4</v>
      </c>
      <c r="BH34">
        <v>-667150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f>IF(Bids_data_set!BE34="Public",1,0)</f>
        <v>0</v>
      </c>
    </row>
    <row r="35" spans="1:66" x14ac:dyDescent="0.2">
      <c r="A35">
        <v>34</v>
      </c>
      <c r="B35" t="s">
        <v>138</v>
      </c>
      <c r="C35" t="s">
        <v>151</v>
      </c>
      <c r="D35" t="s">
        <v>152</v>
      </c>
      <c r="E35" s="1">
        <v>42312</v>
      </c>
      <c r="F35" t="s">
        <v>83</v>
      </c>
      <c r="G35">
        <v>8700000</v>
      </c>
      <c r="H35">
        <v>10162935</v>
      </c>
      <c r="I35">
        <v>0.16815344800000001</v>
      </c>
      <c r="J35" t="s">
        <v>68</v>
      </c>
      <c r="K35">
        <v>3</v>
      </c>
      <c r="L35" t="s">
        <v>103</v>
      </c>
      <c r="M35">
        <v>4</v>
      </c>
      <c r="N35" t="s">
        <v>108</v>
      </c>
      <c r="O35" t="s">
        <v>71</v>
      </c>
      <c r="P35" t="s">
        <v>80</v>
      </c>
      <c r="Q35">
        <v>10760000</v>
      </c>
      <c r="R35">
        <v>261.52190000000002</v>
      </c>
      <c r="S35">
        <v>274.84690000000001</v>
      </c>
      <c r="T35">
        <v>349.93700000000001</v>
      </c>
      <c r="U35">
        <v>1707.5319999999999</v>
      </c>
      <c r="V35">
        <v>2185.4920000000002</v>
      </c>
      <c r="W35">
        <v>553.20740000000001</v>
      </c>
      <c r="X35">
        <v>1200.2840000000001</v>
      </c>
      <c r="Y35">
        <v>1216.385</v>
      </c>
      <c r="Z35">
        <v>340.57249999999999</v>
      </c>
      <c r="AA35">
        <v>1439.297</v>
      </c>
      <c r="AB35">
        <v>192.9873</v>
      </c>
      <c r="AC35">
        <v>866.89239999999995</v>
      </c>
      <c r="AD35">
        <v>327.90780000000001</v>
      </c>
      <c r="AE35">
        <v>400.66559999999998</v>
      </c>
      <c r="AF35">
        <v>34602.5</v>
      </c>
      <c r="AG35">
        <v>9762.473</v>
      </c>
      <c r="AH35">
        <v>53383.68</v>
      </c>
      <c r="AI35">
        <v>30184.85</v>
      </c>
      <c r="AJ35">
        <v>16179.16</v>
      </c>
      <c r="AK35">
        <v>30790.32</v>
      </c>
      <c r="AL35">
        <v>167755.79999999999</v>
      </c>
      <c r="AM35">
        <v>20051.21</v>
      </c>
      <c r="AN35">
        <v>15069.69</v>
      </c>
      <c r="AO35">
        <v>55249.84</v>
      </c>
      <c r="AP35">
        <v>59122.23</v>
      </c>
      <c r="AQ35">
        <v>13659.83</v>
      </c>
      <c r="AR35">
        <v>23101.439999999999</v>
      </c>
      <c r="AS35">
        <v>258601.9</v>
      </c>
      <c r="AT35">
        <v>250176</v>
      </c>
      <c r="AU35">
        <v>310811.59999999998</v>
      </c>
      <c r="AV35">
        <v>71935.7</v>
      </c>
      <c r="AW35">
        <v>76297.16</v>
      </c>
      <c r="AX35">
        <v>8870.5159999999996</v>
      </c>
      <c r="AY35">
        <v>2185.4920000000002</v>
      </c>
      <c r="AZ35">
        <v>359764.3</v>
      </c>
      <c r="BA35">
        <v>18390.39</v>
      </c>
      <c r="BB35">
        <v>48467</v>
      </c>
      <c r="BC35">
        <v>48731</v>
      </c>
      <c r="BD35">
        <v>10092</v>
      </c>
      <c r="BE35" t="s">
        <v>83</v>
      </c>
      <c r="BF35">
        <v>1.2367816091954</v>
      </c>
      <c r="BG35">
        <v>4</v>
      </c>
      <c r="BH35">
        <v>2060000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f>IF(Bids_data_set!BE35="Public",1,0)</f>
        <v>1</v>
      </c>
    </row>
    <row r="36" spans="1:66" x14ac:dyDescent="0.2">
      <c r="A36">
        <v>35</v>
      </c>
      <c r="B36" t="s">
        <v>138</v>
      </c>
      <c r="C36" t="s">
        <v>153</v>
      </c>
      <c r="D36" t="s">
        <v>154</v>
      </c>
      <c r="E36" s="1">
        <v>42338</v>
      </c>
      <c r="F36" t="s">
        <v>83</v>
      </c>
      <c r="G36">
        <v>1200000</v>
      </c>
      <c r="H36">
        <v>1222222</v>
      </c>
      <c r="I36">
        <v>1.8518333000000001E-2</v>
      </c>
      <c r="J36" t="s">
        <v>75</v>
      </c>
      <c r="K36">
        <v>6</v>
      </c>
      <c r="L36" t="s">
        <v>69</v>
      </c>
      <c r="M36">
        <v>4</v>
      </c>
      <c r="N36" t="s">
        <v>70</v>
      </c>
      <c r="O36" t="s">
        <v>71</v>
      </c>
      <c r="P36" t="s">
        <v>80</v>
      </c>
      <c r="Q36">
        <v>1488000</v>
      </c>
      <c r="R36">
        <v>261.52190000000002</v>
      </c>
      <c r="S36">
        <v>274.84690000000001</v>
      </c>
      <c r="T36">
        <v>349.93700000000001</v>
      </c>
      <c r="U36">
        <v>1707.5319999999999</v>
      </c>
      <c r="V36">
        <v>2185.4920000000002</v>
      </c>
      <c r="W36">
        <v>553.20740000000001</v>
      </c>
      <c r="X36">
        <v>1200.2840000000001</v>
      </c>
      <c r="Y36">
        <v>1216.385</v>
      </c>
      <c r="Z36">
        <v>340.57249999999999</v>
      </c>
      <c r="AA36">
        <v>1439.297</v>
      </c>
      <c r="AB36">
        <v>192.9873</v>
      </c>
      <c r="AC36">
        <v>866.89239999999995</v>
      </c>
      <c r="AD36">
        <v>327.90780000000001</v>
      </c>
      <c r="AE36">
        <v>400.66559999999998</v>
      </c>
      <c r="AF36">
        <v>34602.5</v>
      </c>
      <c r="AG36">
        <v>9762.473</v>
      </c>
      <c r="AH36">
        <v>53383.68</v>
      </c>
      <c r="AI36">
        <v>30184.85</v>
      </c>
      <c r="AJ36">
        <v>16179.16</v>
      </c>
      <c r="AK36">
        <v>30790.32</v>
      </c>
      <c r="AL36">
        <v>167755.79999999999</v>
      </c>
      <c r="AM36">
        <v>20051.21</v>
      </c>
      <c r="AN36">
        <v>15069.69</v>
      </c>
      <c r="AO36">
        <v>55249.84</v>
      </c>
      <c r="AP36">
        <v>59122.23</v>
      </c>
      <c r="AQ36">
        <v>13659.83</v>
      </c>
      <c r="AR36">
        <v>23101.439999999999</v>
      </c>
      <c r="AS36">
        <v>258601.9</v>
      </c>
      <c r="AT36">
        <v>250176</v>
      </c>
      <c r="AU36">
        <v>310811.59999999998</v>
      </c>
      <c r="AV36">
        <v>71935.7</v>
      </c>
      <c r="AW36">
        <v>76297.16</v>
      </c>
      <c r="AX36">
        <v>8870.5159999999996</v>
      </c>
      <c r="AY36">
        <v>2185.4920000000002</v>
      </c>
      <c r="AZ36">
        <v>359764.3</v>
      </c>
      <c r="BA36">
        <v>18390.39</v>
      </c>
      <c r="BB36">
        <v>48467</v>
      </c>
      <c r="BC36">
        <v>48731</v>
      </c>
      <c r="BD36">
        <v>10092</v>
      </c>
      <c r="BE36" t="s">
        <v>83</v>
      </c>
      <c r="BF36">
        <v>1.24</v>
      </c>
      <c r="BG36">
        <v>2</v>
      </c>
      <c r="BH36">
        <v>288000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f>IF(Bids_data_set!BE36="Public",1,0)</f>
        <v>1</v>
      </c>
    </row>
    <row r="37" spans="1:66" x14ac:dyDescent="0.2">
      <c r="A37">
        <v>36</v>
      </c>
      <c r="B37" t="s">
        <v>138</v>
      </c>
      <c r="C37" t="s">
        <v>155</v>
      </c>
      <c r="D37" t="s">
        <v>156</v>
      </c>
      <c r="E37" s="1">
        <v>42342</v>
      </c>
      <c r="F37" t="s">
        <v>67</v>
      </c>
      <c r="G37">
        <v>2000000</v>
      </c>
      <c r="H37">
        <v>2092850</v>
      </c>
      <c r="I37">
        <v>4.6425000000000001E-2</v>
      </c>
      <c r="J37" t="s">
        <v>75</v>
      </c>
      <c r="K37">
        <v>4</v>
      </c>
      <c r="L37" t="s">
        <v>69</v>
      </c>
      <c r="M37">
        <v>4</v>
      </c>
      <c r="N37" t="s">
        <v>108</v>
      </c>
      <c r="O37" t="s">
        <v>71</v>
      </c>
      <c r="P37" t="s">
        <v>72</v>
      </c>
      <c r="Q37">
        <v>2196300</v>
      </c>
      <c r="R37">
        <v>261.52190000000002</v>
      </c>
      <c r="S37">
        <v>274.84690000000001</v>
      </c>
      <c r="T37">
        <v>349.93700000000001</v>
      </c>
      <c r="U37">
        <v>1707.5319999999999</v>
      </c>
      <c r="V37">
        <v>2185.4920000000002</v>
      </c>
      <c r="W37">
        <v>553.20740000000001</v>
      </c>
      <c r="X37">
        <v>1200.2840000000001</v>
      </c>
      <c r="Y37">
        <v>1216.385</v>
      </c>
      <c r="Z37">
        <v>340.57249999999999</v>
      </c>
      <c r="AA37">
        <v>1439.297</v>
      </c>
      <c r="AB37">
        <v>192.9873</v>
      </c>
      <c r="AC37">
        <v>866.89239999999995</v>
      </c>
      <c r="AD37">
        <v>327.90780000000001</v>
      </c>
      <c r="AE37">
        <v>400.66559999999998</v>
      </c>
      <c r="AF37">
        <v>34602.5</v>
      </c>
      <c r="AG37">
        <v>9762.473</v>
      </c>
      <c r="AH37">
        <v>53383.68</v>
      </c>
      <c r="AI37">
        <v>30184.85</v>
      </c>
      <c r="AJ37">
        <v>16179.16</v>
      </c>
      <c r="AK37">
        <v>30790.32</v>
      </c>
      <c r="AL37">
        <v>167755.79999999999</v>
      </c>
      <c r="AM37">
        <v>20051.21</v>
      </c>
      <c r="AN37">
        <v>15069.69</v>
      </c>
      <c r="AO37">
        <v>55249.84</v>
      </c>
      <c r="AP37">
        <v>59122.23</v>
      </c>
      <c r="AQ37">
        <v>13659.83</v>
      </c>
      <c r="AR37">
        <v>23101.439999999999</v>
      </c>
      <c r="AS37">
        <v>258601.9</v>
      </c>
      <c r="AT37">
        <v>250176</v>
      </c>
      <c r="AU37">
        <v>310811.59999999998</v>
      </c>
      <c r="AV37">
        <v>71935.7</v>
      </c>
      <c r="AW37">
        <v>76297.16</v>
      </c>
      <c r="AX37">
        <v>8870.5159999999996</v>
      </c>
      <c r="AY37">
        <v>2185.4920000000002</v>
      </c>
      <c r="AZ37">
        <v>359764.3</v>
      </c>
      <c r="BA37">
        <v>18390.39</v>
      </c>
      <c r="BB37">
        <v>48467</v>
      </c>
      <c r="BC37">
        <v>48731</v>
      </c>
      <c r="BD37">
        <v>10092</v>
      </c>
      <c r="BE37" t="s">
        <v>67</v>
      </c>
      <c r="BF37">
        <v>1.09815</v>
      </c>
      <c r="BG37">
        <v>2</v>
      </c>
      <c r="BH37">
        <v>196300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f>IF(Bids_data_set!BE37="Public",1,0)</f>
        <v>0</v>
      </c>
    </row>
    <row r="38" spans="1:66" x14ac:dyDescent="0.2">
      <c r="A38">
        <v>37</v>
      </c>
      <c r="B38" t="s">
        <v>157</v>
      </c>
      <c r="C38" t="s">
        <v>158</v>
      </c>
      <c r="D38" t="s">
        <v>159</v>
      </c>
      <c r="E38" s="1">
        <v>42383</v>
      </c>
      <c r="F38" t="s">
        <v>78</v>
      </c>
      <c r="G38">
        <v>1200000</v>
      </c>
      <c r="H38">
        <v>1050050</v>
      </c>
      <c r="I38">
        <v>-0.124958333</v>
      </c>
      <c r="J38" t="s">
        <v>75</v>
      </c>
      <c r="K38">
        <v>6</v>
      </c>
      <c r="L38" t="s">
        <v>84</v>
      </c>
      <c r="M38">
        <v>1</v>
      </c>
      <c r="N38" t="s">
        <v>85</v>
      </c>
      <c r="O38" t="s">
        <v>71</v>
      </c>
      <c r="P38" t="s">
        <v>72</v>
      </c>
      <c r="Q38">
        <v>1083107</v>
      </c>
      <c r="R38">
        <v>261.0797</v>
      </c>
      <c r="S38">
        <v>274.24450000000002</v>
      </c>
      <c r="T38">
        <v>355.46969999999999</v>
      </c>
      <c r="U38">
        <v>1720.847</v>
      </c>
      <c r="V38">
        <v>2196.8530000000001</v>
      </c>
      <c r="W38">
        <v>553.90729999999996</v>
      </c>
      <c r="X38">
        <v>1202.96</v>
      </c>
      <c r="Y38">
        <v>1221.8520000000001</v>
      </c>
      <c r="Z38">
        <v>341.42540000000002</v>
      </c>
      <c r="AA38">
        <v>1448.712</v>
      </c>
      <c r="AB38">
        <v>194.23400000000001</v>
      </c>
      <c r="AC38">
        <v>868.71780000000001</v>
      </c>
      <c r="AD38">
        <v>330.62909999999999</v>
      </c>
      <c r="AE38">
        <v>400.28399999999999</v>
      </c>
      <c r="AF38">
        <v>35597.360000000001</v>
      </c>
      <c r="AG38">
        <v>10066.59</v>
      </c>
      <c r="AH38">
        <v>57464.39</v>
      </c>
      <c r="AI38">
        <v>30287.599999999999</v>
      </c>
      <c r="AJ38">
        <v>16401.32</v>
      </c>
      <c r="AK38">
        <v>31439.77</v>
      </c>
      <c r="AL38">
        <v>172218.1</v>
      </c>
      <c r="AM38">
        <v>20143.12</v>
      </c>
      <c r="AN38">
        <v>16242.6</v>
      </c>
      <c r="AO38">
        <v>55410.79</v>
      </c>
      <c r="AP38">
        <v>59342.93</v>
      </c>
      <c r="AQ38">
        <v>13614.16</v>
      </c>
      <c r="AR38">
        <v>22480.46</v>
      </c>
      <c r="AS38">
        <v>264878.3</v>
      </c>
      <c r="AT38">
        <v>256109.2</v>
      </c>
      <c r="AU38">
        <v>316274.59999999998</v>
      </c>
      <c r="AV38">
        <v>72401.41</v>
      </c>
      <c r="AW38">
        <v>77987.95</v>
      </c>
      <c r="AX38">
        <v>8913.2829999999994</v>
      </c>
      <c r="AY38">
        <v>2196.8530000000001</v>
      </c>
      <c r="AZ38">
        <v>367091.6</v>
      </c>
      <c r="BA38">
        <v>18395.59</v>
      </c>
      <c r="BB38">
        <v>43463</v>
      </c>
      <c r="BC38">
        <v>48467</v>
      </c>
      <c r="BD38">
        <v>10181</v>
      </c>
      <c r="BE38" t="s">
        <v>67</v>
      </c>
      <c r="BF38">
        <v>0.902589166666667</v>
      </c>
      <c r="BG38">
        <v>1</v>
      </c>
      <c r="BH38">
        <v>-116893</v>
      </c>
      <c r="BI38">
        <v>1</v>
      </c>
      <c r="BJ38">
        <v>0</v>
      </c>
      <c r="BK38">
        <v>0</v>
      </c>
      <c r="BL38">
        <v>0</v>
      </c>
      <c r="BM38">
        <v>0</v>
      </c>
      <c r="BN38">
        <f>IF(Bids_data_set!BE38="Public",1,0)</f>
        <v>0</v>
      </c>
    </row>
    <row r="39" spans="1:66" x14ac:dyDescent="0.2">
      <c r="A39">
        <v>38</v>
      </c>
      <c r="B39" t="s">
        <v>157</v>
      </c>
      <c r="C39" t="s">
        <v>160</v>
      </c>
      <c r="D39" t="s">
        <v>161</v>
      </c>
      <c r="E39" s="1">
        <v>42388</v>
      </c>
      <c r="F39" t="s">
        <v>67</v>
      </c>
      <c r="G39">
        <v>9000000</v>
      </c>
      <c r="H39">
        <v>8936000</v>
      </c>
      <c r="I39">
        <v>-7.1111109999999998E-3</v>
      </c>
      <c r="J39" t="s">
        <v>75</v>
      </c>
      <c r="K39">
        <v>3</v>
      </c>
      <c r="L39" t="s">
        <v>69</v>
      </c>
      <c r="M39">
        <v>1</v>
      </c>
      <c r="N39" t="s">
        <v>79</v>
      </c>
      <c r="O39" t="s">
        <v>71</v>
      </c>
      <c r="P39" t="s">
        <v>89</v>
      </c>
      <c r="Q39">
        <v>9201691</v>
      </c>
      <c r="R39">
        <v>261.0797</v>
      </c>
      <c r="S39">
        <v>274.24450000000002</v>
      </c>
      <c r="T39">
        <v>355.46969999999999</v>
      </c>
      <c r="U39">
        <v>1720.847</v>
      </c>
      <c r="V39">
        <v>2196.8530000000001</v>
      </c>
      <c r="W39">
        <v>553.90729999999996</v>
      </c>
      <c r="X39">
        <v>1202.96</v>
      </c>
      <c r="Y39">
        <v>1221.8520000000001</v>
      </c>
      <c r="Z39">
        <v>341.42540000000002</v>
      </c>
      <c r="AA39">
        <v>1448.712</v>
      </c>
      <c r="AB39">
        <v>194.23400000000001</v>
      </c>
      <c r="AC39">
        <v>868.71780000000001</v>
      </c>
      <c r="AD39">
        <v>330.62909999999999</v>
      </c>
      <c r="AE39">
        <v>400.28399999999999</v>
      </c>
      <c r="AF39">
        <v>35597.360000000001</v>
      </c>
      <c r="AG39">
        <v>10066.59</v>
      </c>
      <c r="AH39">
        <v>57464.39</v>
      </c>
      <c r="AI39">
        <v>30287.599999999999</v>
      </c>
      <c r="AJ39">
        <v>16401.32</v>
      </c>
      <c r="AK39">
        <v>31439.77</v>
      </c>
      <c r="AL39">
        <v>172218.1</v>
      </c>
      <c r="AM39">
        <v>20143.12</v>
      </c>
      <c r="AN39">
        <v>16242.6</v>
      </c>
      <c r="AO39">
        <v>55410.79</v>
      </c>
      <c r="AP39">
        <v>59342.93</v>
      </c>
      <c r="AQ39">
        <v>13614.16</v>
      </c>
      <c r="AR39">
        <v>22480.46</v>
      </c>
      <c r="AS39">
        <v>264878.3</v>
      </c>
      <c r="AT39">
        <v>256109.2</v>
      </c>
      <c r="AU39">
        <v>316274.59999999998</v>
      </c>
      <c r="AV39">
        <v>72401.41</v>
      </c>
      <c r="AW39">
        <v>77987.95</v>
      </c>
      <c r="AX39">
        <v>8913.2829999999994</v>
      </c>
      <c r="AY39">
        <v>2196.8530000000001</v>
      </c>
      <c r="AZ39">
        <v>367091.6</v>
      </c>
      <c r="BA39">
        <v>18395.59</v>
      </c>
      <c r="BB39">
        <v>43463</v>
      </c>
      <c r="BC39">
        <v>48467</v>
      </c>
      <c r="BD39">
        <v>10181</v>
      </c>
      <c r="BE39" t="s">
        <v>67</v>
      </c>
      <c r="BF39">
        <v>1.0224101111111099</v>
      </c>
      <c r="BG39">
        <v>4</v>
      </c>
      <c r="BH39">
        <v>201691</v>
      </c>
      <c r="BI39">
        <v>0</v>
      </c>
      <c r="BJ39">
        <v>0</v>
      </c>
      <c r="BK39">
        <v>0</v>
      </c>
      <c r="BL39">
        <v>1</v>
      </c>
      <c r="BM39">
        <v>0</v>
      </c>
      <c r="BN39">
        <f>IF(Bids_data_set!BE39="Public",1,0)</f>
        <v>0</v>
      </c>
    </row>
    <row r="40" spans="1:66" x14ac:dyDescent="0.2">
      <c r="A40">
        <v>39</v>
      </c>
      <c r="B40" t="s">
        <v>157</v>
      </c>
      <c r="C40" t="s">
        <v>162</v>
      </c>
      <c r="D40" t="s">
        <v>163</v>
      </c>
      <c r="E40" s="1">
        <v>42389</v>
      </c>
      <c r="F40" t="s">
        <v>83</v>
      </c>
      <c r="G40">
        <v>10000000</v>
      </c>
      <c r="H40">
        <v>6499990</v>
      </c>
      <c r="I40">
        <v>-0.35000100000000001</v>
      </c>
      <c r="J40" t="s">
        <v>68</v>
      </c>
      <c r="K40">
        <v>6</v>
      </c>
      <c r="L40" t="s">
        <v>84</v>
      </c>
      <c r="M40">
        <v>1</v>
      </c>
      <c r="N40" t="s">
        <v>85</v>
      </c>
      <c r="O40" t="s">
        <v>71</v>
      </c>
      <c r="P40" t="s">
        <v>80</v>
      </c>
      <c r="Q40">
        <v>7138000</v>
      </c>
      <c r="R40">
        <v>261.0797</v>
      </c>
      <c r="S40">
        <v>274.24450000000002</v>
      </c>
      <c r="T40">
        <v>355.46969999999999</v>
      </c>
      <c r="U40">
        <v>1720.847</v>
      </c>
      <c r="V40">
        <v>2196.8530000000001</v>
      </c>
      <c r="W40">
        <v>553.90729999999996</v>
      </c>
      <c r="X40">
        <v>1202.96</v>
      </c>
      <c r="Y40">
        <v>1221.8520000000001</v>
      </c>
      <c r="Z40">
        <v>341.42540000000002</v>
      </c>
      <c r="AA40">
        <v>1448.712</v>
      </c>
      <c r="AB40">
        <v>194.23400000000001</v>
      </c>
      <c r="AC40">
        <v>868.71780000000001</v>
      </c>
      <c r="AD40">
        <v>330.62909999999999</v>
      </c>
      <c r="AE40">
        <v>400.28399999999999</v>
      </c>
      <c r="AF40">
        <v>35597.360000000001</v>
      </c>
      <c r="AG40">
        <v>10066.59</v>
      </c>
      <c r="AH40">
        <v>57464.39</v>
      </c>
      <c r="AI40">
        <v>30287.599999999999</v>
      </c>
      <c r="AJ40">
        <v>16401.32</v>
      </c>
      <c r="AK40">
        <v>31439.77</v>
      </c>
      <c r="AL40">
        <v>172218.1</v>
      </c>
      <c r="AM40">
        <v>20143.12</v>
      </c>
      <c r="AN40">
        <v>16242.6</v>
      </c>
      <c r="AO40">
        <v>55410.79</v>
      </c>
      <c r="AP40">
        <v>59342.93</v>
      </c>
      <c r="AQ40">
        <v>13614.16</v>
      </c>
      <c r="AR40">
        <v>22480.46</v>
      </c>
      <c r="AS40">
        <v>264878.3</v>
      </c>
      <c r="AT40">
        <v>256109.2</v>
      </c>
      <c r="AU40">
        <v>316274.59999999998</v>
      </c>
      <c r="AV40">
        <v>72401.41</v>
      </c>
      <c r="AW40">
        <v>77987.95</v>
      </c>
      <c r="AX40">
        <v>8913.2829999999994</v>
      </c>
      <c r="AY40">
        <v>2196.8530000000001</v>
      </c>
      <c r="AZ40">
        <v>367091.6</v>
      </c>
      <c r="BA40">
        <v>18395.59</v>
      </c>
      <c r="BB40">
        <v>43463</v>
      </c>
      <c r="BC40">
        <v>48467</v>
      </c>
      <c r="BD40">
        <v>10181</v>
      </c>
      <c r="BE40" t="s">
        <v>83</v>
      </c>
      <c r="BF40">
        <v>0.71379999999999999</v>
      </c>
      <c r="BG40">
        <v>4</v>
      </c>
      <c r="BH40">
        <v>-2862000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f>IF(Bids_data_set!BE40="Public",1,0)</f>
        <v>1</v>
      </c>
    </row>
    <row r="41" spans="1:66" x14ac:dyDescent="0.2">
      <c r="A41">
        <v>40</v>
      </c>
      <c r="B41" t="s">
        <v>157</v>
      </c>
      <c r="C41" t="s">
        <v>164</v>
      </c>
      <c r="D41" t="s">
        <v>165</v>
      </c>
      <c r="E41" s="1">
        <v>42391</v>
      </c>
      <c r="F41" t="s">
        <v>83</v>
      </c>
      <c r="G41">
        <v>4574000</v>
      </c>
      <c r="H41">
        <v>3774000</v>
      </c>
      <c r="I41">
        <v>-0.17490161800000001</v>
      </c>
      <c r="J41" t="s">
        <v>75</v>
      </c>
      <c r="K41">
        <v>4</v>
      </c>
      <c r="L41" t="s">
        <v>84</v>
      </c>
      <c r="M41">
        <v>1</v>
      </c>
      <c r="N41" t="s">
        <v>88</v>
      </c>
      <c r="O41" t="s">
        <v>71</v>
      </c>
      <c r="P41" t="s">
        <v>80</v>
      </c>
      <c r="Q41">
        <v>4055000</v>
      </c>
      <c r="R41">
        <v>261.0797</v>
      </c>
      <c r="S41">
        <v>274.24450000000002</v>
      </c>
      <c r="T41">
        <v>355.46969999999999</v>
      </c>
      <c r="U41">
        <v>1720.847</v>
      </c>
      <c r="V41">
        <v>2196.8530000000001</v>
      </c>
      <c r="W41">
        <v>553.90729999999996</v>
      </c>
      <c r="X41">
        <v>1202.96</v>
      </c>
      <c r="Y41">
        <v>1221.8520000000001</v>
      </c>
      <c r="Z41">
        <v>341.42540000000002</v>
      </c>
      <c r="AA41">
        <v>1448.712</v>
      </c>
      <c r="AB41">
        <v>194.23400000000001</v>
      </c>
      <c r="AC41">
        <v>868.71780000000001</v>
      </c>
      <c r="AD41">
        <v>330.62909999999999</v>
      </c>
      <c r="AE41">
        <v>400.28399999999999</v>
      </c>
      <c r="AF41">
        <v>35597.360000000001</v>
      </c>
      <c r="AG41">
        <v>10066.59</v>
      </c>
      <c r="AH41">
        <v>57464.39</v>
      </c>
      <c r="AI41">
        <v>30287.599999999999</v>
      </c>
      <c r="AJ41">
        <v>16401.32</v>
      </c>
      <c r="AK41">
        <v>31439.77</v>
      </c>
      <c r="AL41">
        <v>172218.1</v>
      </c>
      <c r="AM41">
        <v>20143.12</v>
      </c>
      <c r="AN41">
        <v>16242.6</v>
      </c>
      <c r="AO41">
        <v>55410.79</v>
      </c>
      <c r="AP41">
        <v>59342.93</v>
      </c>
      <c r="AQ41">
        <v>13614.16</v>
      </c>
      <c r="AR41">
        <v>22480.46</v>
      </c>
      <c r="AS41">
        <v>264878.3</v>
      </c>
      <c r="AT41">
        <v>256109.2</v>
      </c>
      <c r="AU41">
        <v>316274.59999999998</v>
      </c>
      <c r="AV41">
        <v>72401.41</v>
      </c>
      <c r="AW41">
        <v>77987.95</v>
      </c>
      <c r="AX41">
        <v>8913.2829999999994</v>
      </c>
      <c r="AY41">
        <v>2196.8530000000001</v>
      </c>
      <c r="AZ41">
        <v>367091.6</v>
      </c>
      <c r="BA41">
        <v>18395.59</v>
      </c>
      <c r="BB41">
        <v>43463</v>
      </c>
      <c r="BC41">
        <v>48467</v>
      </c>
      <c r="BD41">
        <v>10181</v>
      </c>
      <c r="BE41" t="s">
        <v>83</v>
      </c>
      <c r="BF41">
        <v>0.88653257542632302</v>
      </c>
      <c r="BG41">
        <v>3</v>
      </c>
      <c r="BH41">
        <v>-519000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f>IF(Bids_data_set!BE41="Public",1,0)</f>
        <v>1</v>
      </c>
    </row>
    <row r="42" spans="1:66" x14ac:dyDescent="0.2">
      <c r="A42">
        <v>41</v>
      </c>
      <c r="B42" t="s">
        <v>157</v>
      </c>
      <c r="C42" t="s">
        <v>166</v>
      </c>
      <c r="D42" t="s">
        <v>167</v>
      </c>
      <c r="E42" s="1">
        <v>42394</v>
      </c>
      <c r="F42" t="s">
        <v>83</v>
      </c>
      <c r="G42">
        <v>2530000</v>
      </c>
      <c r="H42">
        <v>1836000</v>
      </c>
      <c r="I42">
        <v>-0.2743083</v>
      </c>
      <c r="J42" t="s">
        <v>75</v>
      </c>
      <c r="K42">
        <v>7</v>
      </c>
      <c r="L42" t="s">
        <v>69</v>
      </c>
      <c r="M42">
        <v>1</v>
      </c>
      <c r="N42" t="s">
        <v>70</v>
      </c>
      <c r="O42" t="s">
        <v>71</v>
      </c>
      <c r="P42" t="s">
        <v>80</v>
      </c>
      <c r="Q42">
        <v>2495500</v>
      </c>
      <c r="R42">
        <v>261.0797</v>
      </c>
      <c r="S42">
        <v>274.24450000000002</v>
      </c>
      <c r="T42">
        <v>355.46969999999999</v>
      </c>
      <c r="U42">
        <v>1720.847</v>
      </c>
      <c r="V42">
        <v>2196.8530000000001</v>
      </c>
      <c r="W42">
        <v>553.90729999999996</v>
      </c>
      <c r="X42">
        <v>1202.96</v>
      </c>
      <c r="Y42">
        <v>1221.8520000000001</v>
      </c>
      <c r="Z42">
        <v>341.42540000000002</v>
      </c>
      <c r="AA42">
        <v>1448.712</v>
      </c>
      <c r="AB42">
        <v>194.23400000000001</v>
      </c>
      <c r="AC42">
        <v>868.71780000000001</v>
      </c>
      <c r="AD42">
        <v>330.62909999999999</v>
      </c>
      <c r="AE42">
        <v>400.28399999999999</v>
      </c>
      <c r="AF42">
        <v>35597.360000000001</v>
      </c>
      <c r="AG42">
        <v>10066.59</v>
      </c>
      <c r="AH42">
        <v>57464.39</v>
      </c>
      <c r="AI42">
        <v>30287.599999999999</v>
      </c>
      <c r="AJ42">
        <v>16401.32</v>
      </c>
      <c r="AK42">
        <v>31439.77</v>
      </c>
      <c r="AL42">
        <v>172218.1</v>
      </c>
      <c r="AM42">
        <v>20143.12</v>
      </c>
      <c r="AN42">
        <v>16242.6</v>
      </c>
      <c r="AO42">
        <v>55410.79</v>
      </c>
      <c r="AP42">
        <v>59342.93</v>
      </c>
      <c r="AQ42">
        <v>13614.16</v>
      </c>
      <c r="AR42">
        <v>22480.46</v>
      </c>
      <c r="AS42">
        <v>264878.3</v>
      </c>
      <c r="AT42">
        <v>256109.2</v>
      </c>
      <c r="AU42">
        <v>316274.59999999998</v>
      </c>
      <c r="AV42">
        <v>72401.41</v>
      </c>
      <c r="AW42">
        <v>77987.95</v>
      </c>
      <c r="AX42">
        <v>8913.2829999999994</v>
      </c>
      <c r="AY42">
        <v>2196.8530000000001</v>
      </c>
      <c r="AZ42">
        <v>367091.6</v>
      </c>
      <c r="BA42">
        <v>18395.59</v>
      </c>
      <c r="BB42">
        <v>43463</v>
      </c>
      <c r="BC42">
        <v>48467</v>
      </c>
      <c r="BD42">
        <v>10181</v>
      </c>
      <c r="BE42" t="s">
        <v>83</v>
      </c>
      <c r="BF42">
        <v>0.986363636363636</v>
      </c>
      <c r="BG42">
        <v>3</v>
      </c>
      <c r="BH42">
        <v>-34500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f>IF(Bids_data_set!BE42="Public",1,0)</f>
        <v>1</v>
      </c>
    </row>
    <row r="43" spans="1:66" x14ac:dyDescent="0.2">
      <c r="A43">
        <v>42</v>
      </c>
      <c r="B43" t="s">
        <v>157</v>
      </c>
      <c r="C43" t="s">
        <v>168</v>
      </c>
      <c r="D43" t="s">
        <v>169</v>
      </c>
      <c r="E43" s="1">
        <v>42404</v>
      </c>
      <c r="F43" t="s">
        <v>83</v>
      </c>
      <c r="G43">
        <v>4072000</v>
      </c>
      <c r="H43">
        <v>2733000</v>
      </c>
      <c r="I43">
        <v>-0.32883104099999999</v>
      </c>
      <c r="J43" t="s">
        <v>68</v>
      </c>
      <c r="K43">
        <v>3</v>
      </c>
      <c r="L43" t="s">
        <v>69</v>
      </c>
      <c r="M43">
        <v>1</v>
      </c>
      <c r="N43" t="s">
        <v>70</v>
      </c>
      <c r="O43" t="s">
        <v>71</v>
      </c>
      <c r="P43" t="s">
        <v>72</v>
      </c>
      <c r="Q43">
        <v>3147496</v>
      </c>
      <c r="R43">
        <v>261.0797</v>
      </c>
      <c r="S43">
        <v>274.24450000000002</v>
      </c>
      <c r="T43">
        <v>355.46969999999999</v>
      </c>
      <c r="U43">
        <v>1720.847</v>
      </c>
      <c r="V43">
        <v>2196.8530000000001</v>
      </c>
      <c r="W43">
        <v>553.90729999999996</v>
      </c>
      <c r="X43">
        <v>1202.96</v>
      </c>
      <c r="Y43">
        <v>1221.8520000000001</v>
      </c>
      <c r="Z43">
        <v>341.42540000000002</v>
      </c>
      <c r="AA43">
        <v>1448.712</v>
      </c>
      <c r="AB43">
        <v>194.23400000000001</v>
      </c>
      <c r="AC43">
        <v>868.71780000000001</v>
      </c>
      <c r="AD43">
        <v>330.62909999999999</v>
      </c>
      <c r="AE43">
        <v>400.28399999999999</v>
      </c>
      <c r="AF43">
        <v>35597.360000000001</v>
      </c>
      <c r="AG43">
        <v>10066.59</v>
      </c>
      <c r="AH43">
        <v>57464.39</v>
      </c>
      <c r="AI43">
        <v>30287.599999999999</v>
      </c>
      <c r="AJ43">
        <v>16401.32</v>
      </c>
      <c r="AK43">
        <v>31439.77</v>
      </c>
      <c r="AL43">
        <v>172218.1</v>
      </c>
      <c r="AM43">
        <v>20143.12</v>
      </c>
      <c r="AN43">
        <v>16242.6</v>
      </c>
      <c r="AO43">
        <v>55410.79</v>
      </c>
      <c r="AP43">
        <v>59342.93</v>
      </c>
      <c r="AQ43">
        <v>13614.16</v>
      </c>
      <c r="AR43">
        <v>22480.46</v>
      </c>
      <c r="AS43">
        <v>264878.3</v>
      </c>
      <c r="AT43">
        <v>256109.2</v>
      </c>
      <c r="AU43">
        <v>316274.59999999998</v>
      </c>
      <c r="AV43">
        <v>72401.41</v>
      </c>
      <c r="AW43">
        <v>77987.95</v>
      </c>
      <c r="AX43">
        <v>8913.2829999999994</v>
      </c>
      <c r="AY43">
        <v>2196.8530000000001</v>
      </c>
      <c r="AZ43">
        <v>367091.6</v>
      </c>
      <c r="BA43">
        <v>18395.59</v>
      </c>
      <c r="BB43">
        <v>43463</v>
      </c>
      <c r="BC43">
        <v>48467</v>
      </c>
      <c r="BD43">
        <v>10181</v>
      </c>
      <c r="BE43" t="s">
        <v>83</v>
      </c>
      <c r="BF43">
        <v>0.772960707269155</v>
      </c>
      <c r="BG43">
        <v>3</v>
      </c>
      <c r="BH43">
        <v>-924504</v>
      </c>
      <c r="BI43">
        <v>0</v>
      </c>
      <c r="BJ43">
        <v>0</v>
      </c>
      <c r="BK43">
        <v>1</v>
      </c>
      <c r="BL43">
        <v>0</v>
      </c>
      <c r="BM43">
        <v>0</v>
      </c>
      <c r="BN43">
        <f>IF(Bids_data_set!BE43="Public",1,0)</f>
        <v>1</v>
      </c>
    </row>
    <row r="44" spans="1:66" x14ac:dyDescent="0.2">
      <c r="A44">
        <v>43</v>
      </c>
      <c r="B44" t="s">
        <v>157</v>
      </c>
      <c r="C44" t="s">
        <v>170</v>
      </c>
      <c r="D44" t="s">
        <v>171</v>
      </c>
      <c r="E44" s="1">
        <v>42411</v>
      </c>
      <c r="F44" t="s">
        <v>83</v>
      </c>
      <c r="G44">
        <v>69865000</v>
      </c>
      <c r="H44">
        <v>57000000</v>
      </c>
      <c r="I44">
        <v>-0.184140843</v>
      </c>
      <c r="J44" t="s">
        <v>75</v>
      </c>
      <c r="K44">
        <v>11</v>
      </c>
      <c r="L44" t="s">
        <v>84</v>
      </c>
      <c r="M44">
        <v>1</v>
      </c>
      <c r="N44" t="s">
        <v>108</v>
      </c>
      <c r="O44" t="s">
        <v>71</v>
      </c>
      <c r="P44" t="s">
        <v>80</v>
      </c>
      <c r="Q44">
        <v>58617000</v>
      </c>
      <c r="R44">
        <v>261.0797</v>
      </c>
      <c r="S44">
        <v>274.24450000000002</v>
      </c>
      <c r="T44">
        <v>355.46969999999999</v>
      </c>
      <c r="U44">
        <v>1720.847</v>
      </c>
      <c r="V44">
        <v>2196.8530000000001</v>
      </c>
      <c r="W44">
        <v>553.90729999999996</v>
      </c>
      <c r="X44">
        <v>1202.96</v>
      </c>
      <c r="Y44">
        <v>1221.8520000000001</v>
      </c>
      <c r="Z44">
        <v>341.42540000000002</v>
      </c>
      <c r="AA44">
        <v>1448.712</v>
      </c>
      <c r="AB44">
        <v>194.23400000000001</v>
      </c>
      <c r="AC44">
        <v>868.71780000000001</v>
      </c>
      <c r="AD44">
        <v>330.62909999999999</v>
      </c>
      <c r="AE44">
        <v>400.28399999999999</v>
      </c>
      <c r="AF44">
        <v>35597.360000000001</v>
      </c>
      <c r="AG44">
        <v>10066.59</v>
      </c>
      <c r="AH44">
        <v>57464.39</v>
      </c>
      <c r="AI44">
        <v>30287.599999999999</v>
      </c>
      <c r="AJ44">
        <v>16401.32</v>
      </c>
      <c r="AK44">
        <v>31439.77</v>
      </c>
      <c r="AL44">
        <v>172218.1</v>
      </c>
      <c r="AM44">
        <v>20143.12</v>
      </c>
      <c r="AN44">
        <v>16242.6</v>
      </c>
      <c r="AO44">
        <v>55410.79</v>
      </c>
      <c r="AP44">
        <v>59342.93</v>
      </c>
      <c r="AQ44">
        <v>13614.16</v>
      </c>
      <c r="AR44">
        <v>22480.46</v>
      </c>
      <c r="AS44">
        <v>264878.3</v>
      </c>
      <c r="AT44">
        <v>256109.2</v>
      </c>
      <c r="AU44">
        <v>316274.59999999998</v>
      </c>
      <c r="AV44">
        <v>72401.41</v>
      </c>
      <c r="AW44">
        <v>77987.95</v>
      </c>
      <c r="AX44">
        <v>8913.2829999999994</v>
      </c>
      <c r="AY44">
        <v>2196.8530000000001</v>
      </c>
      <c r="AZ44">
        <v>367091.6</v>
      </c>
      <c r="BA44">
        <v>18395.59</v>
      </c>
      <c r="BB44">
        <v>43463</v>
      </c>
      <c r="BC44">
        <v>48467</v>
      </c>
      <c r="BD44">
        <v>10181</v>
      </c>
      <c r="BE44" t="s">
        <v>83</v>
      </c>
      <c r="BF44">
        <v>0.83900379302941397</v>
      </c>
      <c r="BG44">
        <v>5</v>
      </c>
      <c r="BH44">
        <v>-11248000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f>IF(Bids_data_set!BE44="Public",1,0)</f>
        <v>1</v>
      </c>
    </row>
    <row r="45" spans="1:66" x14ac:dyDescent="0.2">
      <c r="A45">
        <v>44</v>
      </c>
      <c r="B45" t="s">
        <v>157</v>
      </c>
      <c r="C45" t="s">
        <v>172</v>
      </c>
      <c r="D45" t="s">
        <v>173</v>
      </c>
      <c r="E45" s="1">
        <v>42418</v>
      </c>
      <c r="F45" t="s">
        <v>83</v>
      </c>
      <c r="G45">
        <v>3250000</v>
      </c>
      <c r="H45">
        <v>2849549</v>
      </c>
      <c r="I45">
        <v>-0.123215692</v>
      </c>
      <c r="J45" t="s">
        <v>75</v>
      </c>
      <c r="K45">
        <v>12</v>
      </c>
      <c r="L45" t="s">
        <v>69</v>
      </c>
      <c r="M45">
        <v>1</v>
      </c>
      <c r="N45" t="s">
        <v>70</v>
      </c>
      <c r="O45" t="s">
        <v>71</v>
      </c>
      <c r="P45" t="s">
        <v>80</v>
      </c>
      <c r="Q45">
        <v>3167185</v>
      </c>
      <c r="R45">
        <v>261.0797</v>
      </c>
      <c r="S45">
        <v>274.24450000000002</v>
      </c>
      <c r="T45">
        <v>355.46969999999999</v>
      </c>
      <c r="U45">
        <v>1720.847</v>
      </c>
      <c r="V45">
        <v>2196.8530000000001</v>
      </c>
      <c r="W45">
        <v>553.90729999999996</v>
      </c>
      <c r="X45">
        <v>1202.96</v>
      </c>
      <c r="Y45">
        <v>1221.8520000000001</v>
      </c>
      <c r="Z45">
        <v>341.42540000000002</v>
      </c>
      <c r="AA45">
        <v>1448.712</v>
      </c>
      <c r="AB45">
        <v>194.23400000000001</v>
      </c>
      <c r="AC45">
        <v>868.71780000000001</v>
      </c>
      <c r="AD45">
        <v>330.62909999999999</v>
      </c>
      <c r="AE45">
        <v>400.28399999999999</v>
      </c>
      <c r="AF45">
        <v>35597.360000000001</v>
      </c>
      <c r="AG45">
        <v>10066.59</v>
      </c>
      <c r="AH45">
        <v>57464.39</v>
      </c>
      <c r="AI45">
        <v>30287.599999999999</v>
      </c>
      <c r="AJ45">
        <v>16401.32</v>
      </c>
      <c r="AK45">
        <v>31439.77</v>
      </c>
      <c r="AL45">
        <v>172218.1</v>
      </c>
      <c r="AM45">
        <v>20143.12</v>
      </c>
      <c r="AN45">
        <v>16242.6</v>
      </c>
      <c r="AO45">
        <v>55410.79</v>
      </c>
      <c r="AP45">
        <v>59342.93</v>
      </c>
      <c r="AQ45">
        <v>13614.16</v>
      </c>
      <c r="AR45">
        <v>22480.46</v>
      </c>
      <c r="AS45">
        <v>264878.3</v>
      </c>
      <c r="AT45">
        <v>256109.2</v>
      </c>
      <c r="AU45">
        <v>316274.59999999998</v>
      </c>
      <c r="AV45">
        <v>72401.41</v>
      </c>
      <c r="AW45">
        <v>77987.95</v>
      </c>
      <c r="AX45">
        <v>8913.2829999999994</v>
      </c>
      <c r="AY45">
        <v>2196.8530000000001</v>
      </c>
      <c r="AZ45">
        <v>367091.6</v>
      </c>
      <c r="BA45">
        <v>18395.59</v>
      </c>
      <c r="BB45">
        <v>43463</v>
      </c>
      <c r="BC45">
        <v>48467</v>
      </c>
      <c r="BD45">
        <v>10181</v>
      </c>
      <c r="BE45" t="s">
        <v>83</v>
      </c>
      <c r="BF45">
        <v>0.974518461538462</v>
      </c>
      <c r="BG45">
        <v>3</v>
      </c>
      <c r="BH45">
        <v>-82815</v>
      </c>
      <c r="BI45">
        <v>0</v>
      </c>
      <c r="BJ45">
        <v>0</v>
      </c>
      <c r="BK45">
        <v>1</v>
      </c>
      <c r="BL45">
        <v>0</v>
      </c>
      <c r="BM45">
        <v>0</v>
      </c>
      <c r="BN45">
        <f>IF(Bids_data_set!BE45="Public",1,0)</f>
        <v>1</v>
      </c>
    </row>
    <row r="46" spans="1:66" x14ac:dyDescent="0.2">
      <c r="A46">
        <v>45</v>
      </c>
      <c r="B46" t="s">
        <v>157</v>
      </c>
      <c r="C46" t="s">
        <v>174</v>
      </c>
      <c r="D46" t="s">
        <v>175</v>
      </c>
      <c r="E46" s="1">
        <v>42438</v>
      </c>
      <c r="F46" t="s">
        <v>83</v>
      </c>
      <c r="G46">
        <v>25210000</v>
      </c>
      <c r="H46">
        <v>17827873</v>
      </c>
      <c r="I46">
        <v>-0.29282534700000001</v>
      </c>
      <c r="J46" t="s">
        <v>68</v>
      </c>
      <c r="K46">
        <v>13</v>
      </c>
      <c r="L46" t="s">
        <v>84</v>
      </c>
      <c r="M46">
        <v>1</v>
      </c>
      <c r="N46" t="s">
        <v>70</v>
      </c>
      <c r="O46" t="s">
        <v>71</v>
      </c>
      <c r="P46" t="s">
        <v>80</v>
      </c>
      <c r="Q46">
        <v>18662460</v>
      </c>
      <c r="R46">
        <v>261.0797</v>
      </c>
      <c r="S46">
        <v>274.24450000000002</v>
      </c>
      <c r="T46">
        <v>355.46969999999999</v>
      </c>
      <c r="U46">
        <v>1720.847</v>
      </c>
      <c r="V46">
        <v>2196.8530000000001</v>
      </c>
      <c r="W46">
        <v>553.90729999999996</v>
      </c>
      <c r="X46">
        <v>1202.96</v>
      </c>
      <c r="Y46">
        <v>1221.8520000000001</v>
      </c>
      <c r="Z46">
        <v>341.42540000000002</v>
      </c>
      <c r="AA46">
        <v>1448.712</v>
      </c>
      <c r="AB46">
        <v>194.23400000000001</v>
      </c>
      <c r="AC46">
        <v>868.71780000000001</v>
      </c>
      <c r="AD46">
        <v>330.62909999999999</v>
      </c>
      <c r="AE46">
        <v>400.28399999999999</v>
      </c>
      <c r="AF46">
        <v>35597.360000000001</v>
      </c>
      <c r="AG46">
        <v>10066.59</v>
      </c>
      <c r="AH46">
        <v>57464.39</v>
      </c>
      <c r="AI46">
        <v>30287.599999999999</v>
      </c>
      <c r="AJ46">
        <v>16401.32</v>
      </c>
      <c r="AK46">
        <v>31439.77</v>
      </c>
      <c r="AL46">
        <v>172218.1</v>
      </c>
      <c r="AM46">
        <v>20143.12</v>
      </c>
      <c r="AN46">
        <v>16242.6</v>
      </c>
      <c r="AO46">
        <v>55410.79</v>
      </c>
      <c r="AP46">
        <v>59342.93</v>
      </c>
      <c r="AQ46">
        <v>13614.16</v>
      </c>
      <c r="AR46">
        <v>22480.46</v>
      </c>
      <c r="AS46">
        <v>264878.3</v>
      </c>
      <c r="AT46">
        <v>256109.2</v>
      </c>
      <c r="AU46">
        <v>316274.59999999998</v>
      </c>
      <c r="AV46">
        <v>72401.41</v>
      </c>
      <c r="AW46">
        <v>77987.95</v>
      </c>
      <c r="AX46">
        <v>8913.2829999999994</v>
      </c>
      <c r="AY46">
        <v>2196.8530000000001</v>
      </c>
      <c r="AZ46">
        <v>367091.6</v>
      </c>
      <c r="BA46">
        <v>18395.59</v>
      </c>
      <c r="BB46">
        <v>43463</v>
      </c>
      <c r="BC46">
        <v>48467</v>
      </c>
      <c r="BD46">
        <v>10181</v>
      </c>
      <c r="BE46" t="s">
        <v>83</v>
      </c>
      <c r="BF46">
        <v>0.74028004760015897</v>
      </c>
      <c r="BG46">
        <v>5</v>
      </c>
      <c r="BH46">
        <v>-6547540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f>IF(Bids_data_set!BE46="Public",1,0)</f>
        <v>1</v>
      </c>
    </row>
    <row r="47" spans="1:66" x14ac:dyDescent="0.2">
      <c r="A47">
        <v>46</v>
      </c>
      <c r="B47" t="s">
        <v>157</v>
      </c>
      <c r="C47" t="s">
        <v>176</v>
      </c>
      <c r="D47" t="s">
        <v>177</v>
      </c>
      <c r="E47" s="1">
        <v>42450</v>
      </c>
      <c r="F47" t="s">
        <v>67</v>
      </c>
      <c r="G47">
        <v>13100000</v>
      </c>
      <c r="H47">
        <v>14145813</v>
      </c>
      <c r="I47">
        <v>7.9833053000000001E-2</v>
      </c>
      <c r="J47" t="s">
        <v>75</v>
      </c>
      <c r="K47">
        <v>5</v>
      </c>
      <c r="L47" t="s">
        <v>84</v>
      </c>
      <c r="M47">
        <v>1</v>
      </c>
      <c r="N47" t="s">
        <v>85</v>
      </c>
      <c r="O47" t="s">
        <v>71</v>
      </c>
      <c r="P47" t="s">
        <v>80</v>
      </c>
      <c r="Q47">
        <v>15521750</v>
      </c>
      <c r="R47">
        <v>261.0797</v>
      </c>
      <c r="S47">
        <v>274.24450000000002</v>
      </c>
      <c r="T47">
        <v>355.46969999999999</v>
      </c>
      <c r="U47">
        <v>1720.847</v>
      </c>
      <c r="V47">
        <v>2196.8530000000001</v>
      </c>
      <c r="W47">
        <v>553.90729999999996</v>
      </c>
      <c r="X47">
        <v>1202.96</v>
      </c>
      <c r="Y47">
        <v>1221.8520000000001</v>
      </c>
      <c r="Z47">
        <v>341.42540000000002</v>
      </c>
      <c r="AA47">
        <v>1448.712</v>
      </c>
      <c r="AB47">
        <v>194.23400000000001</v>
      </c>
      <c r="AC47">
        <v>868.71780000000001</v>
      </c>
      <c r="AD47">
        <v>330.62909999999999</v>
      </c>
      <c r="AE47">
        <v>400.28399999999999</v>
      </c>
      <c r="AF47">
        <v>35597.360000000001</v>
      </c>
      <c r="AG47">
        <v>10066.59</v>
      </c>
      <c r="AH47">
        <v>57464.39</v>
      </c>
      <c r="AI47">
        <v>30287.599999999999</v>
      </c>
      <c r="AJ47">
        <v>16401.32</v>
      </c>
      <c r="AK47">
        <v>31439.77</v>
      </c>
      <c r="AL47">
        <v>172218.1</v>
      </c>
      <c r="AM47">
        <v>20143.12</v>
      </c>
      <c r="AN47">
        <v>16242.6</v>
      </c>
      <c r="AO47">
        <v>55410.79</v>
      </c>
      <c r="AP47">
        <v>59342.93</v>
      </c>
      <c r="AQ47">
        <v>13614.16</v>
      </c>
      <c r="AR47">
        <v>22480.46</v>
      </c>
      <c r="AS47">
        <v>264878.3</v>
      </c>
      <c r="AT47">
        <v>256109.2</v>
      </c>
      <c r="AU47">
        <v>316274.59999999998</v>
      </c>
      <c r="AV47">
        <v>72401.41</v>
      </c>
      <c r="AW47">
        <v>77987.95</v>
      </c>
      <c r="AX47">
        <v>8913.2829999999994</v>
      </c>
      <c r="AY47">
        <v>2196.8530000000001</v>
      </c>
      <c r="AZ47">
        <v>367091.6</v>
      </c>
      <c r="BA47">
        <v>18395.59</v>
      </c>
      <c r="BB47">
        <v>43463</v>
      </c>
      <c r="BC47">
        <v>48467</v>
      </c>
      <c r="BD47">
        <v>10181</v>
      </c>
      <c r="BE47" t="s">
        <v>67</v>
      </c>
      <c r="BF47">
        <v>1.18486641221374</v>
      </c>
      <c r="BG47">
        <v>5</v>
      </c>
      <c r="BH47">
        <v>2421750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f>IF(Bids_data_set!BE47="Public",1,0)</f>
        <v>0</v>
      </c>
    </row>
    <row r="48" spans="1:66" x14ac:dyDescent="0.2">
      <c r="A48">
        <v>47</v>
      </c>
      <c r="B48" t="s">
        <v>178</v>
      </c>
      <c r="C48" t="s">
        <v>179</v>
      </c>
      <c r="D48" t="s">
        <v>180</v>
      </c>
      <c r="E48" s="1">
        <v>42465</v>
      </c>
      <c r="F48" t="s">
        <v>83</v>
      </c>
      <c r="G48">
        <v>1300000</v>
      </c>
      <c r="H48">
        <v>1334000</v>
      </c>
      <c r="I48">
        <v>2.6153846000000001E-2</v>
      </c>
      <c r="J48" t="s">
        <v>75</v>
      </c>
      <c r="K48">
        <v>6</v>
      </c>
      <c r="L48" t="s">
        <v>69</v>
      </c>
      <c r="M48">
        <v>2</v>
      </c>
      <c r="N48" t="s">
        <v>70</v>
      </c>
      <c r="O48" t="s">
        <v>71</v>
      </c>
      <c r="P48" t="s">
        <v>89</v>
      </c>
      <c r="Q48">
        <v>1444444</v>
      </c>
      <c r="R48">
        <v>262.7826</v>
      </c>
      <c r="S48">
        <v>271.53660000000002</v>
      </c>
      <c r="T48">
        <v>355.99299999999999</v>
      </c>
      <c r="U48">
        <v>1735</v>
      </c>
      <c r="V48">
        <v>2204.6439999999998</v>
      </c>
      <c r="W48">
        <v>554.08389999999997</v>
      </c>
      <c r="X48">
        <v>1202.5340000000001</v>
      </c>
      <c r="Y48">
        <v>1227.1099999999999</v>
      </c>
      <c r="Z48">
        <v>338.964</v>
      </c>
      <c r="AA48">
        <v>1454.65</v>
      </c>
      <c r="AB48">
        <v>195.91</v>
      </c>
      <c r="AC48">
        <v>869.19470000000001</v>
      </c>
      <c r="AD48">
        <v>334.04899999999998</v>
      </c>
      <c r="AE48">
        <v>398.31869999999998</v>
      </c>
      <c r="AF48">
        <v>37171.69</v>
      </c>
      <c r="AG48">
        <v>9895.5830000000005</v>
      </c>
      <c r="AH48">
        <v>58201.34</v>
      </c>
      <c r="AI48">
        <v>30267.69</v>
      </c>
      <c r="AJ48">
        <v>16426.689999999999</v>
      </c>
      <c r="AK48">
        <v>31199.38</v>
      </c>
      <c r="AL48">
        <v>173729.9</v>
      </c>
      <c r="AM48">
        <v>20098.09</v>
      </c>
      <c r="AN48">
        <v>15699.78</v>
      </c>
      <c r="AO48">
        <v>55675.34</v>
      </c>
      <c r="AP48">
        <v>59853.22</v>
      </c>
      <c r="AQ48">
        <v>13558.89</v>
      </c>
      <c r="AR48">
        <v>22251.11</v>
      </c>
      <c r="AS48">
        <v>265292</v>
      </c>
      <c r="AT48">
        <v>255012.5</v>
      </c>
      <c r="AU48">
        <v>316937.7</v>
      </c>
      <c r="AV48">
        <v>73616.91</v>
      </c>
      <c r="AW48">
        <v>78853.91</v>
      </c>
      <c r="AX48">
        <v>8937.3439999999991</v>
      </c>
      <c r="AY48">
        <v>2204.6439999999998</v>
      </c>
      <c r="AZ48">
        <v>368611.2</v>
      </c>
      <c r="BA48">
        <v>18401.55</v>
      </c>
      <c r="BB48">
        <v>48662</v>
      </c>
      <c r="BC48">
        <v>43463</v>
      </c>
      <c r="BD48">
        <v>10315</v>
      </c>
      <c r="BE48" t="s">
        <v>83</v>
      </c>
      <c r="BF48">
        <v>1.11111076923077</v>
      </c>
      <c r="BG48">
        <v>1</v>
      </c>
      <c r="BH48">
        <v>144444</v>
      </c>
      <c r="BI48">
        <v>1</v>
      </c>
      <c r="BJ48">
        <v>0</v>
      </c>
      <c r="BK48">
        <v>0</v>
      </c>
      <c r="BL48">
        <v>0</v>
      </c>
      <c r="BM48">
        <v>0</v>
      </c>
      <c r="BN48">
        <f>IF(Bids_data_set!BE48="Public",1,0)</f>
        <v>1</v>
      </c>
    </row>
    <row r="49" spans="1:66" x14ac:dyDescent="0.2">
      <c r="A49">
        <v>48</v>
      </c>
      <c r="B49" t="s">
        <v>178</v>
      </c>
      <c r="C49" t="s">
        <v>181</v>
      </c>
      <c r="D49" t="s">
        <v>182</v>
      </c>
      <c r="E49" s="1">
        <v>42473</v>
      </c>
      <c r="F49" t="s">
        <v>83</v>
      </c>
      <c r="G49">
        <v>1900000</v>
      </c>
      <c r="H49">
        <v>1348800</v>
      </c>
      <c r="I49">
        <v>-0.290105263</v>
      </c>
      <c r="J49" t="s">
        <v>75</v>
      </c>
      <c r="K49">
        <v>11</v>
      </c>
      <c r="L49" t="s">
        <v>84</v>
      </c>
      <c r="M49">
        <v>2</v>
      </c>
      <c r="N49" t="s">
        <v>88</v>
      </c>
      <c r="O49" t="s">
        <v>71</v>
      </c>
      <c r="P49" t="s">
        <v>80</v>
      </c>
      <c r="Q49">
        <v>1840100</v>
      </c>
      <c r="R49">
        <v>262.7826</v>
      </c>
      <c r="S49">
        <v>271.53660000000002</v>
      </c>
      <c r="T49">
        <v>355.99299999999999</v>
      </c>
      <c r="U49">
        <v>1735</v>
      </c>
      <c r="V49">
        <v>2204.6439999999998</v>
      </c>
      <c r="W49">
        <v>554.08389999999997</v>
      </c>
      <c r="X49">
        <v>1202.5340000000001</v>
      </c>
      <c r="Y49">
        <v>1227.1099999999999</v>
      </c>
      <c r="Z49">
        <v>338.964</v>
      </c>
      <c r="AA49">
        <v>1454.65</v>
      </c>
      <c r="AB49">
        <v>195.91</v>
      </c>
      <c r="AC49">
        <v>869.19470000000001</v>
      </c>
      <c r="AD49">
        <v>334.04899999999998</v>
      </c>
      <c r="AE49">
        <v>398.31869999999998</v>
      </c>
      <c r="AF49">
        <v>37171.69</v>
      </c>
      <c r="AG49">
        <v>9895.5830000000005</v>
      </c>
      <c r="AH49">
        <v>58201.34</v>
      </c>
      <c r="AI49">
        <v>30267.69</v>
      </c>
      <c r="AJ49">
        <v>16426.689999999999</v>
      </c>
      <c r="AK49">
        <v>31199.38</v>
      </c>
      <c r="AL49">
        <v>173729.9</v>
      </c>
      <c r="AM49">
        <v>20098.09</v>
      </c>
      <c r="AN49">
        <v>15699.78</v>
      </c>
      <c r="AO49">
        <v>55675.34</v>
      </c>
      <c r="AP49">
        <v>59853.22</v>
      </c>
      <c r="AQ49">
        <v>13558.89</v>
      </c>
      <c r="AR49">
        <v>22251.11</v>
      </c>
      <c r="AS49">
        <v>265292</v>
      </c>
      <c r="AT49">
        <v>255012.5</v>
      </c>
      <c r="AU49">
        <v>316937.7</v>
      </c>
      <c r="AV49">
        <v>73616.91</v>
      </c>
      <c r="AW49">
        <v>78853.91</v>
      </c>
      <c r="AX49">
        <v>8937.3439999999991</v>
      </c>
      <c r="AY49">
        <v>2204.6439999999998</v>
      </c>
      <c r="AZ49">
        <v>368611.2</v>
      </c>
      <c r="BA49">
        <v>18401.55</v>
      </c>
      <c r="BB49">
        <v>48662</v>
      </c>
      <c r="BC49">
        <v>43463</v>
      </c>
      <c r="BD49">
        <v>10315</v>
      </c>
      <c r="BE49" t="s">
        <v>83</v>
      </c>
      <c r="BF49">
        <v>0.96847368421052604</v>
      </c>
      <c r="BG49">
        <v>2</v>
      </c>
      <c r="BH49">
        <v>-59900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f>IF(Bids_data_set!BE49="Public",1,0)</f>
        <v>1</v>
      </c>
    </row>
    <row r="50" spans="1:66" x14ac:dyDescent="0.2">
      <c r="A50">
        <v>49</v>
      </c>
      <c r="B50" t="s">
        <v>178</v>
      </c>
      <c r="C50" t="s">
        <v>183</v>
      </c>
      <c r="D50" t="s">
        <v>184</v>
      </c>
      <c r="E50" s="1">
        <v>42474</v>
      </c>
      <c r="F50" t="s">
        <v>83</v>
      </c>
      <c r="G50">
        <v>700000</v>
      </c>
      <c r="H50">
        <v>442247</v>
      </c>
      <c r="I50">
        <v>-0.36821857099999999</v>
      </c>
      <c r="J50" t="s">
        <v>75</v>
      </c>
      <c r="K50">
        <v>6</v>
      </c>
      <c r="L50" t="s">
        <v>84</v>
      </c>
      <c r="M50">
        <v>2</v>
      </c>
      <c r="N50" t="s">
        <v>85</v>
      </c>
      <c r="O50" t="s">
        <v>71</v>
      </c>
      <c r="P50" t="s">
        <v>89</v>
      </c>
      <c r="Q50">
        <v>518920</v>
      </c>
      <c r="R50">
        <v>262.7826</v>
      </c>
      <c r="S50">
        <v>271.53660000000002</v>
      </c>
      <c r="T50">
        <v>355.99299999999999</v>
      </c>
      <c r="U50">
        <v>1735</v>
      </c>
      <c r="V50">
        <v>2204.6439999999998</v>
      </c>
      <c r="W50">
        <v>554.08389999999997</v>
      </c>
      <c r="X50">
        <v>1202.5340000000001</v>
      </c>
      <c r="Y50">
        <v>1227.1099999999999</v>
      </c>
      <c r="Z50">
        <v>338.964</v>
      </c>
      <c r="AA50">
        <v>1454.65</v>
      </c>
      <c r="AB50">
        <v>195.91</v>
      </c>
      <c r="AC50">
        <v>869.19470000000001</v>
      </c>
      <c r="AD50">
        <v>334.04899999999998</v>
      </c>
      <c r="AE50">
        <v>398.31869999999998</v>
      </c>
      <c r="AF50">
        <v>37171.69</v>
      </c>
      <c r="AG50">
        <v>9895.5830000000005</v>
      </c>
      <c r="AH50">
        <v>58201.34</v>
      </c>
      <c r="AI50">
        <v>30267.69</v>
      </c>
      <c r="AJ50">
        <v>16426.689999999999</v>
      </c>
      <c r="AK50">
        <v>31199.38</v>
      </c>
      <c r="AL50">
        <v>173729.9</v>
      </c>
      <c r="AM50">
        <v>20098.09</v>
      </c>
      <c r="AN50">
        <v>15699.78</v>
      </c>
      <c r="AO50">
        <v>55675.34</v>
      </c>
      <c r="AP50">
        <v>59853.22</v>
      </c>
      <c r="AQ50">
        <v>13558.89</v>
      </c>
      <c r="AR50">
        <v>22251.11</v>
      </c>
      <c r="AS50">
        <v>265292</v>
      </c>
      <c r="AT50">
        <v>255012.5</v>
      </c>
      <c r="AU50">
        <v>316937.7</v>
      </c>
      <c r="AV50">
        <v>73616.91</v>
      </c>
      <c r="AW50">
        <v>78853.91</v>
      </c>
      <c r="AX50">
        <v>8937.3439999999991</v>
      </c>
      <c r="AY50">
        <v>2204.6439999999998</v>
      </c>
      <c r="AZ50">
        <v>368611.2</v>
      </c>
      <c r="BA50">
        <v>18401.55</v>
      </c>
      <c r="BB50">
        <v>48662</v>
      </c>
      <c r="BC50">
        <v>43463</v>
      </c>
      <c r="BD50">
        <v>10315</v>
      </c>
      <c r="BE50" t="s">
        <v>83</v>
      </c>
      <c r="BF50">
        <v>0.74131428571428604</v>
      </c>
      <c r="BG50">
        <v>1</v>
      </c>
      <c r="BH50">
        <v>-181080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f>IF(Bids_data_set!BE50="Public",1,0)</f>
        <v>1</v>
      </c>
    </row>
    <row r="51" spans="1:66" x14ac:dyDescent="0.2">
      <c r="A51">
        <v>50</v>
      </c>
      <c r="B51" t="s">
        <v>178</v>
      </c>
      <c r="C51" t="s">
        <v>185</v>
      </c>
      <c r="D51" t="s">
        <v>186</v>
      </c>
      <c r="E51" s="1">
        <v>42479</v>
      </c>
      <c r="F51" t="s">
        <v>83</v>
      </c>
      <c r="G51">
        <v>670000</v>
      </c>
      <c r="H51">
        <v>897950</v>
      </c>
      <c r="I51">
        <v>0.34022388100000001</v>
      </c>
      <c r="J51" t="s">
        <v>68</v>
      </c>
      <c r="K51">
        <v>5</v>
      </c>
      <c r="L51" t="s">
        <v>84</v>
      </c>
      <c r="M51">
        <v>2</v>
      </c>
      <c r="N51" t="s">
        <v>70</v>
      </c>
      <c r="O51" t="s">
        <v>71</v>
      </c>
      <c r="P51" t="s">
        <v>80</v>
      </c>
      <c r="Q51">
        <v>914310</v>
      </c>
      <c r="R51">
        <v>262.7826</v>
      </c>
      <c r="S51">
        <v>271.53660000000002</v>
      </c>
      <c r="T51">
        <v>355.99299999999999</v>
      </c>
      <c r="U51">
        <v>1735</v>
      </c>
      <c r="V51">
        <v>2204.6439999999998</v>
      </c>
      <c r="W51">
        <v>554.08389999999997</v>
      </c>
      <c r="X51">
        <v>1202.5340000000001</v>
      </c>
      <c r="Y51">
        <v>1227.1099999999999</v>
      </c>
      <c r="Z51">
        <v>338.964</v>
      </c>
      <c r="AA51">
        <v>1454.65</v>
      </c>
      <c r="AB51">
        <v>195.91</v>
      </c>
      <c r="AC51">
        <v>869.19470000000001</v>
      </c>
      <c r="AD51">
        <v>334.04899999999998</v>
      </c>
      <c r="AE51">
        <v>398.31869999999998</v>
      </c>
      <c r="AF51">
        <v>37171.69</v>
      </c>
      <c r="AG51">
        <v>9895.5830000000005</v>
      </c>
      <c r="AH51">
        <v>58201.34</v>
      </c>
      <c r="AI51">
        <v>30267.69</v>
      </c>
      <c r="AJ51">
        <v>16426.689999999999</v>
      </c>
      <c r="AK51">
        <v>31199.38</v>
      </c>
      <c r="AL51">
        <v>173729.9</v>
      </c>
      <c r="AM51">
        <v>20098.09</v>
      </c>
      <c r="AN51">
        <v>15699.78</v>
      </c>
      <c r="AO51">
        <v>55675.34</v>
      </c>
      <c r="AP51">
        <v>59853.22</v>
      </c>
      <c r="AQ51">
        <v>13558.89</v>
      </c>
      <c r="AR51">
        <v>22251.11</v>
      </c>
      <c r="AS51">
        <v>265292</v>
      </c>
      <c r="AT51">
        <v>255012.5</v>
      </c>
      <c r="AU51">
        <v>316937.7</v>
      </c>
      <c r="AV51">
        <v>73616.91</v>
      </c>
      <c r="AW51">
        <v>78853.91</v>
      </c>
      <c r="AX51">
        <v>8937.3439999999991</v>
      </c>
      <c r="AY51">
        <v>2204.6439999999998</v>
      </c>
      <c r="AZ51">
        <v>368611.2</v>
      </c>
      <c r="BA51">
        <v>18401.55</v>
      </c>
      <c r="BB51">
        <v>48662</v>
      </c>
      <c r="BC51">
        <v>43463</v>
      </c>
      <c r="BD51">
        <v>10315</v>
      </c>
      <c r="BE51" t="s">
        <v>83</v>
      </c>
      <c r="BF51">
        <v>1.3646417910447799</v>
      </c>
      <c r="BG51">
        <v>1</v>
      </c>
      <c r="BH51">
        <v>244310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f>IF(Bids_data_set!BE51="Public",1,0)</f>
        <v>1</v>
      </c>
    </row>
    <row r="52" spans="1:66" x14ac:dyDescent="0.2">
      <c r="A52">
        <v>51</v>
      </c>
      <c r="B52" t="s">
        <v>178</v>
      </c>
      <c r="C52" t="s">
        <v>187</v>
      </c>
      <c r="D52" t="s">
        <v>188</v>
      </c>
      <c r="E52" s="1">
        <v>42486</v>
      </c>
      <c r="F52" t="s">
        <v>83</v>
      </c>
      <c r="G52">
        <v>600000</v>
      </c>
      <c r="H52">
        <v>675000</v>
      </c>
      <c r="I52">
        <v>0.125</v>
      </c>
      <c r="J52" t="s">
        <v>68</v>
      </c>
      <c r="K52">
        <v>3</v>
      </c>
      <c r="L52" t="s">
        <v>69</v>
      </c>
      <c r="M52">
        <v>2</v>
      </c>
      <c r="N52" t="s">
        <v>108</v>
      </c>
      <c r="O52" t="s">
        <v>71</v>
      </c>
      <c r="P52" t="s">
        <v>80</v>
      </c>
      <c r="Q52">
        <v>686000</v>
      </c>
      <c r="R52">
        <v>262.7826</v>
      </c>
      <c r="S52">
        <v>271.53660000000002</v>
      </c>
      <c r="T52">
        <v>355.99299999999999</v>
      </c>
      <c r="U52">
        <v>1735</v>
      </c>
      <c r="V52">
        <v>2204.6439999999998</v>
      </c>
      <c r="W52">
        <v>554.08389999999997</v>
      </c>
      <c r="X52">
        <v>1202.5340000000001</v>
      </c>
      <c r="Y52">
        <v>1227.1099999999999</v>
      </c>
      <c r="Z52">
        <v>338.964</v>
      </c>
      <c r="AA52">
        <v>1454.65</v>
      </c>
      <c r="AB52">
        <v>195.91</v>
      </c>
      <c r="AC52">
        <v>869.19470000000001</v>
      </c>
      <c r="AD52">
        <v>334.04899999999998</v>
      </c>
      <c r="AE52">
        <v>398.31869999999998</v>
      </c>
      <c r="AF52">
        <v>37171.69</v>
      </c>
      <c r="AG52">
        <v>9895.5830000000005</v>
      </c>
      <c r="AH52">
        <v>58201.34</v>
      </c>
      <c r="AI52">
        <v>30267.69</v>
      </c>
      <c r="AJ52">
        <v>16426.689999999999</v>
      </c>
      <c r="AK52">
        <v>31199.38</v>
      </c>
      <c r="AL52">
        <v>173729.9</v>
      </c>
      <c r="AM52">
        <v>20098.09</v>
      </c>
      <c r="AN52">
        <v>15699.78</v>
      </c>
      <c r="AO52">
        <v>55675.34</v>
      </c>
      <c r="AP52">
        <v>59853.22</v>
      </c>
      <c r="AQ52">
        <v>13558.89</v>
      </c>
      <c r="AR52">
        <v>22251.11</v>
      </c>
      <c r="AS52">
        <v>265292</v>
      </c>
      <c r="AT52">
        <v>255012.5</v>
      </c>
      <c r="AU52">
        <v>316937.7</v>
      </c>
      <c r="AV52">
        <v>73616.91</v>
      </c>
      <c r="AW52">
        <v>78853.91</v>
      </c>
      <c r="AX52">
        <v>8937.3439999999991</v>
      </c>
      <c r="AY52">
        <v>2204.6439999999998</v>
      </c>
      <c r="AZ52">
        <v>368611.2</v>
      </c>
      <c r="BA52">
        <v>18401.55</v>
      </c>
      <c r="BB52">
        <v>48662</v>
      </c>
      <c r="BC52">
        <v>43463</v>
      </c>
      <c r="BD52">
        <v>10315</v>
      </c>
      <c r="BE52" t="s">
        <v>83</v>
      </c>
      <c r="BF52">
        <v>1.14333333333333</v>
      </c>
      <c r="BG52">
        <v>1</v>
      </c>
      <c r="BH52">
        <v>86000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f>IF(Bids_data_set!BE52="Public",1,0)</f>
        <v>1</v>
      </c>
    </row>
    <row r="53" spans="1:66" x14ac:dyDescent="0.2">
      <c r="A53">
        <v>52</v>
      </c>
      <c r="B53" t="s">
        <v>178</v>
      </c>
      <c r="C53" t="s">
        <v>189</v>
      </c>
      <c r="D53" t="s">
        <v>190</v>
      </c>
      <c r="E53" s="1">
        <v>42488</v>
      </c>
      <c r="F53" t="s">
        <v>67</v>
      </c>
      <c r="G53">
        <v>1700000</v>
      </c>
      <c r="H53">
        <v>815000</v>
      </c>
      <c r="I53">
        <v>-0.52058823499999995</v>
      </c>
      <c r="J53" t="s">
        <v>68</v>
      </c>
      <c r="K53">
        <v>7</v>
      </c>
      <c r="L53" t="s">
        <v>84</v>
      </c>
      <c r="M53">
        <v>2</v>
      </c>
      <c r="N53" t="s">
        <v>108</v>
      </c>
      <c r="O53" t="s">
        <v>71</v>
      </c>
      <c r="P53" t="s">
        <v>80</v>
      </c>
      <c r="Q53">
        <v>967120</v>
      </c>
      <c r="R53">
        <v>262.7826</v>
      </c>
      <c r="S53">
        <v>271.53660000000002</v>
      </c>
      <c r="T53">
        <v>355.99299999999999</v>
      </c>
      <c r="U53">
        <v>1735</v>
      </c>
      <c r="V53">
        <v>2204.6439999999998</v>
      </c>
      <c r="W53">
        <v>554.08389999999997</v>
      </c>
      <c r="X53">
        <v>1202.5340000000001</v>
      </c>
      <c r="Y53">
        <v>1227.1099999999999</v>
      </c>
      <c r="Z53">
        <v>338.964</v>
      </c>
      <c r="AA53">
        <v>1454.65</v>
      </c>
      <c r="AB53">
        <v>195.91</v>
      </c>
      <c r="AC53">
        <v>869.19470000000001</v>
      </c>
      <c r="AD53">
        <v>334.04899999999998</v>
      </c>
      <c r="AE53">
        <v>398.31869999999998</v>
      </c>
      <c r="AF53">
        <v>37171.69</v>
      </c>
      <c r="AG53">
        <v>9895.5830000000005</v>
      </c>
      <c r="AH53">
        <v>58201.34</v>
      </c>
      <c r="AI53">
        <v>30267.69</v>
      </c>
      <c r="AJ53">
        <v>16426.689999999999</v>
      </c>
      <c r="AK53">
        <v>31199.38</v>
      </c>
      <c r="AL53">
        <v>173729.9</v>
      </c>
      <c r="AM53">
        <v>20098.09</v>
      </c>
      <c r="AN53">
        <v>15699.78</v>
      </c>
      <c r="AO53">
        <v>55675.34</v>
      </c>
      <c r="AP53">
        <v>59853.22</v>
      </c>
      <c r="AQ53">
        <v>13558.89</v>
      </c>
      <c r="AR53">
        <v>22251.11</v>
      </c>
      <c r="AS53">
        <v>265292</v>
      </c>
      <c r="AT53">
        <v>255012.5</v>
      </c>
      <c r="AU53">
        <v>316937.7</v>
      </c>
      <c r="AV53">
        <v>73616.91</v>
      </c>
      <c r="AW53">
        <v>78853.91</v>
      </c>
      <c r="AX53">
        <v>8937.3439999999991</v>
      </c>
      <c r="AY53">
        <v>2204.6439999999998</v>
      </c>
      <c r="AZ53">
        <v>368611.2</v>
      </c>
      <c r="BA53">
        <v>18401.55</v>
      </c>
      <c r="BB53">
        <v>48662</v>
      </c>
      <c r="BC53">
        <v>43463</v>
      </c>
      <c r="BD53">
        <v>10315</v>
      </c>
      <c r="BE53" t="s">
        <v>67</v>
      </c>
      <c r="BF53">
        <v>0.56889411764705899</v>
      </c>
      <c r="BG53">
        <v>1</v>
      </c>
      <c r="BH53">
        <v>-732880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f>IF(Bids_data_set!BE53="Public",1,0)</f>
        <v>0</v>
      </c>
    </row>
    <row r="54" spans="1:66" x14ac:dyDescent="0.2">
      <c r="A54">
        <v>53</v>
      </c>
      <c r="B54" t="s">
        <v>178</v>
      </c>
      <c r="C54" t="s">
        <v>191</v>
      </c>
      <c r="D54" t="s">
        <v>192</v>
      </c>
      <c r="E54" s="1">
        <v>42496</v>
      </c>
      <c r="F54" t="s">
        <v>83</v>
      </c>
      <c r="G54">
        <v>2000000</v>
      </c>
      <c r="H54">
        <v>2059960</v>
      </c>
      <c r="I54">
        <v>2.998E-2</v>
      </c>
      <c r="J54" t="s">
        <v>75</v>
      </c>
      <c r="K54">
        <v>2</v>
      </c>
      <c r="L54" t="s">
        <v>84</v>
      </c>
      <c r="M54">
        <v>2</v>
      </c>
      <c r="N54" t="s">
        <v>108</v>
      </c>
      <c r="O54" t="s">
        <v>71</v>
      </c>
      <c r="P54" t="s">
        <v>80</v>
      </c>
      <c r="Q54">
        <v>4352800</v>
      </c>
      <c r="R54">
        <v>262.7826</v>
      </c>
      <c r="S54">
        <v>271.53660000000002</v>
      </c>
      <c r="T54">
        <v>355.99299999999999</v>
      </c>
      <c r="U54">
        <v>1735</v>
      </c>
      <c r="V54">
        <v>2204.6439999999998</v>
      </c>
      <c r="W54">
        <v>554.08389999999997</v>
      </c>
      <c r="X54">
        <v>1202.5340000000001</v>
      </c>
      <c r="Y54">
        <v>1227.1099999999999</v>
      </c>
      <c r="Z54">
        <v>338.964</v>
      </c>
      <c r="AA54">
        <v>1454.65</v>
      </c>
      <c r="AB54">
        <v>195.91</v>
      </c>
      <c r="AC54">
        <v>869.19470000000001</v>
      </c>
      <c r="AD54">
        <v>334.04899999999998</v>
      </c>
      <c r="AE54">
        <v>398.31869999999998</v>
      </c>
      <c r="AF54">
        <v>37171.69</v>
      </c>
      <c r="AG54">
        <v>9895.5830000000005</v>
      </c>
      <c r="AH54">
        <v>58201.34</v>
      </c>
      <c r="AI54">
        <v>30267.69</v>
      </c>
      <c r="AJ54">
        <v>16426.689999999999</v>
      </c>
      <c r="AK54">
        <v>31199.38</v>
      </c>
      <c r="AL54">
        <v>173729.9</v>
      </c>
      <c r="AM54">
        <v>20098.09</v>
      </c>
      <c r="AN54">
        <v>15699.78</v>
      </c>
      <c r="AO54">
        <v>55675.34</v>
      </c>
      <c r="AP54">
        <v>59853.22</v>
      </c>
      <c r="AQ54">
        <v>13558.89</v>
      </c>
      <c r="AR54">
        <v>22251.11</v>
      </c>
      <c r="AS54">
        <v>265292</v>
      </c>
      <c r="AT54">
        <v>255012.5</v>
      </c>
      <c r="AU54">
        <v>316937.7</v>
      </c>
      <c r="AV54">
        <v>73616.91</v>
      </c>
      <c r="AW54">
        <v>78853.91</v>
      </c>
      <c r="AX54">
        <v>8937.3439999999991</v>
      </c>
      <c r="AY54">
        <v>2204.6439999999998</v>
      </c>
      <c r="AZ54">
        <v>368611.2</v>
      </c>
      <c r="BA54">
        <v>18401.55</v>
      </c>
      <c r="BB54">
        <v>48662</v>
      </c>
      <c r="BC54">
        <v>43463</v>
      </c>
      <c r="BD54">
        <v>10315</v>
      </c>
      <c r="BE54" t="s">
        <v>83</v>
      </c>
      <c r="BF54">
        <v>2.1764000000000001</v>
      </c>
      <c r="BG54">
        <v>3</v>
      </c>
      <c r="BH54">
        <v>2352800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f>IF(Bids_data_set!BE54="Public",1,0)</f>
        <v>1</v>
      </c>
    </row>
    <row r="55" spans="1:66" x14ac:dyDescent="0.2">
      <c r="A55">
        <v>54</v>
      </c>
      <c r="B55" t="s">
        <v>178</v>
      </c>
      <c r="C55" t="s">
        <v>193</v>
      </c>
      <c r="D55" t="s">
        <v>194</v>
      </c>
      <c r="E55" s="1">
        <v>42500</v>
      </c>
      <c r="F55" t="s">
        <v>83</v>
      </c>
      <c r="G55">
        <v>4000000</v>
      </c>
      <c r="H55">
        <v>3838287</v>
      </c>
      <c r="I55">
        <v>-4.0428249999999999E-2</v>
      </c>
      <c r="J55" t="s">
        <v>75</v>
      </c>
      <c r="K55">
        <v>11</v>
      </c>
      <c r="L55" t="s">
        <v>84</v>
      </c>
      <c r="M55">
        <v>2</v>
      </c>
      <c r="N55" t="s">
        <v>85</v>
      </c>
      <c r="O55" t="s">
        <v>71</v>
      </c>
      <c r="P55" t="s">
        <v>80</v>
      </c>
      <c r="Q55">
        <v>4691500</v>
      </c>
      <c r="R55">
        <v>262.7826</v>
      </c>
      <c r="S55">
        <v>271.53660000000002</v>
      </c>
      <c r="T55">
        <v>355.99299999999999</v>
      </c>
      <c r="U55">
        <v>1735</v>
      </c>
      <c r="V55">
        <v>2204.6439999999998</v>
      </c>
      <c r="W55">
        <v>554.08389999999997</v>
      </c>
      <c r="X55">
        <v>1202.5340000000001</v>
      </c>
      <c r="Y55">
        <v>1227.1099999999999</v>
      </c>
      <c r="Z55">
        <v>338.964</v>
      </c>
      <c r="AA55">
        <v>1454.65</v>
      </c>
      <c r="AB55">
        <v>195.91</v>
      </c>
      <c r="AC55">
        <v>869.19470000000001</v>
      </c>
      <c r="AD55">
        <v>334.04899999999998</v>
      </c>
      <c r="AE55">
        <v>398.31869999999998</v>
      </c>
      <c r="AF55">
        <v>37171.69</v>
      </c>
      <c r="AG55">
        <v>9895.5830000000005</v>
      </c>
      <c r="AH55">
        <v>58201.34</v>
      </c>
      <c r="AI55">
        <v>30267.69</v>
      </c>
      <c r="AJ55">
        <v>16426.689999999999</v>
      </c>
      <c r="AK55">
        <v>31199.38</v>
      </c>
      <c r="AL55">
        <v>173729.9</v>
      </c>
      <c r="AM55">
        <v>20098.09</v>
      </c>
      <c r="AN55">
        <v>15699.78</v>
      </c>
      <c r="AO55">
        <v>55675.34</v>
      </c>
      <c r="AP55">
        <v>59853.22</v>
      </c>
      <c r="AQ55">
        <v>13558.89</v>
      </c>
      <c r="AR55">
        <v>22251.11</v>
      </c>
      <c r="AS55">
        <v>265292</v>
      </c>
      <c r="AT55">
        <v>255012.5</v>
      </c>
      <c r="AU55">
        <v>316937.7</v>
      </c>
      <c r="AV55">
        <v>73616.91</v>
      </c>
      <c r="AW55">
        <v>78853.91</v>
      </c>
      <c r="AX55">
        <v>8937.3439999999991</v>
      </c>
      <c r="AY55">
        <v>2204.6439999999998</v>
      </c>
      <c r="AZ55">
        <v>368611.2</v>
      </c>
      <c r="BA55">
        <v>18401.55</v>
      </c>
      <c r="BB55">
        <v>48662</v>
      </c>
      <c r="BC55">
        <v>43463</v>
      </c>
      <c r="BD55">
        <v>10315</v>
      </c>
      <c r="BE55" t="s">
        <v>83</v>
      </c>
      <c r="BF55">
        <v>1.1728749999999999</v>
      </c>
      <c r="BG55">
        <v>4</v>
      </c>
      <c r="BH55">
        <v>691500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f>IF(Bids_data_set!BE55="Public",1,0)</f>
        <v>1</v>
      </c>
    </row>
    <row r="56" spans="1:66" x14ac:dyDescent="0.2">
      <c r="A56">
        <v>55</v>
      </c>
      <c r="B56" t="s">
        <v>178</v>
      </c>
      <c r="C56" t="s">
        <v>195</v>
      </c>
      <c r="D56" t="s">
        <v>196</v>
      </c>
      <c r="E56" s="1">
        <v>42514</v>
      </c>
      <c r="F56" t="s">
        <v>67</v>
      </c>
      <c r="G56">
        <v>1930000</v>
      </c>
      <c r="H56">
        <v>2277000</v>
      </c>
      <c r="I56">
        <v>0.179792746</v>
      </c>
      <c r="J56" t="s">
        <v>68</v>
      </c>
      <c r="K56">
        <v>4</v>
      </c>
      <c r="L56" t="s">
        <v>69</v>
      </c>
      <c r="M56">
        <v>2</v>
      </c>
      <c r="N56" t="s">
        <v>70</v>
      </c>
      <c r="O56" t="s">
        <v>71</v>
      </c>
      <c r="P56" t="s">
        <v>72</v>
      </c>
      <c r="Q56">
        <v>2587000</v>
      </c>
      <c r="R56">
        <v>262.7826</v>
      </c>
      <c r="S56">
        <v>271.53660000000002</v>
      </c>
      <c r="T56">
        <v>355.99299999999999</v>
      </c>
      <c r="U56">
        <v>1735</v>
      </c>
      <c r="V56">
        <v>2204.6439999999998</v>
      </c>
      <c r="W56">
        <v>554.08389999999997</v>
      </c>
      <c r="X56">
        <v>1202.5340000000001</v>
      </c>
      <c r="Y56">
        <v>1227.1099999999999</v>
      </c>
      <c r="Z56">
        <v>338.964</v>
      </c>
      <c r="AA56">
        <v>1454.65</v>
      </c>
      <c r="AB56">
        <v>195.91</v>
      </c>
      <c r="AC56">
        <v>869.19470000000001</v>
      </c>
      <c r="AD56">
        <v>334.04899999999998</v>
      </c>
      <c r="AE56">
        <v>398.31869999999998</v>
      </c>
      <c r="AF56">
        <v>37171.69</v>
      </c>
      <c r="AG56">
        <v>9895.5830000000005</v>
      </c>
      <c r="AH56">
        <v>58201.34</v>
      </c>
      <c r="AI56">
        <v>30267.69</v>
      </c>
      <c r="AJ56">
        <v>16426.689999999999</v>
      </c>
      <c r="AK56">
        <v>31199.38</v>
      </c>
      <c r="AL56">
        <v>173729.9</v>
      </c>
      <c r="AM56">
        <v>20098.09</v>
      </c>
      <c r="AN56">
        <v>15699.78</v>
      </c>
      <c r="AO56">
        <v>55675.34</v>
      </c>
      <c r="AP56">
        <v>59853.22</v>
      </c>
      <c r="AQ56">
        <v>13558.89</v>
      </c>
      <c r="AR56">
        <v>22251.11</v>
      </c>
      <c r="AS56">
        <v>265292</v>
      </c>
      <c r="AT56">
        <v>255012.5</v>
      </c>
      <c r="AU56">
        <v>316937.7</v>
      </c>
      <c r="AV56">
        <v>73616.91</v>
      </c>
      <c r="AW56">
        <v>78853.91</v>
      </c>
      <c r="AX56">
        <v>8937.3439999999991</v>
      </c>
      <c r="AY56">
        <v>2204.6439999999998</v>
      </c>
      <c r="AZ56">
        <v>368611.2</v>
      </c>
      <c r="BA56">
        <v>18401.55</v>
      </c>
      <c r="BB56">
        <v>48662</v>
      </c>
      <c r="BC56">
        <v>43463</v>
      </c>
      <c r="BD56">
        <v>10315</v>
      </c>
      <c r="BE56" t="s">
        <v>67</v>
      </c>
      <c r="BF56">
        <v>1.34041450777202</v>
      </c>
      <c r="BG56">
        <v>3</v>
      </c>
      <c r="BH56">
        <v>657000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f>IF(Bids_data_set!BE56="Public",1,0)</f>
        <v>0</v>
      </c>
    </row>
    <row r="57" spans="1:66" x14ac:dyDescent="0.2">
      <c r="A57">
        <v>56</v>
      </c>
      <c r="B57" t="s">
        <v>178</v>
      </c>
      <c r="C57" t="s">
        <v>197</v>
      </c>
      <c r="D57" t="s">
        <v>198</v>
      </c>
      <c r="E57" s="1">
        <v>42517</v>
      </c>
      <c r="F57" t="s">
        <v>83</v>
      </c>
      <c r="G57">
        <v>2800000</v>
      </c>
      <c r="H57">
        <v>3295274</v>
      </c>
      <c r="I57">
        <v>0.17688357099999999</v>
      </c>
      <c r="J57" t="s">
        <v>68</v>
      </c>
      <c r="K57">
        <v>6</v>
      </c>
      <c r="L57" t="s">
        <v>103</v>
      </c>
      <c r="M57">
        <v>2</v>
      </c>
      <c r="N57" t="s">
        <v>108</v>
      </c>
      <c r="O57" t="s">
        <v>71</v>
      </c>
      <c r="P57" t="s">
        <v>80</v>
      </c>
      <c r="Q57">
        <v>4199650</v>
      </c>
      <c r="R57">
        <v>262.7826</v>
      </c>
      <c r="S57">
        <v>271.53660000000002</v>
      </c>
      <c r="T57">
        <v>355.99299999999999</v>
      </c>
      <c r="U57">
        <v>1735</v>
      </c>
      <c r="V57">
        <v>2204.6439999999998</v>
      </c>
      <c r="W57">
        <v>554.08389999999997</v>
      </c>
      <c r="X57">
        <v>1202.5340000000001</v>
      </c>
      <c r="Y57">
        <v>1227.1099999999999</v>
      </c>
      <c r="Z57">
        <v>338.964</v>
      </c>
      <c r="AA57">
        <v>1454.65</v>
      </c>
      <c r="AB57">
        <v>195.91</v>
      </c>
      <c r="AC57">
        <v>869.19470000000001</v>
      </c>
      <c r="AD57">
        <v>334.04899999999998</v>
      </c>
      <c r="AE57">
        <v>398.31869999999998</v>
      </c>
      <c r="AF57">
        <v>37171.69</v>
      </c>
      <c r="AG57">
        <v>9895.5830000000005</v>
      </c>
      <c r="AH57">
        <v>58201.34</v>
      </c>
      <c r="AI57">
        <v>30267.69</v>
      </c>
      <c r="AJ57">
        <v>16426.689999999999</v>
      </c>
      <c r="AK57">
        <v>31199.38</v>
      </c>
      <c r="AL57">
        <v>173729.9</v>
      </c>
      <c r="AM57">
        <v>20098.09</v>
      </c>
      <c r="AN57">
        <v>15699.78</v>
      </c>
      <c r="AO57">
        <v>55675.34</v>
      </c>
      <c r="AP57">
        <v>59853.22</v>
      </c>
      <c r="AQ57">
        <v>13558.89</v>
      </c>
      <c r="AR57">
        <v>22251.11</v>
      </c>
      <c r="AS57">
        <v>265292</v>
      </c>
      <c r="AT57">
        <v>255012.5</v>
      </c>
      <c r="AU57">
        <v>316937.7</v>
      </c>
      <c r="AV57">
        <v>73616.91</v>
      </c>
      <c r="AW57">
        <v>78853.91</v>
      </c>
      <c r="AX57">
        <v>8937.3439999999991</v>
      </c>
      <c r="AY57">
        <v>2204.6439999999998</v>
      </c>
      <c r="AZ57">
        <v>368611.2</v>
      </c>
      <c r="BA57">
        <v>18401.55</v>
      </c>
      <c r="BB57">
        <v>48662</v>
      </c>
      <c r="BC57">
        <v>43463</v>
      </c>
      <c r="BD57">
        <v>10315</v>
      </c>
      <c r="BE57" t="s">
        <v>83</v>
      </c>
      <c r="BF57">
        <v>1.4998750000000001</v>
      </c>
      <c r="BG57">
        <v>3</v>
      </c>
      <c r="BH57">
        <v>1399650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f>IF(Bids_data_set!BE57="Public",1,0)</f>
        <v>1</v>
      </c>
    </row>
    <row r="58" spans="1:66" x14ac:dyDescent="0.2">
      <c r="A58">
        <v>57</v>
      </c>
      <c r="B58" t="s">
        <v>178</v>
      </c>
      <c r="C58" t="s">
        <v>199</v>
      </c>
      <c r="D58" t="s">
        <v>200</v>
      </c>
      <c r="E58" s="1">
        <v>42523</v>
      </c>
      <c r="F58" t="s">
        <v>78</v>
      </c>
      <c r="G58">
        <v>2253000</v>
      </c>
      <c r="H58">
        <v>2665637</v>
      </c>
      <c r="I58">
        <v>0.183150022</v>
      </c>
      <c r="J58" t="s">
        <v>68</v>
      </c>
      <c r="K58">
        <v>4</v>
      </c>
      <c r="L58" t="s">
        <v>84</v>
      </c>
      <c r="M58">
        <v>2</v>
      </c>
      <c r="N58" t="s">
        <v>85</v>
      </c>
      <c r="O58" t="s">
        <v>71</v>
      </c>
      <c r="P58" t="s">
        <v>89</v>
      </c>
      <c r="Q58">
        <v>2702598</v>
      </c>
      <c r="R58">
        <v>262.7826</v>
      </c>
      <c r="S58">
        <v>271.53660000000002</v>
      </c>
      <c r="T58">
        <v>355.99299999999999</v>
      </c>
      <c r="U58">
        <v>1735</v>
      </c>
      <c r="V58">
        <v>2204.6439999999998</v>
      </c>
      <c r="W58">
        <v>554.08389999999997</v>
      </c>
      <c r="X58">
        <v>1202.5340000000001</v>
      </c>
      <c r="Y58">
        <v>1227.1099999999999</v>
      </c>
      <c r="Z58">
        <v>338.964</v>
      </c>
      <c r="AA58">
        <v>1454.65</v>
      </c>
      <c r="AB58">
        <v>195.91</v>
      </c>
      <c r="AC58">
        <v>869.19470000000001</v>
      </c>
      <c r="AD58">
        <v>334.04899999999998</v>
      </c>
      <c r="AE58">
        <v>398.31869999999998</v>
      </c>
      <c r="AF58">
        <v>37171.69</v>
      </c>
      <c r="AG58">
        <v>9895.5830000000005</v>
      </c>
      <c r="AH58">
        <v>58201.34</v>
      </c>
      <c r="AI58">
        <v>30267.69</v>
      </c>
      <c r="AJ58">
        <v>16426.689999999999</v>
      </c>
      <c r="AK58">
        <v>31199.38</v>
      </c>
      <c r="AL58">
        <v>173729.9</v>
      </c>
      <c r="AM58">
        <v>20098.09</v>
      </c>
      <c r="AN58">
        <v>15699.78</v>
      </c>
      <c r="AO58">
        <v>55675.34</v>
      </c>
      <c r="AP58">
        <v>59853.22</v>
      </c>
      <c r="AQ58">
        <v>13558.89</v>
      </c>
      <c r="AR58">
        <v>22251.11</v>
      </c>
      <c r="AS58">
        <v>265292</v>
      </c>
      <c r="AT58">
        <v>255012.5</v>
      </c>
      <c r="AU58">
        <v>316937.7</v>
      </c>
      <c r="AV58">
        <v>73616.91</v>
      </c>
      <c r="AW58">
        <v>78853.91</v>
      </c>
      <c r="AX58">
        <v>8937.3439999999991</v>
      </c>
      <c r="AY58">
        <v>2204.6439999999998</v>
      </c>
      <c r="AZ58">
        <v>368611.2</v>
      </c>
      <c r="BA58">
        <v>18401.55</v>
      </c>
      <c r="BB58">
        <v>48662</v>
      </c>
      <c r="BC58">
        <v>43463</v>
      </c>
      <c r="BD58">
        <v>10315</v>
      </c>
      <c r="BE58" t="s">
        <v>67</v>
      </c>
      <c r="BF58">
        <v>1.19955525965379</v>
      </c>
      <c r="BG58">
        <v>3</v>
      </c>
      <c r="BH58">
        <v>449598</v>
      </c>
      <c r="BI58">
        <v>0</v>
      </c>
      <c r="BJ58">
        <v>0</v>
      </c>
      <c r="BK58">
        <v>1</v>
      </c>
      <c r="BL58">
        <v>0</v>
      </c>
      <c r="BM58">
        <v>0</v>
      </c>
      <c r="BN58">
        <f>IF(Bids_data_set!BE58="Public",1,0)</f>
        <v>0</v>
      </c>
    </row>
    <row r="59" spans="1:66" x14ac:dyDescent="0.2">
      <c r="A59">
        <v>58</v>
      </c>
      <c r="B59" t="s">
        <v>178</v>
      </c>
      <c r="C59" t="s">
        <v>201</v>
      </c>
      <c r="D59" t="s">
        <v>202</v>
      </c>
      <c r="E59" s="1">
        <v>42538</v>
      </c>
      <c r="F59" t="s">
        <v>83</v>
      </c>
      <c r="G59">
        <v>1800000</v>
      </c>
      <c r="H59">
        <v>1628370</v>
      </c>
      <c r="I59">
        <v>-9.5350000000000004E-2</v>
      </c>
      <c r="J59" t="s">
        <v>75</v>
      </c>
      <c r="K59">
        <v>13</v>
      </c>
      <c r="L59" t="s">
        <v>69</v>
      </c>
      <c r="M59">
        <v>2</v>
      </c>
      <c r="N59" t="s">
        <v>108</v>
      </c>
      <c r="O59" t="s">
        <v>71</v>
      </c>
      <c r="P59" t="s">
        <v>80</v>
      </c>
      <c r="Q59">
        <v>1992121</v>
      </c>
      <c r="R59">
        <v>262.7826</v>
      </c>
      <c r="S59">
        <v>271.53660000000002</v>
      </c>
      <c r="T59">
        <v>355.99299999999999</v>
      </c>
      <c r="U59">
        <v>1735</v>
      </c>
      <c r="V59">
        <v>2204.6439999999998</v>
      </c>
      <c r="W59">
        <v>554.08389999999997</v>
      </c>
      <c r="X59">
        <v>1202.5340000000001</v>
      </c>
      <c r="Y59">
        <v>1227.1099999999999</v>
      </c>
      <c r="Z59">
        <v>338.964</v>
      </c>
      <c r="AA59">
        <v>1454.65</v>
      </c>
      <c r="AB59">
        <v>195.91</v>
      </c>
      <c r="AC59">
        <v>869.19470000000001</v>
      </c>
      <c r="AD59">
        <v>334.04899999999998</v>
      </c>
      <c r="AE59">
        <v>398.31869999999998</v>
      </c>
      <c r="AF59">
        <v>37171.69</v>
      </c>
      <c r="AG59">
        <v>9895.5830000000005</v>
      </c>
      <c r="AH59">
        <v>58201.34</v>
      </c>
      <c r="AI59">
        <v>30267.69</v>
      </c>
      <c r="AJ59">
        <v>16426.689999999999</v>
      </c>
      <c r="AK59">
        <v>31199.38</v>
      </c>
      <c r="AL59">
        <v>173729.9</v>
      </c>
      <c r="AM59">
        <v>20098.09</v>
      </c>
      <c r="AN59">
        <v>15699.78</v>
      </c>
      <c r="AO59">
        <v>55675.34</v>
      </c>
      <c r="AP59">
        <v>59853.22</v>
      </c>
      <c r="AQ59">
        <v>13558.89</v>
      </c>
      <c r="AR59">
        <v>22251.11</v>
      </c>
      <c r="AS59">
        <v>265292</v>
      </c>
      <c r="AT59">
        <v>255012.5</v>
      </c>
      <c r="AU59">
        <v>316937.7</v>
      </c>
      <c r="AV59">
        <v>73616.91</v>
      </c>
      <c r="AW59">
        <v>78853.91</v>
      </c>
      <c r="AX59">
        <v>8937.3439999999991</v>
      </c>
      <c r="AY59">
        <v>2204.6439999999998</v>
      </c>
      <c r="AZ59">
        <v>368611.2</v>
      </c>
      <c r="BA59">
        <v>18401.55</v>
      </c>
      <c r="BB59">
        <v>48662</v>
      </c>
      <c r="BC59">
        <v>43463</v>
      </c>
      <c r="BD59">
        <v>10315</v>
      </c>
      <c r="BE59" t="s">
        <v>83</v>
      </c>
      <c r="BF59">
        <v>1.10673388888889</v>
      </c>
      <c r="BG59">
        <v>2</v>
      </c>
      <c r="BH59">
        <v>192121</v>
      </c>
      <c r="BI59">
        <v>0</v>
      </c>
      <c r="BJ59">
        <v>1</v>
      </c>
      <c r="BK59">
        <v>0</v>
      </c>
      <c r="BL59">
        <v>0</v>
      </c>
      <c r="BM59">
        <v>0</v>
      </c>
      <c r="BN59">
        <f>IF(Bids_data_set!BE59="Public",1,0)</f>
        <v>1</v>
      </c>
    </row>
    <row r="60" spans="1:66" x14ac:dyDescent="0.2">
      <c r="A60">
        <v>59</v>
      </c>
      <c r="B60" t="s">
        <v>203</v>
      </c>
      <c r="C60" t="s">
        <v>204</v>
      </c>
      <c r="D60" t="s">
        <v>205</v>
      </c>
      <c r="E60" s="1">
        <v>42579</v>
      </c>
      <c r="F60" t="s">
        <v>78</v>
      </c>
      <c r="G60">
        <v>1636000</v>
      </c>
      <c r="H60">
        <v>1365000</v>
      </c>
      <c r="I60">
        <v>-0.165647922</v>
      </c>
      <c r="J60" t="s">
        <v>75</v>
      </c>
      <c r="K60">
        <v>3</v>
      </c>
      <c r="L60" t="s">
        <v>69</v>
      </c>
      <c r="M60">
        <v>3</v>
      </c>
      <c r="N60" t="s">
        <v>108</v>
      </c>
      <c r="O60" t="s">
        <v>71</v>
      </c>
      <c r="P60" t="s">
        <v>80</v>
      </c>
      <c r="Q60">
        <v>1555556</v>
      </c>
      <c r="R60">
        <v>263.8254</v>
      </c>
      <c r="S60">
        <v>279.08240000000001</v>
      </c>
      <c r="T60">
        <v>358.81920000000002</v>
      </c>
      <c r="U60">
        <v>1752.779</v>
      </c>
      <c r="V60">
        <v>2218.0250000000001</v>
      </c>
      <c r="W60">
        <v>554.51319999999998</v>
      </c>
      <c r="X60">
        <v>1205.6410000000001</v>
      </c>
      <c r="Y60">
        <v>1236.7429999999999</v>
      </c>
      <c r="Z60">
        <v>338.56420000000003</v>
      </c>
      <c r="AA60">
        <v>1465.8920000000001</v>
      </c>
      <c r="AB60">
        <v>197.62010000000001</v>
      </c>
      <c r="AC60">
        <v>871.06650000000002</v>
      </c>
      <c r="AD60">
        <v>335.97039999999998</v>
      </c>
      <c r="AE60">
        <v>397.44920000000002</v>
      </c>
      <c r="AF60">
        <v>36084.18</v>
      </c>
      <c r="AG60">
        <v>9831.0640000000003</v>
      </c>
      <c r="AH60">
        <v>58186.77</v>
      </c>
      <c r="AI60">
        <v>30391.34</v>
      </c>
      <c r="AJ60">
        <v>16616.29</v>
      </c>
      <c r="AK60">
        <v>31116.66</v>
      </c>
      <c r="AL60">
        <v>173164.3</v>
      </c>
      <c r="AM60">
        <v>20101.25</v>
      </c>
      <c r="AN60">
        <v>15270.82</v>
      </c>
      <c r="AO60">
        <v>55181.07</v>
      </c>
      <c r="AP60">
        <v>59796.43</v>
      </c>
      <c r="AQ60">
        <v>13625.4</v>
      </c>
      <c r="AR60">
        <v>22239.99</v>
      </c>
      <c r="AS60">
        <v>267273.8</v>
      </c>
      <c r="AT60">
        <v>255810.9</v>
      </c>
      <c r="AU60">
        <v>319161.40000000002</v>
      </c>
      <c r="AV60">
        <v>74111.72</v>
      </c>
      <c r="AW60">
        <v>79600.649999999994</v>
      </c>
      <c r="AX60">
        <v>8994.14</v>
      </c>
      <c r="AY60">
        <v>2218.0250000000001</v>
      </c>
      <c r="AZ60">
        <v>366967.5</v>
      </c>
      <c r="BA60">
        <v>18405.93</v>
      </c>
      <c r="BB60">
        <v>49526</v>
      </c>
      <c r="BC60">
        <v>48662</v>
      </c>
      <c r="BD60">
        <v>10385</v>
      </c>
      <c r="BE60" t="s">
        <v>67</v>
      </c>
      <c r="BF60">
        <v>0.95082885085574598</v>
      </c>
      <c r="BG60">
        <v>2</v>
      </c>
      <c r="BH60">
        <v>-80444</v>
      </c>
      <c r="BI60">
        <v>0</v>
      </c>
      <c r="BJ60">
        <v>1</v>
      </c>
      <c r="BK60">
        <v>0</v>
      </c>
      <c r="BL60">
        <v>0</v>
      </c>
      <c r="BM60">
        <v>0</v>
      </c>
      <c r="BN60">
        <f>IF(Bids_data_set!BE60="Public",1,0)</f>
        <v>0</v>
      </c>
    </row>
    <row r="61" spans="1:66" x14ac:dyDescent="0.2">
      <c r="A61">
        <v>60</v>
      </c>
      <c r="B61" t="s">
        <v>203</v>
      </c>
      <c r="C61" t="s">
        <v>206</v>
      </c>
      <c r="D61" t="s">
        <v>207</v>
      </c>
      <c r="E61" s="1">
        <v>42584</v>
      </c>
      <c r="F61" t="s">
        <v>83</v>
      </c>
      <c r="G61">
        <v>1750000</v>
      </c>
      <c r="H61">
        <v>1930000</v>
      </c>
      <c r="I61">
        <v>0.102857143</v>
      </c>
      <c r="J61" t="s">
        <v>75</v>
      </c>
      <c r="K61">
        <v>9</v>
      </c>
      <c r="L61" t="s">
        <v>69</v>
      </c>
      <c r="M61">
        <v>3</v>
      </c>
      <c r="N61" t="s">
        <v>70</v>
      </c>
      <c r="O61" t="s">
        <v>71</v>
      </c>
      <c r="P61" t="s">
        <v>80</v>
      </c>
      <c r="Q61">
        <v>1978000</v>
      </c>
      <c r="R61">
        <v>263.8254</v>
      </c>
      <c r="S61">
        <v>279.08240000000001</v>
      </c>
      <c r="T61">
        <v>358.81920000000002</v>
      </c>
      <c r="U61">
        <v>1752.779</v>
      </c>
      <c r="V61">
        <v>2218.0250000000001</v>
      </c>
      <c r="W61">
        <v>554.51319999999998</v>
      </c>
      <c r="X61">
        <v>1205.6410000000001</v>
      </c>
      <c r="Y61">
        <v>1236.7429999999999</v>
      </c>
      <c r="Z61">
        <v>338.56420000000003</v>
      </c>
      <c r="AA61">
        <v>1465.8920000000001</v>
      </c>
      <c r="AB61">
        <v>197.62010000000001</v>
      </c>
      <c r="AC61">
        <v>871.06650000000002</v>
      </c>
      <c r="AD61">
        <v>335.97039999999998</v>
      </c>
      <c r="AE61">
        <v>397.44920000000002</v>
      </c>
      <c r="AF61">
        <v>36084.18</v>
      </c>
      <c r="AG61">
        <v>9831.0640000000003</v>
      </c>
      <c r="AH61">
        <v>58186.77</v>
      </c>
      <c r="AI61">
        <v>30391.34</v>
      </c>
      <c r="AJ61">
        <v>16616.29</v>
      </c>
      <c r="AK61">
        <v>31116.66</v>
      </c>
      <c r="AL61">
        <v>173164.3</v>
      </c>
      <c r="AM61">
        <v>20101.25</v>
      </c>
      <c r="AN61">
        <v>15270.82</v>
      </c>
      <c r="AO61">
        <v>55181.07</v>
      </c>
      <c r="AP61">
        <v>59796.43</v>
      </c>
      <c r="AQ61">
        <v>13625.4</v>
      </c>
      <c r="AR61">
        <v>22239.99</v>
      </c>
      <c r="AS61">
        <v>267273.8</v>
      </c>
      <c r="AT61">
        <v>255810.9</v>
      </c>
      <c r="AU61">
        <v>319161.40000000002</v>
      </c>
      <c r="AV61">
        <v>74111.72</v>
      </c>
      <c r="AW61">
        <v>79600.649999999994</v>
      </c>
      <c r="AX61">
        <v>8994.14</v>
      </c>
      <c r="AY61">
        <v>2218.0250000000001</v>
      </c>
      <c r="AZ61">
        <v>366967.5</v>
      </c>
      <c r="BA61">
        <v>18405.93</v>
      </c>
      <c r="BB61">
        <v>49526</v>
      </c>
      <c r="BC61">
        <v>48662</v>
      </c>
      <c r="BD61">
        <v>10385</v>
      </c>
      <c r="BE61" t="s">
        <v>83</v>
      </c>
      <c r="BF61">
        <v>1.1302857142857099</v>
      </c>
      <c r="BG61">
        <v>2</v>
      </c>
      <c r="BH61">
        <v>228000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f>IF(Bids_data_set!BE61="Public",1,0)</f>
        <v>1</v>
      </c>
    </row>
    <row r="62" spans="1:66" x14ac:dyDescent="0.2">
      <c r="A62">
        <v>61</v>
      </c>
      <c r="B62" t="s">
        <v>203</v>
      </c>
      <c r="C62" t="s">
        <v>208</v>
      </c>
      <c r="D62" t="s">
        <v>209</v>
      </c>
      <c r="E62" s="1">
        <v>42586</v>
      </c>
      <c r="F62" t="s">
        <v>78</v>
      </c>
      <c r="G62">
        <v>800000</v>
      </c>
      <c r="H62">
        <v>485250</v>
      </c>
      <c r="I62">
        <v>-0.3934375</v>
      </c>
      <c r="J62" t="s">
        <v>75</v>
      </c>
      <c r="K62">
        <v>4</v>
      </c>
      <c r="L62" t="s">
        <v>84</v>
      </c>
      <c r="M62">
        <v>3</v>
      </c>
      <c r="N62" t="s">
        <v>108</v>
      </c>
      <c r="O62" t="s">
        <v>71</v>
      </c>
      <c r="P62" t="s">
        <v>89</v>
      </c>
      <c r="Q62">
        <v>685749</v>
      </c>
      <c r="R62">
        <v>263.8254</v>
      </c>
      <c r="S62">
        <v>279.08240000000001</v>
      </c>
      <c r="T62">
        <v>358.81920000000002</v>
      </c>
      <c r="U62">
        <v>1752.779</v>
      </c>
      <c r="V62">
        <v>2218.0250000000001</v>
      </c>
      <c r="W62">
        <v>554.51319999999998</v>
      </c>
      <c r="X62">
        <v>1205.6410000000001</v>
      </c>
      <c r="Y62">
        <v>1236.7429999999999</v>
      </c>
      <c r="Z62">
        <v>338.56420000000003</v>
      </c>
      <c r="AA62">
        <v>1465.8920000000001</v>
      </c>
      <c r="AB62">
        <v>197.62010000000001</v>
      </c>
      <c r="AC62">
        <v>871.06650000000002</v>
      </c>
      <c r="AD62">
        <v>335.97039999999998</v>
      </c>
      <c r="AE62">
        <v>397.44920000000002</v>
      </c>
      <c r="AF62">
        <v>36084.18</v>
      </c>
      <c r="AG62">
        <v>9831.0640000000003</v>
      </c>
      <c r="AH62">
        <v>58186.77</v>
      </c>
      <c r="AI62">
        <v>30391.34</v>
      </c>
      <c r="AJ62">
        <v>16616.29</v>
      </c>
      <c r="AK62">
        <v>31116.66</v>
      </c>
      <c r="AL62">
        <v>173164.3</v>
      </c>
      <c r="AM62">
        <v>20101.25</v>
      </c>
      <c r="AN62">
        <v>15270.82</v>
      </c>
      <c r="AO62">
        <v>55181.07</v>
      </c>
      <c r="AP62">
        <v>59796.43</v>
      </c>
      <c r="AQ62">
        <v>13625.4</v>
      </c>
      <c r="AR62">
        <v>22239.99</v>
      </c>
      <c r="AS62">
        <v>267273.8</v>
      </c>
      <c r="AT62">
        <v>255810.9</v>
      </c>
      <c r="AU62">
        <v>319161.40000000002</v>
      </c>
      <c r="AV62">
        <v>74111.72</v>
      </c>
      <c r="AW62">
        <v>79600.649999999994</v>
      </c>
      <c r="AX62">
        <v>8994.14</v>
      </c>
      <c r="AY62">
        <v>2218.0250000000001</v>
      </c>
      <c r="AZ62">
        <v>366967.5</v>
      </c>
      <c r="BA62">
        <v>18405.93</v>
      </c>
      <c r="BB62">
        <v>49526</v>
      </c>
      <c r="BC62">
        <v>48662</v>
      </c>
      <c r="BD62">
        <v>10385</v>
      </c>
      <c r="BE62" t="s">
        <v>67</v>
      </c>
      <c r="BF62">
        <v>0.85718625000000004</v>
      </c>
      <c r="BG62">
        <v>1</v>
      </c>
      <c r="BH62">
        <v>-114251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f>IF(Bids_data_set!BE62="Public",1,0)</f>
        <v>0</v>
      </c>
    </row>
    <row r="63" spans="1:66" x14ac:dyDescent="0.2">
      <c r="A63">
        <v>62</v>
      </c>
      <c r="B63" t="s">
        <v>203</v>
      </c>
      <c r="C63" t="s">
        <v>210</v>
      </c>
      <c r="D63" t="s">
        <v>211</v>
      </c>
      <c r="E63" s="1">
        <v>42593</v>
      </c>
      <c r="F63" t="s">
        <v>83</v>
      </c>
      <c r="G63">
        <v>1450000</v>
      </c>
      <c r="H63">
        <v>763000</v>
      </c>
      <c r="I63">
        <v>-0.47379310299999999</v>
      </c>
      <c r="J63" t="s">
        <v>75</v>
      </c>
      <c r="K63">
        <v>6</v>
      </c>
      <c r="L63" t="s">
        <v>69</v>
      </c>
      <c r="M63">
        <v>3</v>
      </c>
      <c r="N63" t="s">
        <v>108</v>
      </c>
      <c r="O63" t="s">
        <v>71</v>
      </c>
      <c r="P63" t="s">
        <v>72</v>
      </c>
      <c r="Q63">
        <v>1291760</v>
      </c>
      <c r="R63">
        <v>263.8254</v>
      </c>
      <c r="S63">
        <v>279.08240000000001</v>
      </c>
      <c r="T63">
        <v>358.81920000000002</v>
      </c>
      <c r="U63">
        <v>1752.779</v>
      </c>
      <c r="V63">
        <v>2218.0250000000001</v>
      </c>
      <c r="W63">
        <v>554.51319999999998</v>
      </c>
      <c r="X63">
        <v>1205.6410000000001</v>
      </c>
      <c r="Y63">
        <v>1236.7429999999999</v>
      </c>
      <c r="Z63">
        <v>338.56420000000003</v>
      </c>
      <c r="AA63">
        <v>1465.8920000000001</v>
      </c>
      <c r="AB63">
        <v>197.62010000000001</v>
      </c>
      <c r="AC63">
        <v>871.06650000000002</v>
      </c>
      <c r="AD63">
        <v>335.97039999999998</v>
      </c>
      <c r="AE63">
        <v>397.44920000000002</v>
      </c>
      <c r="AF63">
        <v>36084.18</v>
      </c>
      <c r="AG63">
        <v>9831.0640000000003</v>
      </c>
      <c r="AH63">
        <v>58186.77</v>
      </c>
      <c r="AI63">
        <v>30391.34</v>
      </c>
      <c r="AJ63">
        <v>16616.29</v>
      </c>
      <c r="AK63">
        <v>31116.66</v>
      </c>
      <c r="AL63">
        <v>173164.3</v>
      </c>
      <c r="AM63">
        <v>20101.25</v>
      </c>
      <c r="AN63">
        <v>15270.82</v>
      </c>
      <c r="AO63">
        <v>55181.07</v>
      </c>
      <c r="AP63">
        <v>59796.43</v>
      </c>
      <c r="AQ63">
        <v>13625.4</v>
      </c>
      <c r="AR63">
        <v>22239.99</v>
      </c>
      <c r="AS63">
        <v>267273.8</v>
      </c>
      <c r="AT63">
        <v>255810.9</v>
      </c>
      <c r="AU63">
        <v>319161.40000000002</v>
      </c>
      <c r="AV63">
        <v>74111.72</v>
      </c>
      <c r="AW63">
        <v>79600.649999999994</v>
      </c>
      <c r="AX63">
        <v>8994.14</v>
      </c>
      <c r="AY63">
        <v>2218.0250000000001</v>
      </c>
      <c r="AZ63">
        <v>366967.5</v>
      </c>
      <c r="BA63">
        <v>18405.93</v>
      </c>
      <c r="BB63">
        <v>49526</v>
      </c>
      <c r="BC63">
        <v>48662</v>
      </c>
      <c r="BD63">
        <v>10385</v>
      </c>
      <c r="BE63" t="s">
        <v>83</v>
      </c>
      <c r="BF63">
        <v>0.89086896551724104</v>
      </c>
      <c r="BG63">
        <v>1</v>
      </c>
      <c r="BH63">
        <v>-158240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f>IF(Bids_data_set!BE63="Public",1,0)</f>
        <v>1</v>
      </c>
    </row>
    <row r="64" spans="1:66" x14ac:dyDescent="0.2">
      <c r="A64">
        <v>63</v>
      </c>
      <c r="B64" t="s">
        <v>203</v>
      </c>
      <c r="C64" t="s">
        <v>212</v>
      </c>
      <c r="D64" t="s">
        <v>213</v>
      </c>
      <c r="E64" s="1">
        <v>42601</v>
      </c>
      <c r="F64" t="s">
        <v>83</v>
      </c>
      <c r="G64">
        <v>6120000</v>
      </c>
      <c r="H64">
        <v>4674300</v>
      </c>
      <c r="I64">
        <v>-0.23622549000000001</v>
      </c>
      <c r="J64" t="s">
        <v>75</v>
      </c>
      <c r="K64">
        <v>6</v>
      </c>
      <c r="L64" t="s">
        <v>84</v>
      </c>
      <c r="M64">
        <v>3</v>
      </c>
      <c r="N64" t="s">
        <v>88</v>
      </c>
      <c r="O64" t="s">
        <v>71</v>
      </c>
      <c r="P64" t="s">
        <v>89</v>
      </c>
      <c r="Q64">
        <v>4753054</v>
      </c>
      <c r="R64">
        <v>263.8254</v>
      </c>
      <c r="S64">
        <v>279.08240000000001</v>
      </c>
      <c r="T64">
        <v>358.81920000000002</v>
      </c>
      <c r="U64">
        <v>1752.779</v>
      </c>
      <c r="V64">
        <v>2218.0250000000001</v>
      </c>
      <c r="W64">
        <v>554.51319999999998</v>
      </c>
      <c r="X64">
        <v>1205.6410000000001</v>
      </c>
      <c r="Y64">
        <v>1236.7429999999999</v>
      </c>
      <c r="Z64">
        <v>338.56420000000003</v>
      </c>
      <c r="AA64">
        <v>1465.8920000000001</v>
      </c>
      <c r="AB64">
        <v>197.62010000000001</v>
      </c>
      <c r="AC64">
        <v>871.06650000000002</v>
      </c>
      <c r="AD64">
        <v>335.97039999999998</v>
      </c>
      <c r="AE64">
        <v>397.44920000000002</v>
      </c>
      <c r="AF64">
        <v>36084.18</v>
      </c>
      <c r="AG64">
        <v>9831.0640000000003</v>
      </c>
      <c r="AH64">
        <v>58186.77</v>
      </c>
      <c r="AI64">
        <v>30391.34</v>
      </c>
      <c r="AJ64">
        <v>16616.29</v>
      </c>
      <c r="AK64">
        <v>31116.66</v>
      </c>
      <c r="AL64">
        <v>173164.3</v>
      </c>
      <c r="AM64">
        <v>20101.25</v>
      </c>
      <c r="AN64">
        <v>15270.82</v>
      </c>
      <c r="AO64">
        <v>55181.07</v>
      </c>
      <c r="AP64">
        <v>59796.43</v>
      </c>
      <c r="AQ64">
        <v>13625.4</v>
      </c>
      <c r="AR64">
        <v>22239.99</v>
      </c>
      <c r="AS64">
        <v>267273.8</v>
      </c>
      <c r="AT64">
        <v>255810.9</v>
      </c>
      <c r="AU64">
        <v>319161.40000000002</v>
      </c>
      <c r="AV64">
        <v>74111.72</v>
      </c>
      <c r="AW64">
        <v>79600.649999999994</v>
      </c>
      <c r="AX64">
        <v>8994.14</v>
      </c>
      <c r="AY64">
        <v>2218.0250000000001</v>
      </c>
      <c r="AZ64">
        <v>366967.5</v>
      </c>
      <c r="BA64">
        <v>18405.93</v>
      </c>
      <c r="BB64">
        <v>49526</v>
      </c>
      <c r="BC64">
        <v>48662</v>
      </c>
      <c r="BD64">
        <v>10385</v>
      </c>
      <c r="BE64" t="s">
        <v>83</v>
      </c>
      <c r="BF64">
        <v>0.77664281045751604</v>
      </c>
      <c r="BG64">
        <v>4</v>
      </c>
      <c r="BH64">
        <v>-1366946</v>
      </c>
      <c r="BI64">
        <v>0</v>
      </c>
      <c r="BJ64">
        <v>0</v>
      </c>
      <c r="BK64">
        <v>0</v>
      </c>
      <c r="BL64">
        <v>1</v>
      </c>
      <c r="BM64">
        <v>0</v>
      </c>
      <c r="BN64">
        <f>IF(Bids_data_set!BE64="Public",1,0)</f>
        <v>1</v>
      </c>
    </row>
    <row r="65" spans="1:66" x14ac:dyDescent="0.2">
      <c r="A65">
        <v>64</v>
      </c>
      <c r="B65" t="s">
        <v>203</v>
      </c>
      <c r="C65" t="s">
        <v>214</v>
      </c>
      <c r="D65" t="s">
        <v>215</v>
      </c>
      <c r="E65" s="1">
        <v>42606</v>
      </c>
      <c r="F65" t="s">
        <v>78</v>
      </c>
      <c r="G65">
        <v>230000</v>
      </c>
      <c r="H65">
        <v>274450</v>
      </c>
      <c r="I65">
        <v>0.19326087</v>
      </c>
      <c r="J65" t="s">
        <v>68</v>
      </c>
      <c r="K65">
        <v>3</v>
      </c>
      <c r="L65" t="s">
        <v>84</v>
      </c>
      <c r="M65">
        <v>3</v>
      </c>
      <c r="N65" t="s">
        <v>70</v>
      </c>
      <c r="O65" t="s">
        <v>71</v>
      </c>
      <c r="P65" t="s">
        <v>80</v>
      </c>
      <c r="Q65">
        <v>395000</v>
      </c>
      <c r="R65">
        <v>263.8254</v>
      </c>
      <c r="S65">
        <v>279.08240000000001</v>
      </c>
      <c r="T65">
        <v>358.81920000000002</v>
      </c>
      <c r="U65">
        <v>1752.779</v>
      </c>
      <c r="V65">
        <v>2218.0250000000001</v>
      </c>
      <c r="W65">
        <v>554.51319999999998</v>
      </c>
      <c r="X65">
        <v>1205.6410000000001</v>
      </c>
      <c r="Y65">
        <v>1236.7429999999999</v>
      </c>
      <c r="Z65">
        <v>338.56420000000003</v>
      </c>
      <c r="AA65">
        <v>1465.8920000000001</v>
      </c>
      <c r="AB65">
        <v>197.62010000000001</v>
      </c>
      <c r="AC65">
        <v>871.06650000000002</v>
      </c>
      <c r="AD65">
        <v>335.97039999999998</v>
      </c>
      <c r="AE65">
        <v>397.44920000000002</v>
      </c>
      <c r="AF65">
        <v>36084.18</v>
      </c>
      <c r="AG65">
        <v>9831.0640000000003</v>
      </c>
      <c r="AH65">
        <v>58186.77</v>
      </c>
      <c r="AI65">
        <v>30391.34</v>
      </c>
      <c r="AJ65">
        <v>16616.29</v>
      </c>
      <c r="AK65">
        <v>31116.66</v>
      </c>
      <c r="AL65">
        <v>173164.3</v>
      </c>
      <c r="AM65">
        <v>20101.25</v>
      </c>
      <c r="AN65">
        <v>15270.82</v>
      </c>
      <c r="AO65">
        <v>55181.07</v>
      </c>
      <c r="AP65">
        <v>59796.43</v>
      </c>
      <c r="AQ65">
        <v>13625.4</v>
      </c>
      <c r="AR65">
        <v>22239.99</v>
      </c>
      <c r="AS65">
        <v>267273.8</v>
      </c>
      <c r="AT65">
        <v>255810.9</v>
      </c>
      <c r="AU65">
        <v>319161.40000000002</v>
      </c>
      <c r="AV65">
        <v>74111.72</v>
      </c>
      <c r="AW65">
        <v>79600.649999999994</v>
      </c>
      <c r="AX65">
        <v>8994.14</v>
      </c>
      <c r="AY65">
        <v>2218.0250000000001</v>
      </c>
      <c r="AZ65">
        <v>366967.5</v>
      </c>
      <c r="BA65">
        <v>18405.93</v>
      </c>
      <c r="BB65">
        <v>49526</v>
      </c>
      <c r="BC65">
        <v>48662</v>
      </c>
      <c r="BD65">
        <v>10385</v>
      </c>
      <c r="BE65" t="s">
        <v>67</v>
      </c>
      <c r="BF65">
        <v>1.7173913043478299</v>
      </c>
      <c r="BG65">
        <v>1</v>
      </c>
      <c r="BH65">
        <v>165000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f>IF(Bids_data_set!BE65="Public",1,0)</f>
        <v>0</v>
      </c>
    </row>
    <row r="66" spans="1:66" x14ac:dyDescent="0.2">
      <c r="A66">
        <v>65</v>
      </c>
      <c r="B66" t="s">
        <v>203</v>
      </c>
      <c r="C66" t="s">
        <v>216</v>
      </c>
      <c r="D66" t="s">
        <v>217</v>
      </c>
      <c r="E66" s="1">
        <v>42612</v>
      </c>
      <c r="F66" t="s">
        <v>83</v>
      </c>
      <c r="G66">
        <v>2000000</v>
      </c>
      <c r="H66">
        <v>1460000</v>
      </c>
      <c r="I66">
        <v>-0.27</v>
      </c>
      <c r="J66" t="s">
        <v>75</v>
      </c>
      <c r="K66">
        <v>10</v>
      </c>
      <c r="L66" t="s">
        <v>84</v>
      </c>
      <c r="M66">
        <v>3</v>
      </c>
      <c r="N66" t="s">
        <v>85</v>
      </c>
      <c r="O66" t="s">
        <v>71</v>
      </c>
      <c r="P66" t="s">
        <v>89</v>
      </c>
      <c r="Q66">
        <v>1500000</v>
      </c>
      <c r="R66">
        <v>263.8254</v>
      </c>
      <c r="S66">
        <v>279.08240000000001</v>
      </c>
      <c r="T66">
        <v>358.81920000000002</v>
      </c>
      <c r="U66">
        <v>1752.779</v>
      </c>
      <c r="V66">
        <v>2218.0250000000001</v>
      </c>
      <c r="W66">
        <v>554.51319999999998</v>
      </c>
      <c r="X66">
        <v>1205.6410000000001</v>
      </c>
      <c r="Y66">
        <v>1236.7429999999999</v>
      </c>
      <c r="Z66">
        <v>338.56420000000003</v>
      </c>
      <c r="AA66">
        <v>1465.8920000000001</v>
      </c>
      <c r="AB66">
        <v>197.62010000000001</v>
      </c>
      <c r="AC66">
        <v>871.06650000000002</v>
      </c>
      <c r="AD66">
        <v>335.97039999999998</v>
      </c>
      <c r="AE66">
        <v>397.44920000000002</v>
      </c>
      <c r="AF66">
        <v>36084.18</v>
      </c>
      <c r="AG66">
        <v>9831.0640000000003</v>
      </c>
      <c r="AH66">
        <v>58186.77</v>
      </c>
      <c r="AI66">
        <v>30391.34</v>
      </c>
      <c r="AJ66">
        <v>16616.29</v>
      </c>
      <c r="AK66">
        <v>31116.66</v>
      </c>
      <c r="AL66">
        <v>173164.3</v>
      </c>
      <c r="AM66">
        <v>20101.25</v>
      </c>
      <c r="AN66">
        <v>15270.82</v>
      </c>
      <c r="AO66">
        <v>55181.07</v>
      </c>
      <c r="AP66">
        <v>59796.43</v>
      </c>
      <c r="AQ66">
        <v>13625.4</v>
      </c>
      <c r="AR66">
        <v>22239.99</v>
      </c>
      <c r="AS66">
        <v>267273.8</v>
      </c>
      <c r="AT66">
        <v>255810.9</v>
      </c>
      <c r="AU66">
        <v>319161.40000000002</v>
      </c>
      <c r="AV66">
        <v>74111.72</v>
      </c>
      <c r="AW66">
        <v>79600.649999999994</v>
      </c>
      <c r="AX66">
        <v>8994.14</v>
      </c>
      <c r="AY66">
        <v>2218.0250000000001</v>
      </c>
      <c r="AZ66">
        <v>366967.5</v>
      </c>
      <c r="BA66">
        <v>18405.93</v>
      </c>
      <c r="BB66">
        <v>49526</v>
      </c>
      <c r="BC66">
        <v>48662</v>
      </c>
      <c r="BD66">
        <v>10385</v>
      </c>
      <c r="BE66" t="s">
        <v>83</v>
      </c>
      <c r="BF66">
        <v>0.75</v>
      </c>
      <c r="BG66">
        <v>2</v>
      </c>
      <c r="BH66">
        <v>-500000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f>IF(Bids_data_set!BE66="Public",1,0)</f>
        <v>1</v>
      </c>
    </row>
    <row r="67" spans="1:66" x14ac:dyDescent="0.2">
      <c r="A67">
        <v>66</v>
      </c>
      <c r="B67" t="s">
        <v>203</v>
      </c>
      <c r="C67" t="s">
        <v>218</v>
      </c>
      <c r="D67" t="s">
        <v>219</v>
      </c>
      <c r="E67" s="1">
        <v>42626</v>
      </c>
      <c r="F67" t="s">
        <v>67</v>
      </c>
      <c r="G67">
        <v>73640000</v>
      </c>
      <c r="H67">
        <v>68462700</v>
      </c>
      <c r="I67">
        <v>-7.030554E-2</v>
      </c>
      <c r="J67" t="s">
        <v>75</v>
      </c>
      <c r="K67">
        <v>2</v>
      </c>
      <c r="L67" t="s">
        <v>69</v>
      </c>
      <c r="M67">
        <v>3</v>
      </c>
      <c r="N67" t="s">
        <v>70</v>
      </c>
      <c r="O67" t="s">
        <v>71</v>
      </c>
      <c r="P67" t="s">
        <v>72</v>
      </c>
      <c r="Q67">
        <v>81159000</v>
      </c>
      <c r="R67">
        <v>263.8254</v>
      </c>
      <c r="S67">
        <v>279.08240000000001</v>
      </c>
      <c r="T67">
        <v>358.81920000000002</v>
      </c>
      <c r="U67">
        <v>1752.779</v>
      </c>
      <c r="V67">
        <v>2218.0250000000001</v>
      </c>
      <c r="W67">
        <v>554.51319999999998</v>
      </c>
      <c r="X67">
        <v>1205.6410000000001</v>
      </c>
      <c r="Y67">
        <v>1236.7429999999999</v>
      </c>
      <c r="Z67">
        <v>338.56420000000003</v>
      </c>
      <c r="AA67">
        <v>1465.8920000000001</v>
      </c>
      <c r="AB67">
        <v>197.62010000000001</v>
      </c>
      <c r="AC67">
        <v>871.06650000000002</v>
      </c>
      <c r="AD67">
        <v>335.97039999999998</v>
      </c>
      <c r="AE67">
        <v>397.44920000000002</v>
      </c>
      <c r="AF67">
        <v>36084.18</v>
      </c>
      <c r="AG67">
        <v>9831.0640000000003</v>
      </c>
      <c r="AH67">
        <v>58186.77</v>
      </c>
      <c r="AI67">
        <v>30391.34</v>
      </c>
      <c r="AJ67">
        <v>16616.29</v>
      </c>
      <c r="AK67">
        <v>31116.66</v>
      </c>
      <c r="AL67">
        <v>173164.3</v>
      </c>
      <c r="AM67">
        <v>20101.25</v>
      </c>
      <c r="AN67">
        <v>15270.82</v>
      </c>
      <c r="AO67">
        <v>55181.07</v>
      </c>
      <c r="AP67">
        <v>59796.43</v>
      </c>
      <c r="AQ67">
        <v>13625.4</v>
      </c>
      <c r="AR67">
        <v>22239.99</v>
      </c>
      <c r="AS67">
        <v>267273.8</v>
      </c>
      <c r="AT67">
        <v>255810.9</v>
      </c>
      <c r="AU67">
        <v>319161.40000000002</v>
      </c>
      <c r="AV67">
        <v>74111.72</v>
      </c>
      <c r="AW67">
        <v>79600.649999999994</v>
      </c>
      <c r="AX67">
        <v>8994.14</v>
      </c>
      <c r="AY67">
        <v>2218.0250000000001</v>
      </c>
      <c r="AZ67">
        <v>366967.5</v>
      </c>
      <c r="BA67">
        <v>18405.93</v>
      </c>
      <c r="BB67">
        <v>49526</v>
      </c>
      <c r="BC67">
        <v>48662</v>
      </c>
      <c r="BD67">
        <v>10385</v>
      </c>
      <c r="BE67" t="s">
        <v>67</v>
      </c>
      <c r="BF67">
        <v>1.1021048343291699</v>
      </c>
      <c r="BG67">
        <v>5</v>
      </c>
      <c r="BH67">
        <v>7519000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f>IF(Bids_data_set!BE67="Public",1,0)</f>
        <v>0</v>
      </c>
    </row>
    <row r="68" spans="1:66" x14ac:dyDescent="0.2">
      <c r="A68">
        <v>67</v>
      </c>
      <c r="B68" t="s">
        <v>220</v>
      </c>
      <c r="C68" t="s">
        <v>221</v>
      </c>
      <c r="D68" t="s">
        <v>222</v>
      </c>
      <c r="E68" s="1">
        <v>42648</v>
      </c>
      <c r="F68" t="s">
        <v>83</v>
      </c>
      <c r="G68">
        <v>3120000</v>
      </c>
      <c r="H68">
        <v>2147100</v>
      </c>
      <c r="I68">
        <v>-0.31182692299999998</v>
      </c>
      <c r="J68" t="s">
        <v>75</v>
      </c>
      <c r="K68">
        <v>7</v>
      </c>
      <c r="L68" t="s">
        <v>84</v>
      </c>
      <c r="M68">
        <v>4</v>
      </c>
      <c r="N68" t="s">
        <v>85</v>
      </c>
      <c r="O68" t="s">
        <v>71</v>
      </c>
      <c r="P68" t="s">
        <v>89</v>
      </c>
      <c r="Q68">
        <v>2381070</v>
      </c>
      <c r="R68">
        <v>265.79840000000002</v>
      </c>
      <c r="S68">
        <v>279.01679999999999</v>
      </c>
      <c r="T68">
        <v>360.8947</v>
      </c>
      <c r="U68">
        <v>1765.675</v>
      </c>
      <c r="V68">
        <v>2226.5390000000002</v>
      </c>
      <c r="W68">
        <v>553.49789999999996</v>
      </c>
      <c r="X68">
        <v>1203.0260000000001</v>
      </c>
      <c r="Y68">
        <v>1240.999</v>
      </c>
      <c r="Z68">
        <v>337.97089999999997</v>
      </c>
      <c r="AA68">
        <v>1474.8820000000001</v>
      </c>
      <c r="AB68">
        <v>198.15870000000001</v>
      </c>
      <c r="AC68">
        <v>872.98069999999996</v>
      </c>
      <c r="AD68">
        <v>339.67680000000001</v>
      </c>
      <c r="AE68">
        <v>397.67270000000002</v>
      </c>
      <c r="AF68">
        <v>37295.56</v>
      </c>
      <c r="AG68">
        <v>9854.4040000000005</v>
      </c>
      <c r="AH68">
        <v>55734.5</v>
      </c>
      <c r="AI68">
        <v>30369.05</v>
      </c>
      <c r="AJ68">
        <v>16745.62</v>
      </c>
      <c r="AK68">
        <v>31642.15</v>
      </c>
      <c r="AL68">
        <v>171648.2</v>
      </c>
      <c r="AM68">
        <v>20200.71</v>
      </c>
      <c r="AN68">
        <v>15081.91</v>
      </c>
      <c r="AO68">
        <v>55674.46</v>
      </c>
      <c r="AP68">
        <v>60239.26</v>
      </c>
      <c r="AQ68">
        <v>13901.16</v>
      </c>
      <c r="AR68">
        <v>21835.49</v>
      </c>
      <c r="AS68">
        <v>270915.59999999998</v>
      </c>
      <c r="AT68">
        <v>258054.2</v>
      </c>
      <c r="AU68">
        <v>322936.2</v>
      </c>
      <c r="AV68">
        <v>75054.13</v>
      </c>
      <c r="AW68">
        <v>80310.509999999995</v>
      </c>
      <c r="AX68">
        <v>9024.4509999999991</v>
      </c>
      <c r="AY68">
        <v>2226.5390000000002</v>
      </c>
      <c r="AZ68">
        <v>367004.1</v>
      </c>
      <c r="BA68">
        <v>18403.330000000002</v>
      </c>
      <c r="BB68">
        <v>43552</v>
      </c>
      <c r="BC68">
        <v>49526</v>
      </c>
      <c r="BD68">
        <v>10442</v>
      </c>
      <c r="BE68" t="s">
        <v>83</v>
      </c>
      <c r="BF68">
        <v>0.76316346153846104</v>
      </c>
      <c r="BG68">
        <v>2</v>
      </c>
      <c r="BH68">
        <v>-738930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f>IF(Bids_data_set!BE68="Public",1,0)</f>
        <v>1</v>
      </c>
    </row>
    <row r="69" spans="1:66" x14ac:dyDescent="0.2">
      <c r="A69">
        <v>68</v>
      </c>
      <c r="B69" t="s">
        <v>220</v>
      </c>
      <c r="C69" t="s">
        <v>223</v>
      </c>
      <c r="D69" t="s">
        <v>224</v>
      </c>
      <c r="E69" s="1">
        <v>42667</v>
      </c>
      <c r="F69" t="s">
        <v>83</v>
      </c>
      <c r="G69">
        <v>2400000</v>
      </c>
      <c r="H69">
        <v>3617000</v>
      </c>
      <c r="I69">
        <v>0.50708333299999997</v>
      </c>
      <c r="J69" t="s">
        <v>68</v>
      </c>
      <c r="K69">
        <v>2</v>
      </c>
      <c r="L69" t="s">
        <v>69</v>
      </c>
      <c r="M69">
        <v>4</v>
      </c>
      <c r="N69" t="s">
        <v>88</v>
      </c>
      <c r="O69" t="s">
        <v>71</v>
      </c>
      <c r="P69" t="s">
        <v>89</v>
      </c>
      <c r="Q69">
        <v>4944123</v>
      </c>
      <c r="R69">
        <v>265.79840000000002</v>
      </c>
      <c r="S69">
        <v>279.01679999999999</v>
      </c>
      <c r="T69">
        <v>360.8947</v>
      </c>
      <c r="U69">
        <v>1765.675</v>
      </c>
      <c r="V69">
        <v>2226.5390000000002</v>
      </c>
      <c r="W69">
        <v>553.49789999999996</v>
      </c>
      <c r="X69">
        <v>1203.0260000000001</v>
      </c>
      <c r="Y69">
        <v>1240.999</v>
      </c>
      <c r="Z69">
        <v>337.97089999999997</v>
      </c>
      <c r="AA69">
        <v>1474.8820000000001</v>
      </c>
      <c r="AB69">
        <v>198.15870000000001</v>
      </c>
      <c r="AC69">
        <v>872.98069999999996</v>
      </c>
      <c r="AD69">
        <v>339.67680000000001</v>
      </c>
      <c r="AE69">
        <v>397.67270000000002</v>
      </c>
      <c r="AF69">
        <v>37295.56</v>
      </c>
      <c r="AG69">
        <v>9854.4040000000005</v>
      </c>
      <c r="AH69">
        <v>55734.5</v>
      </c>
      <c r="AI69">
        <v>30369.05</v>
      </c>
      <c r="AJ69">
        <v>16745.62</v>
      </c>
      <c r="AK69">
        <v>31642.15</v>
      </c>
      <c r="AL69">
        <v>171648.2</v>
      </c>
      <c r="AM69">
        <v>20200.71</v>
      </c>
      <c r="AN69">
        <v>15081.91</v>
      </c>
      <c r="AO69">
        <v>55674.46</v>
      </c>
      <c r="AP69">
        <v>60239.26</v>
      </c>
      <c r="AQ69">
        <v>13901.16</v>
      </c>
      <c r="AR69">
        <v>21835.49</v>
      </c>
      <c r="AS69">
        <v>270915.59999999998</v>
      </c>
      <c r="AT69">
        <v>258054.2</v>
      </c>
      <c r="AU69">
        <v>322936.2</v>
      </c>
      <c r="AV69">
        <v>75054.13</v>
      </c>
      <c r="AW69">
        <v>80310.509999999995</v>
      </c>
      <c r="AX69">
        <v>9024.4509999999991</v>
      </c>
      <c r="AY69">
        <v>2226.5390000000002</v>
      </c>
      <c r="AZ69">
        <v>367004.1</v>
      </c>
      <c r="BA69">
        <v>18403.330000000002</v>
      </c>
      <c r="BB69">
        <v>43552</v>
      </c>
      <c r="BC69">
        <v>49526</v>
      </c>
      <c r="BD69">
        <v>10442</v>
      </c>
      <c r="BE69" t="s">
        <v>83</v>
      </c>
      <c r="BF69">
        <v>2.0600512499999999</v>
      </c>
      <c r="BG69">
        <v>4</v>
      </c>
      <c r="BH69">
        <v>2544123</v>
      </c>
      <c r="BI69">
        <v>0</v>
      </c>
      <c r="BJ69">
        <v>0</v>
      </c>
      <c r="BK69">
        <v>0</v>
      </c>
      <c r="BL69">
        <v>1</v>
      </c>
      <c r="BM69">
        <v>0</v>
      </c>
      <c r="BN69">
        <f>IF(Bids_data_set!BE69="Public",1,0)</f>
        <v>1</v>
      </c>
    </row>
    <row r="70" spans="1:66" x14ac:dyDescent="0.2">
      <c r="A70">
        <v>69</v>
      </c>
      <c r="B70" t="s">
        <v>220</v>
      </c>
      <c r="C70" t="s">
        <v>225</v>
      </c>
      <c r="D70" t="s">
        <v>226</v>
      </c>
      <c r="E70" s="1">
        <v>42668</v>
      </c>
      <c r="F70" t="s">
        <v>83</v>
      </c>
      <c r="G70">
        <v>67636000</v>
      </c>
      <c r="H70">
        <v>49942700</v>
      </c>
      <c r="I70">
        <v>-0.26159589599999999</v>
      </c>
      <c r="J70" t="s">
        <v>68</v>
      </c>
      <c r="K70">
        <v>7</v>
      </c>
      <c r="L70" t="s">
        <v>84</v>
      </c>
      <c r="M70">
        <v>4</v>
      </c>
      <c r="N70" t="s">
        <v>108</v>
      </c>
      <c r="O70" t="s">
        <v>71</v>
      </c>
      <c r="P70" t="s">
        <v>80</v>
      </c>
      <c r="Q70">
        <v>51303284</v>
      </c>
      <c r="R70">
        <v>265.79840000000002</v>
      </c>
      <c r="S70">
        <v>279.01679999999999</v>
      </c>
      <c r="T70">
        <v>360.8947</v>
      </c>
      <c r="U70">
        <v>1765.675</v>
      </c>
      <c r="V70">
        <v>2226.5390000000002</v>
      </c>
      <c r="W70">
        <v>553.49789999999996</v>
      </c>
      <c r="X70">
        <v>1203.0260000000001</v>
      </c>
      <c r="Y70">
        <v>1240.999</v>
      </c>
      <c r="Z70">
        <v>337.97089999999997</v>
      </c>
      <c r="AA70">
        <v>1474.8820000000001</v>
      </c>
      <c r="AB70">
        <v>198.15870000000001</v>
      </c>
      <c r="AC70">
        <v>872.98069999999996</v>
      </c>
      <c r="AD70">
        <v>339.67680000000001</v>
      </c>
      <c r="AE70">
        <v>397.67270000000002</v>
      </c>
      <c r="AF70">
        <v>37295.56</v>
      </c>
      <c r="AG70">
        <v>9854.4040000000005</v>
      </c>
      <c r="AH70">
        <v>55734.5</v>
      </c>
      <c r="AI70">
        <v>30369.05</v>
      </c>
      <c r="AJ70">
        <v>16745.62</v>
      </c>
      <c r="AK70">
        <v>31642.15</v>
      </c>
      <c r="AL70">
        <v>171648.2</v>
      </c>
      <c r="AM70">
        <v>20200.71</v>
      </c>
      <c r="AN70">
        <v>15081.91</v>
      </c>
      <c r="AO70">
        <v>55674.46</v>
      </c>
      <c r="AP70">
        <v>60239.26</v>
      </c>
      <c r="AQ70">
        <v>13901.16</v>
      </c>
      <c r="AR70">
        <v>21835.49</v>
      </c>
      <c r="AS70">
        <v>270915.59999999998</v>
      </c>
      <c r="AT70">
        <v>258054.2</v>
      </c>
      <c r="AU70">
        <v>322936.2</v>
      </c>
      <c r="AV70">
        <v>75054.13</v>
      </c>
      <c r="AW70">
        <v>80310.509999999995</v>
      </c>
      <c r="AX70">
        <v>9024.4509999999991</v>
      </c>
      <c r="AY70">
        <v>2226.5390000000002</v>
      </c>
      <c r="AZ70">
        <v>367004.1</v>
      </c>
      <c r="BA70">
        <v>18403.330000000002</v>
      </c>
      <c r="BB70">
        <v>43552</v>
      </c>
      <c r="BC70">
        <v>49526</v>
      </c>
      <c r="BD70">
        <v>10442</v>
      </c>
      <c r="BE70" t="s">
        <v>83</v>
      </c>
      <c r="BF70">
        <v>0.75852037376545001</v>
      </c>
      <c r="BG70">
        <v>5</v>
      </c>
      <c r="BH70">
        <v>-16332716</v>
      </c>
      <c r="BI70">
        <v>0</v>
      </c>
      <c r="BJ70">
        <v>0</v>
      </c>
      <c r="BK70">
        <v>0</v>
      </c>
      <c r="BL70">
        <v>0</v>
      </c>
      <c r="BM70">
        <v>1</v>
      </c>
      <c r="BN70">
        <f>IF(Bids_data_set!BE70="Public",1,0)</f>
        <v>1</v>
      </c>
    </row>
    <row r="71" spans="1:66" x14ac:dyDescent="0.2">
      <c r="A71">
        <v>70</v>
      </c>
      <c r="B71" t="s">
        <v>220</v>
      </c>
      <c r="C71" t="s">
        <v>227</v>
      </c>
      <c r="D71" t="s">
        <v>228</v>
      </c>
      <c r="E71" s="1">
        <v>42670</v>
      </c>
      <c r="F71" t="s">
        <v>83</v>
      </c>
      <c r="G71">
        <v>2150000</v>
      </c>
      <c r="H71">
        <v>1654320</v>
      </c>
      <c r="I71">
        <v>-0.23054883700000001</v>
      </c>
      <c r="J71" t="s">
        <v>68</v>
      </c>
      <c r="K71">
        <v>1</v>
      </c>
      <c r="L71" t="s">
        <v>103</v>
      </c>
      <c r="M71">
        <v>4</v>
      </c>
      <c r="N71" t="s">
        <v>108</v>
      </c>
      <c r="O71" t="s">
        <v>71</v>
      </c>
      <c r="P71" t="s">
        <v>80</v>
      </c>
      <c r="Q71">
        <v>1654320</v>
      </c>
      <c r="R71">
        <v>265.79840000000002</v>
      </c>
      <c r="S71">
        <v>279.01679999999999</v>
      </c>
      <c r="T71">
        <v>360.8947</v>
      </c>
      <c r="U71">
        <v>1765.675</v>
      </c>
      <c r="V71">
        <v>2226.5390000000002</v>
      </c>
      <c r="W71">
        <v>553.49789999999996</v>
      </c>
      <c r="X71">
        <v>1203.0260000000001</v>
      </c>
      <c r="Y71">
        <v>1240.999</v>
      </c>
      <c r="Z71">
        <v>337.97089999999997</v>
      </c>
      <c r="AA71">
        <v>1474.8820000000001</v>
      </c>
      <c r="AB71">
        <v>198.15870000000001</v>
      </c>
      <c r="AC71">
        <v>872.98069999999996</v>
      </c>
      <c r="AD71">
        <v>339.67680000000001</v>
      </c>
      <c r="AE71">
        <v>397.67270000000002</v>
      </c>
      <c r="AF71">
        <v>37295.56</v>
      </c>
      <c r="AG71">
        <v>9854.4040000000005</v>
      </c>
      <c r="AH71">
        <v>55734.5</v>
      </c>
      <c r="AI71">
        <v>30369.05</v>
      </c>
      <c r="AJ71">
        <v>16745.62</v>
      </c>
      <c r="AK71">
        <v>31642.15</v>
      </c>
      <c r="AL71">
        <v>171648.2</v>
      </c>
      <c r="AM71">
        <v>20200.71</v>
      </c>
      <c r="AN71">
        <v>15081.91</v>
      </c>
      <c r="AO71">
        <v>55674.46</v>
      </c>
      <c r="AP71">
        <v>60239.26</v>
      </c>
      <c r="AQ71">
        <v>13901.16</v>
      </c>
      <c r="AR71">
        <v>21835.49</v>
      </c>
      <c r="AS71">
        <v>270915.59999999998</v>
      </c>
      <c r="AT71">
        <v>258054.2</v>
      </c>
      <c r="AU71">
        <v>322936.2</v>
      </c>
      <c r="AV71">
        <v>75054.13</v>
      </c>
      <c r="AW71">
        <v>80310.509999999995</v>
      </c>
      <c r="AX71">
        <v>9024.4509999999991</v>
      </c>
      <c r="AY71">
        <v>2226.5390000000002</v>
      </c>
      <c r="AZ71">
        <v>367004.1</v>
      </c>
      <c r="BA71">
        <v>18403.330000000002</v>
      </c>
      <c r="BB71">
        <v>43552</v>
      </c>
      <c r="BC71">
        <v>49526</v>
      </c>
      <c r="BD71">
        <v>10442</v>
      </c>
      <c r="BE71" t="s">
        <v>83</v>
      </c>
      <c r="BF71">
        <v>0.76945116279069803</v>
      </c>
      <c r="BG71">
        <v>2</v>
      </c>
      <c r="BH71">
        <v>-495680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f>IF(Bids_data_set!BE71="Public",1,0)</f>
        <v>1</v>
      </c>
    </row>
    <row r="72" spans="1:66" x14ac:dyDescent="0.2">
      <c r="A72">
        <v>71</v>
      </c>
      <c r="B72" t="s">
        <v>220</v>
      </c>
      <c r="C72" t="s">
        <v>229</v>
      </c>
      <c r="D72" t="s">
        <v>230</v>
      </c>
      <c r="E72" s="1">
        <v>42677</v>
      </c>
      <c r="F72" t="s">
        <v>78</v>
      </c>
      <c r="G72">
        <v>480000</v>
      </c>
      <c r="H72">
        <v>770000</v>
      </c>
      <c r="I72">
        <v>0.60416666699999999</v>
      </c>
      <c r="J72" t="s">
        <v>68</v>
      </c>
      <c r="K72">
        <v>4</v>
      </c>
      <c r="L72" t="s">
        <v>103</v>
      </c>
      <c r="M72">
        <v>4</v>
      </c>
      <c r="N72" t="s">
        <v>108</v>
      </c>
      <c r="O72" t="s">
        <v>71</v>
      </c>
      <c r="P72" t="s">
        <v>80</v>
      </c>
      <c r="Q72">
        <v>1072000</v>
      </c>
      <c r="R72">
        <v>265.79840000000002</v>
      </c>
      <c r="S72">
        <v>279.01679999999999</v>
      </c>
      <c r="T72">
        <v>360.8947</v>
      </c>
      <c r="U72">
        <v>1765.675</v>
      </c>
      <c r="V72">
        <v>2226.5390000000002</v>
      </c>
      <c r="W72">
        <v>553.49789999999996</v>
      </c>
      <c r="X72">
        <v>1203.0260000000001</v>
      </c>
      <c r="Y72">
        <v>1240.999</v>
      </c>
      <c r="Z72">
        <v>337.97089999999997</v>
      </c>
      <c r="AA72">
        <v>1474.8820000000001</v>
      </c>
      <c r="AB72">
        <v>198.15870000000001</v>
      </c>
      <c r="AC72">
        <v>872.98069999999996</v>
      </c>
      <c r="AD72">
        <v>339.67680000000001</v>
      </c>
      <c r="AE72">
        <v>397.67270000000002</v>
      </c>
      <c r="AF72">
        <v>37295.56</v>
      </c>
      <c r="AG72">
        <v>9854.4040000000005</v>
      </c>
      <c r="AH72">
        <v>55734.5</v>
      </c>
      <c r="AI72">
        <v>30369.05</v>
      </c>
      <c r="AJ72">
        <v>16745.62</v>
      </c>
      <c r="AK72">
        <v>31642.15</v>
      </c>
      <c r="AL72">
        <v>171648.2</v>
      </c>
      <c r="AM72">
        <v>20200.71</v>
      </c>
      <c r="AN72">
        <v>15081.91</v>
      </c>
      <c r="AO72">
        <v>55674.46</v>
      </c>
      <c r="AP72">
        <v>60239.26</v>
      </c>
      <c r="AQ72">
        <v>13901.16</v>
      </c>
      <c r="AR72">
        <v>21835.49</v>
      </c>
      <c r="AS72">
        <v>270915.59999999998</v>
      </c>
      <c r="AT72">
        <v>258054.2</v>
      </c>
      <c r="AU72">
        <v>322936.2</v>
      </c>
      <c r="AV72">
        <v>75054.13</v>
      </c>
      <c r="AW72">
        <v>80310.509999999995</v>
      </c>
      <c r="AX72">
        <v>9024.4509999999991</v>
      </c>
      <c r="AY72">
        <v>2226.5390000000002</v>
      </c>
      <c r="AZ72">
        <v>367004.1</v>
      </c>
      <c r="BA72">
        <v>18403.330000000002</v>
      </c>
      <c r="BB72">
        <v>43552</v>
      </c>
      <c r="BC72">
        <v>49526</v>
      </c>
      <c r="BD72">
        <v>10442</v>
      </c>
      <c r="BE72" t="s">
        <v>67</v>
      </c>
      <c r="BF72">
        <v>2.2333333333333298</v>
      </c>
      <c r="BG72">
        <v>1</v>
      </c>
      <c r="BH72">
        <v>592000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f>IF(Bids_data_set!BE72="Public",1,0)</f>
        <v>0</v>
      </c>
    </row>
    <row r="73" spans="1:66" x14ac:dyDescent="0.2">
      <c r="A73">
        <v>72</v>
      </c>
      <c r="B73" t="s">
        <v>220</v>
      </c>
      <c r="C73" t="s">
        <v>231</v>
      </c>
      <c r="D73" t="s">
        <v>232</v>
      </c>
      <c r="E73" s="1">
        <v>42681</v>
      </c>
      <c r="F73" t="s">
        <v>67</v>
      </c>
      <c r="G73">
        <v>850000</v>
      </c>
      <c r="H73">
        <v>651800</v>
      </c>
      <c r="I73">
        <v>-0.233176471</v>
      </c>
      <c r="J73" t="s">
        <v>75</v>
      </c>
      <c r="K73">
        <v>9</v>
      </c>
      <c r="L73" t="s">
        <v>84</v>
      </c>
      <c r="M73">
        <v>4</v>
      </c>
      <c r="N73" t="s">
        <v>108</v>
      </c>
      <c r="O73" t="s">
        <v>71</v>
      </c>
      <c r="P73" t="s">
        <v>72</v>
      </c>
      <c r="Q73">
        <v>698371</v>
      </c>
      <c r="R73">
        <v>265.79840000000002</v>
      </c>
      <c r="S73">
        <v>279.01679999999999</v>
      </c>
      <c r="T73">
        <v>360.8947</v>
      </c>
      <c r="U73">
        <v>1765.675</v>
      </c>
      <c r="V73">
        <v>2226.5390000000002</v>
      </c>
      <c r="W73">
        <v>553.49789999999996</v>
      </c>
      <c r="X73">
        <v>1203.0260000000001</v>
      </c>
      <c r="Y73">
        <v>1240.999</v>
      </c>
      <c r="Z73">
        <v>337.97089999999997</v>
      </c>
      <c r="AA73">
        <v>1474.8820000000001</v>
      </c>
      <c r="AB73">
        <v>198.15870000000001</v>
      </c>
      <c r="AC73">
        <v>872.98069999999996</v>
      </c>
      <c r="AD73">
        <v>339.67680000000001</v>
      </c>
      <c r="AE73">
        <v>397.67270000000002</v>
      </c>
      <c r="AF73">
        <v>37295.56</v>
      </c>
      <c r="AG73">
        <v>9854.4040000000005</v>
      </c>
      <c r="AH73">
        <v>55734.5</v>
      </c>
      <c r="AI73">
        <v>30369.05</v>
      </c>
      <c r="AJ73">
        <v>16745.62</v>
      </c>
      <c r="AK73">
        <v>31642.15</v>
      </c>
      <c r="AL73">
        <v>171648.2</v>
      </c>
      <c r="AM73">
        <v>20200.71</v>
      </c>
      <c r="AN73">
        <v>15081.91</v>
      </c>
      <c r="AO73">
        <v>55674.46</v>
      </c>
      <c r="AP73">
        <v>60239.26</v>
      </c>
      <c r="AQ73">
        <v>13901.16</v>
      </c>
      <c r="AR73">
        <v>21835.49</v>
      </c>
      <c r="AS73">
        <v>270915.59999999998</v>
      </c>
      <c r="AT73">
        <v>258054.2</v>
      </c>
      <c r="AU73">
        <v>322936.2</v>
      </c>
      <c r="AV73">
        <v>75054.13</v>
      </c>
      <c r="AW73">
        <v>80310.509999999995</v>
      </c>
      <c r="AX73">
        <v>9024.4509999999991</v>
      </c>
      <c r="AY73">
        <v>2226.5390000000002</v>
      </c>
      <c r="AZ73">
        <v>367004.1</v>
      </c>
      <c r="BA73">
        <v>18403.330000000002</v>
      </c>
      <c r="BB73">
        <v>43552</v>
      </c>
      <c r="BC73">
        <v>49526</v>
      </c>
      <c r="BD73">
        <v>10442</v>
      </c>
      <c r="BE73" t="s">
        <v>67</v>
      </c>
      <c r="BF73">
        <v>0.82161294117647099</v>
      </c>
      <c r="BG73">
        <v>1</v>
      </c>
      <c r="BH73">
        <v>-151629</v>
      </c>
      <c r="BI73">
        <v>1</v>
      </c>
      <c r="BJ73">
        <v>0</v>
      </c>
      <c r="BK73">
        <v>0</v>
      </c>
      <c r="BL73">
        <v>0</v>
      </c>
      <c r="BM73">
        <v>0</v>
      </c>
      <c r="BN73">
        <f>IF(Bids_data_set!BE73="Public",1,0)</f>
        <v>0</v>
      </c>
    </row>
    <row r="74" spans="1:66" x14ac:dyDescent="0.2">
      <c r="A74">
        <v>73</v>
      </c>
      <c r="B74" t="s">
        <v>220</v>
      </c>
      <c r="C74" t="s">
        <v>233</v>
      </c>
      <c r="D74" t="s">
        <v>234</v>
      </c>
      <c r="E74" s="1">
        <v>42703</v>
      </c>
      <c r="F74" t="s">
        <v>83</v>
      </c>
      <c r="G74">
        <v>1763000</v>
      </c>
      <c r="H74">
        <v>2233850</v>
      </c>
      <c r="I74">
        <v>0.267073171</v>
      </c>
      <c r="J74" t="s">
        <v>68</v>
      </c>
      <c r="K74">
        <v>2</v>
      </c>
      <c r="L74" t="s">
        <v>69</v>
      </c>
      <c r="M74">
        <v>4</v>
      </c>
      <c r="N74" t="s">
        <v>70</v>
      </c>
      <c r="O74" t="s">
        <v>71</v>
      </c>
      <c r="P74" t="s">
        <v>72</v>
      </c>
      <c r="Q74">
        <v>2754705</v>
      </c>
      <c r="R74">
        <v>265.79840000000002</v>
      </c>
      <c r="S74">
        <v>279.01679999999999</v>
      </c>
      <c r="T74">
        <v>360.8947</v>
      </c>
      <c r="U74">
        <v>1765.675</v>
      </c>
      <c r="V74">
        <v>2226.5390000000002</v>
      </c>
      <c r="W74">
        <v>553.49789999999996</v>
      </c>
      <c r="X74">
        <v>1203.0260000000001</v>
      </c>
      <c r="Y74">
        <v>1240.999</v>
      </c>
      <c r="Z74">
        <v>337.97089999999997</v>
      </c>
      <c r="AA74">
        <v>1474.8820000000001</v>
      </c>
      <c r="AB74">
        <v>198.15870000000001</v>
      </c>
      <c r="AC74">
        <v>872.98069999999996</v>
      </c>
      <c r="AD74">
        <v>339.67680000000001</v>
      </c>
      <c r="AE74">
        <v>397.67270000000002</v>
      </c>
      <c r="AF74">
        <v>37295.56</v>
      </c>
      <c r="AG74">
        <v>9854.4040000000005</v>
      </c>
      <c r="AH74">
        <v>55734.5</v>
      </c>
      <c r="AI74">
        <v>30369.05</v>
      </c>
      <c r="AJ74">
        <v>16745.62</v>
      </c>
      <c r="AK74">
        <v>31642.15</v>
      </c>
      <c r="AL74">
        <v>171648.2</v>
      </c>
      <c r="AM74">
        <v>20200.71</v>
      </c>
      <c r="AN74">
        <v>15081.91</v>
      </c>
      <c r="AO74">
        <v>55674.46</v>
      </c>
      <c r="AP74">
        <v>60239.26</v>
      </c>
      <c r="AQ74">
        <v>13901.16</v>
      </c>
      <c r="AR74">
        <v>21835.49</v>
      </c>
      <c r="AS74">
        <v>270915.59999999998</v>
      </c>
      <c r="AT74">
        <v>258054.2</v>
      </c>
      <c r="AU74">
        <v>322936.2</v>
      </c>
      <c r="AV74">
        <v>75054.13</v>
      </c>
      <c r="AW74">
        <v>80310.509999999995</v>
      </c>
      <c r="AX74">
        <v>9024.4509999999991</v>
      </c>
      <c r="AY74">
        <v>2226.5390000000002</v>
      </c>
      <c r="AZ74">
        <v>367004.1</v>
      </c>
      <c r="BA74">
        <v>18403.330000000002</v>
      </c>
      <c r="BB74">
        <v>43552</v>
      </c>
      <c r="BC74">
        <v>49526</v>
      </c>
      <c r="BD74">
        <v>10442</v>
      </c>
      <c r="BE74" t="s">
        <v>83</v>
      </c>
      <c r="BF74">
        <v>1.5625099262620501</v>
      </c>
      <c r="BG74">
        <v>3</v>
      </c>
      <c r="BH74">
        <v>991705</v>
      </c>
      <c r="BI74">
        <v>0</v>
      </c>
      <c r="BJ74">
        <v>0</v>
      </c>
      <c r="BK74">
        <v>1</v>
      </c>
      <c r="BL74">
        <v>0</v>
      </c>
      <c r="BM74">
        <v>0</v>
      </c>
      <c r="BN74">
        <f>IF(Bids_data_set!BE74="Public",1,0)</f>
        <v>1</v>
      </c>
    </row>
    <row r="75" spans="1:66" x14ac:dyDescent="0.2">
      <c r="A75">
        <v>74</v>
      </c>
      <c r="B75" t="s">
        <v>220</v>
      </c>
      <c r="C75" t="s">
        <v>235</v>
      </c>
      <c r="D75" t="s">
        <v>236</v>
      </c>
      <c r="E75" s="1">
        <v>42712</v>
      </c>
      <c r="F75" t="s">
        <v>83</v>
      </c>
      <c r="G75">
        <v>2170000</v>
      </c>
      <c r="H75">
        <v>1903225</v>
      </c>
      <c r="I75">
        <v>-0.12293778800000001</v>
      </c>
      <c r="J75" t="s">
        <v>75</v>
      </c>
      <c r="K75">
        <v>5</v>
      </c>
      <c r="L75" t="s">
        <v>69</v>
      </c>
      <c r="M75">
        <v>4</v>
      </c>
      <c r="N75" t="s">
        <v>70</v>
      </c>
      <c r="O75" t="s">
        <v>71</v>
      </c>
      <c r="P75" t="s">
        <v>80</v>
      </c>
      <c r="Q75">
        <v>2179670</v>
      </c>
      <c r="R75">
        <v>265.79840000000002</v>
      </c>
      <c r="S75">
        <v>279.01679999999999</v>
      </c>
      <c r="T75">
        <v>360.8947</v>
      </c>
      <c r="U75">
        <v>1765.675</v>
      </c>
      <c r="V75">
        <v>2226.5390000000002</v>
      </c>
      <c r="W75">
        <v>553.49789999999996</v>
      </c>
      <c r="X75">
        <v>1203.0260000000001</v>
      </c>
      <c r="Y75">
        <v>1240.999</v>
      </c>
      <c r="Z75">
        <v>337.97089999999997</v>
      </c>
      <c r="AA75">
        <v>1474.8820000000001</v>
      </c>
      <c r="AB75">
        <v>198.15870000000001</v>
      </c>
      <c r="AC75">
        <v>872.98069999999996</v>
      </c>
      <c r="AD75">
        <v>339.67680000000001</v>
      </c>
      <c r="AE75">
        <v>397.67270000000002</v>
      </c>
      <c r="AF75">
        <v>37295.56</v>
      </c>
      <c r="AG75">
        <v>9854.4040000000005</v>
      </c>
      <c r="AH75">
        <v>55734.5</v>
      </c>
      <c r="AI75">
        <v>30369.05</v>
      </c>
      <c r="AJ75">
        <v>16745.62</v>
      </c>
      <c r="AK75">
        <v>31642.15</v>
      </c>
      <c r="AL75">
        <v>171648.2</v>
      </c>
      <c r="AM75">
        <v>20200.71</v>
      </c>
      <c r="AN75">
        <v>15081.91</v>
      </c>
      <c r="AO75">
        <v>55674.46</v>
      </c>
      <c r="AP75">
        <v>60239.26</v>
      </c>
      <c r="AQ75">
        <v>13901.16</v>
      </c>
      <c r="AR75">
        <v>21835.49</v>
      </c>
      <c r="AS75">
        <v>270915.59999999998</v>
      </c>
      <c r="AT75">
        <v>258054.2</v>
      </c>
      <c r="AU75">
        <v>322936.2</v>
      </c>
      <c r="AV75">
        <v>75054.13</v>
      </c>
      <c r="AW75">
        <v>80310.509999999995</v>
      </c>
      <c r="AX75">
        <v>9024.4509999999991</v>
      </c>
      <c r="AY75">
        <v>2226.5390000000002</v>
      </c>
      <c r="AZ75">
        <v>367004.1</v>
      </c>
      <c r="BA75">
        <v>18403.330000000002</v>
      </c>
      <c r="BB75">
        <v>43552</v>
      </c>
      <c r="BC75">
        <v>49526</v>
      </c>
      <c r="BD75">
        <v>10442</v>
      </c>
      <c r="BE75" t="s">
        <v>83</v>
      </c>
      <c r="BF75">
        <v>1.00445622119816</v>
      </c>
      <c r="BG75">
        <v>2</v>
      </c>
      <c r="BH75">
        <v>9670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f>IF(Bids_data_set!BE75="Public",1,0)</f>
        <v>1</v>
      </c>
    </row>
    <row r="76" spans="1:66" x14ac:dyDescent="0.2">
      <c r="A76">
        <v>75</v>
      </c>
      <c r="B76" t="s">
        <v>220</v>
      </c>
      <c r="C76" t="s">
        <v>237</v>
      </c>
      <c r="D76" t="s">
        <v>238</v>
      </c>
      <c r="E76" s="1">
        <v>42718</v>
      </c>
      <c r="F76" t="s">
        <v>83</v>
      </c>
      <c r="G76">
        <v>61900000</v>
      </c>
      <c r="H76">
        <v>47681062</v>
      </c>
      <c r="I76">
        <v>-0.229708207</v>
      </c>
      <c r="J76" t="s">
        <v>75</v>
      </c>
      <c r="K76">
        <v>7</v>
      </c>
      <c r="L76" t="s">
        <v>84</v>
      </c>
      <c r="M76">
        <v>4</v>
      </c>
      <c r="N76" t="s">
        <v>85</v>
      </c>
      <c r="O76" t="s">
        <v>71</v>
      </c>
      <c r="P76" t="s">
        <v>80</v>
      </c>
      <c r="Q76">
        <v>52950000</v>
      </c>
      <c r="R76">
        <v>265.79840000000002</v>
      </c>
      <c r="S76">
        <v>279.01679999999999</v>
      </c>
      <c r="T76">
        <v>360.8947</v>
      </c>
      <c r="U76">
        <v>1765.675</v>
      </c>
      <c r="V76">
        <v>2226.5390000000002</v>
      </c>
      <c r="W76">
        <v>553.49789999999996</v>
      </c>
      <c r="X76">
        <v>1203.0260000000001</v>
      </c>
      <c r="Y76">
        <v>1240.999</v>
      </c>
      <c r="Z76">
        <v>337.97089999999997</v>
      </c>
      <c r="AA76">
        <v>1474.8820000000001</v>
      </c>
      <c r="AB76">
        <v>198.15870000000001</v>
      </c>
      <c r="AC76">
        <v>872.98069999999996</v>
      </c>
      <c r="AD76">
        <v>339.67680000000001</v>
      </c>
      <c r="AE76">
        <v>397.67270000000002</v>
      </c>
      <c r="AF76">
        <v>37295.56</v>
      </c>
      <c r="AG76">
        <v>9854.4040000000005</v>
      </c>
      <c r="AH76">
        <v>55734.5</v>
      </c>
      <c r="AI76">
        <v>30369.05</v>
      </c>
      <c r="AJ76">
        <v>16745.62</v>
      </c>
      <c r="AK76">
        <v>31642.15</v>
      </c>
      <c r="AL76">
        <v>171648.2</v>
      </c>
      <c r="AM76">
        <v>20200.71</v>
      </c>
      <c r="AN76">
        <v>15081.91</v>
      </c>
      <c r="AO76">
        <v>55674.46</v>
      </c>
      <c r="AP76">
        <v>60239.26</v>
      </c>
      <c r="AQ76">
        <v>13901.16</v>
      </c>
      <c r="AR76">
        <v>21835.49</v>
      </c>
      <c r="AS76">
        <v>270915.59999999998</v>
      </c>
      <c r="AT76">
        <v>258054.2</v>
      </c>
      <c r="AU76">
        <v>322936.2</v>
      </c>
      <c r="AV76">
        <v>75054.13</v>
      </c>
      <c r="AW76">
        <v>80310.509999999995</v>
      </c>
      <c r="AX76">
        <v>9024.4509999999991</v>
      </c>
      <c r="AY76">
        <v>2226.5390000000002</v>
      </c>
      <c r="AZ76">
        <v>367004.1</v>
      </c>
      <c r="BA76">
        <v>18403.330000000002</v>
      </c>
      <c r="BB76">
        <v>43552</v>
      </c>
      <c r="BC76">
        <v>49526</v>
      </c>
      <c r="BD76">
        <v>10442</v>
      </c>
      <c r="BE76" t="s">
        <v>83</v>
      </c>
      <c r="BF76">
        <v>0.85541195476575105</v>
      </c>
      <c r="BG76">
        <v>5</v>
      </c>
      <c r="BH76">
        <v>-8950000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f>IF(Bids_data_set!BE76="Public",1,0)</f>
        <v>1</v>
      </c>
    </row>
    <row r="77" spans="1:66" x14ac:dyDescent="0.2">
      <c r="A77">
        <v>76</v>
      </c>
      <c r="B77" t="s">
        <v>220</v>
      </c>
      <c r="C77" t="s">
        <v>239</v>
      </c>
      <c r="D77" t="s">
        <v>240</v>
      </c>
      <c r="E77" s="1">
        <v>42719</v>
      </c>
      <c r="F77" t="s">
        <v>78</v>
      </c>
      <c r="G77">
        <v>1460000</v>
      </c>
      <c r="H77">
        <v>1457020</v>
      </c>
      <c r="I77">
        <v>-2.0410960000000001E-3</v>
      </c>
      <c r="J77" t="s">
        <v>75</v>
      </c>
      <c r="K77">
        <v>7</v>
      </c>
      <c r="L77" t="s">
        <v>84</v>
      </c>
      <c r="M77">
        <v>4</v>
      </c>
      <c r="N77" t="s">
        <v>85</v>
      </c>
      <c r="O77" t="s">
        <v>71</v>
      </c>
      <c r="P77" t="s">
        <v>72</v>
      </c>
      <c r="Q77">
        <v>1461533</v>
      </c>
      <c r="R77">
        <v>265.79840000000002</v>
      </c>
      <c r="S77">
        <v>279.01679999999999</v>
      </c>
      <c r="T77">
        <v>360.8947</v>
      </c>
      <c r="U77">
        <v>1765.675</v>
      </c>
      <c r="V77">
        <v>2226.5390000000002</v>
      </c>
      <c r="W77">
        <v>553.49789999999996</v>
      </c>
      <c r="X77">
        <v>1203.0260000000001</v>
      </c>
      <c r="Y77">
        <v>1240.999</v>
      </c>
      <c r="Z77">
        <v>337.97089999999997</v>
      </c>
      <c r="AA77">
        <v>1474.8820000000001</v>
      </c>
      <c r="AB77">
        <v>198.15870000000001</v>
      </c>
      <c r="AC77">
        <v>872.98069999999996</v>
      </c>
      <c r="AD77">
        <v>339.67680000000001</v>
      </c>
      <c r="AE77">
        <v>397.67270000000002</v>
      </c>
      <c r="AF77">
        <v>37295.56</v>
      </c>
      <c r="AG77">
        <v>9854.4040000000005</v>
      </c>
      <c r="AH77">
        <v>55734.5</v>
      </c>
      <c r="AI77">
        <v>30369.05</v>
      </c>
      <c r="AJ77">
        <v>16745.62</v>
      </c>
      <c r="AK77">
        <v>31642.15</v>
      </c>
      <c r="AL77">
        <v>171648.2</v>
      </c>
      <c r="AM77">
        <v>20200.71</v>
      </c>
      <c r="AN77">
        <v>15081.91</v>
      </c>
      <c r="AO77">
        <v>55674.46</v>
      </c>
      <c r="AP77">
        <v>60239.26</v>
      </c>
      <c r="AQ77">
        <v>13901.16</v>
      </c>
      <c r="AR77">
        <v>21835.49</v>
      </c>
      <c r="AS77">
        <v>270915.59999999998</v>
      </c>
      <c r="AT77">
        <v>258054.2</v>
      </c>
      <c r="AU77">
        <v>322936.2</v>
      </c>
      <c r="AV77">
        <v>75054.13</v>
      </c>
      <c r="AW77">
        <v>80310.509999999995</v>
      </c>
      <c r="AX77">
        <v>9024.4509999999991</v>
      </c>
      <c r="AY77">
        <v>2226.5390000000002</v>
      </c>
      <c r="AZ77">
        <v>367004.1</v>
      </c>
      <c r="BA77">
        <v>18403.330000000002</v>
      </c>
      <c r="BB77">
        <v>43552</v>
      </c>
      <c r="BC77">
        <v>49526</v>
      </c>
      <c r="BD77">
        <v>10442</v>
      </c>
      <c r="BE77" t="s">
        <v>67</v>
      </c>
      <c r="BF77">
        <v>1.00105</v>
      </c>
      <c r="BG77">
        <v>2</v>
      </c>
      <c r="BH77">
        <v>1533</v>
      </c>
      <c r="BI77">
        <v>0</v>
      </c>
      <c r="BJ77">
        <v>1</v>
      </c>
      <c r="BK77">
        <v>0</v>
      </c>
      <c r="BL77">
        <v>0</v>
      </c>
      <c r="BM77">
        <v>0</v>
      </c>
      <c r="BN77">
        <f>IF(Bids_data_set!BE77="Public",1,0)</f>
        <v>0</v>
      </c>
    </row>
    <row r="78" spans="1:66" x14ac:dyDescent="0.2">
      <c r="A78">
        <v>77</v>
      </c>
      <c r="B78" t="s">
        <v>220</v>
      </c>
      <c r="C78" t="s">
        <v>241</v>
      </c>
      <c r="D78" t="s">
        <v>242</v>
      </c>
      <c r="E78" s="1">
        <v>42725</v>
      </c>
      <c r="F78" t="s">
        <v>78</v>
      </c>
      <c r="G78">
        <v>600000</v>
      </c>
      <c r="H78">
        <v>421111</v>
      </c>
      <c r="I78">
        <v>-0.29814833299999999</v>
      </c>
      <c r="J78" t="s">
        <v>75</v>
      </c>
      <c r="K78">
        <v>8</v>
      </c>
      <c r="L78" t="s">
        <v>84</v>
      </c>
      <c r="M78">
        <v>4</v>
      </c>
      <c r="N78" t="s">
        <v>70</v>
      </c>
      <c r="O78" t="s">
        <v>71</v>
      </c>
      <c r="P78" t="s">
        <v>80</v>
      </c>
      <c r="Q78">
        <v>463700</v>
      </c>
      <c r="R78">
        <v>265.79840000000002</v>
      </c>
      <c r="S78">
        <v>279.01679999999999</v>
      </c>
      <c r="T78">
        <v>360.8947</v>
      </c>
      <c r="U78">
        <v>1765.675</v>
      </c>
      <c r="V78">
        <v>2226.5390000000002</v>
      </c>
      <c r="W78">
        <v>553.49789999999996</v>
      </c>
      <c r="X78">
        <v>1203.0260000000001</v>
      </c>
      <c r="Y78">
        <v>1240.999</v>
      </c>
      <c r="Z78">
        <v>337.97089999999997</v>
      </c>
      <c r="AA78">
        <v>1474.8820000000001</v>
      </c>
      <c r="AB78">
        <v>198.15870000000001</v>
      </c>
      <c r="AC78">
        <v>872.98069999999996</v>
      </c>
      <c r="AD78">
        <v>339.67680000000001</v>
      </c>
      <c r="AE78">
        <v>397.67270000000002</v>
      </c>
      <c r="AF78">
        <v>37295.56</v>
      </c>
      <c r="AG78">
        <v>9854.4040000000005</v>
      </c>
      <c r="AH78">
        <v>55734.5</v>
      </c>
      <c r="AI78">
        <v>30369.05</v>
      </c>
      <c r="AJ78">
        <v>16745.62</v>
      </c>
      <c r="AK78">
        <v>31642.15</v>
      </c>
      <c r="AL78">
        <v>171648.2</v>
      </c>
      <c r="AM78">
        <v>20200.71</v>
      </c>
      <c r="AN78">
        <v>15081.91</v>
      </c>
      <c r="AO78">
        <v>55674.46</v>
      </c>
      <c r="AP78">
        <v>60239.26</v>
      </c>
      <c r="AQ78">
        <v>13901.16</v>
      </c>
      <c r="AR78">
        <v>21835.49</v>
      </c>
      <c r="AS78">
        <v>270915.59999999998</v>
      </c>
      <c r="AT78">
        <v>258054.2</v>
      </c>
      <c r="AU78">
        <v>322936.2</v>
      </c>
      <c r="AV78">
        <v>75054.13</v>
      </c>
      <c r="AW78">
        <v>80310.509999999995</v>
      </c>
      <c r="AX78">
        <v>9024.4509999999991</v>
      </c>
      <c r="AY78">
        <v>2226.5390000000002</v>
      </c>
      <c r="AZ78">
        <v>367004.1</v>
      </c>
      <c r="BA78">
        <v>18403.330000000002</v>
      </c>
      <c r="BB78">
        <v>43552</v>
      </c>
      <c r="BC78">
        <v>49526</v>
      </c>
      <c r="BD78">
        <v>10442</v>
      </c>
      <c r="BE78" t="s">
        <v>67</v>
      </c>
      <c r="BF78">
        <v>0.77283333333333304</v>
      </c>
      <c r="BG78">
        <v>1</v>
      </c>
      <c r="BH78">
        <v>-136300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f>IF(Bids_data_set!BE78="Public",1,0)</f>
        <v>0</v>
      </c>
    </row>
    <row r="79" spans="1:66" x14ac:dyDescent="0.2">
      <c r="A79">
        <v>78</v>
      </c>
      <c r="B79" t="s">
        <v>220</v>
      </c>
      <c r="C79" t="s">
        <v>243</v>
      </c>
      <c r="D79" t="s">
        <v>244</v>
      </c>
      <c r="E79" s="1">
        <v>42731</v>
      </c>
      <c r="F79" t="s">
        <v>67</v>
      </c>
      <c r="G79">
        <v>18500000</v>
      </c>
      <c r="H79">
        <v>15978000</v>
      </c>
      <c r="I79">
        <v>-0.136324324</v>
      </c>
      <c r="J79" t="s">
        <v>75</v>
      </c>
      <c r="K79">
        <v>2</v>
      </c>
      <c r="L79" t="s">
        <v>103</v>
      </c>
      <c r="M79">
        <v>4</v>
      </c>
      <c r="N79" t="s">
        <v>88</v>
      </c>
      <c r="O79" t="s">
        <v>71</v>
      </c>
      <c r="P79" t="s">
        <v>80</v>
      </c>
      <c r="Q79">
        <v>19475000</v>
      </c>
      <c r="R79">
        <v>265.79840000000002</v>
      </c>
      <c r="S79">
        <v>279.01679999999999</v>
      </c>
      <c r="T79">
        <v>360.8947</v>
      </c>
      <c r="U79">
        <v>1765.675</v>
      </c>
      <c r="V79">
        <v>2226.5390000000002</v>
      </c>
      <c r="W79">
        <v>553.49789999999996</v>
      </c>
      <c r="X79">
        <v>1203.0260000000001</v>
      </c>
      <c r="Y79">
        <v>1240.999</v>
      </c>
      <c r="Z79">
        <v>337.97089999999997</v>
      </c>
      <c r="AA79">
        <v>1474.8820000000001</v>
      </c>
      <c r="AB79">
        <v>198.15870000000001</v>
      </c>
      <c r="AC79">
        <v>872.98069999999996</v>
      </c>
      <c r="AD79">
        <v>339.67680000000001</v>
      </c>
      <c r="AE79">
        <v>397.67270000000002</v>
      </c>
      <c r="AF79">
        <v>37295.56</v>
      </c>
      <c r="AG79">
        <v>9854.4040000000005</v>
      </c>
      <c r="AH79">
        <v>55734.5</v>
      </c>
      <c r="AI79">
        <v>30369.05</v>
      </c>
      <c r="AJ79">
        <v>16745.62</v>
      </c>
      <c r="AK79">
        <v>31642.15</v>
      </c>
      <c r="AL79">
        <v>171648.2</v>
      </c>
      <c r="AM79">
        <v>20200.71</v>
      </c>
      <c r="AN79">
        <v>15081.91</v>
      </c>
      <c r="AO79">
        <v>55674.46</v>
      </c>
      <c r="AP79">
        <v>60239.26</v>
      </c>
      <c r="AQ79">
        <v>13901.16</v>
      </c>
      <c r="AR79">
        <v>21835.49</v>
      </c>
      <c r="AS79">
        <v>270915.59999999998</v>
      </c>
      <c r="AT79">
        <v>258054.2</v>
      </c>
      <c r="AU79">
        <v>322936.2</v>
      </c>
      <c r="AV79">
        <v>75054.13</v>
      </c>
      <c r="AW79">
        <v>80310.509999999995</v>
      </c>
      <c r="AX79">
        <v>9024.4509999999991</v>
      </c>
      <c r="AY79">
        <v>2226.5390000000002</v>
      </c>
      <c r="AZ79">
        <v>367004.1</v>
      </c>
      <c r="BA79">
        <v>18403.330000000002</v>
      </c>
      <c r="BB79">
        <v>43552</v>
      </c>
      <c r="BC79">
        <v>49526</v>
      </c>
      <c r="BD79">
        <v>10442</v>
      </c>
      <c r="BE79" t="s">
        <v>67</v>
      </c>
      <c r="BF79">
        <v>1.0527027027027001</v>
      </c>
      <c r="BG79">
        <v>5</v>
      </c>
      <c r="BH79">
        <v>975000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f>IF(Bids_data_set!BE79="Public",1,0)</f>
        <v>0</v>
      </c>
    </row>
    <row r="80" spans="1:66" x14ac:dyDescent="0.2">
      <c r="A80">
        <v>79</v>
      </c>
      <c r="B80" t="s">
        <v>245</v>
      </c>
      <c r="C80" t="s">
        <v>246</v>
      </c>
      <c r="D80" t="s">
        <v>247</v>
      </c>
      <c r="E80" s="1">
        <v>42739</v>
      </c>
      <c r="F80" t="s">
        <v>67</v>
      </c>
      <c r="G80">
        <v>28695000</v>
      </c>
      <c r="H80">
        <v>31768035</v>
      </c>
      <c r="I80">
        <v>0.107093048</v>
      </c>
      <c r="J80" t="s">
        <v>75</v>
      </c>
      <c r="K80">
        <v>2</v>
      </c>
      <c r="L80" t="s">
        <v>69</v>
      </c>
      <c r="M80">
        <v>1</v>
      </c>
      <c r="N80" t="s">
        <v>70</v>
      </c>
      <c r="O80" t="s">
        <v>248</v>
      </c>
      <c r="P80" t="s">
        <v>72</v>
      </c>
      <c r="Q80">
        <v>34831050</v>
      </c>
      <c r="R80">
        <v>267.50560000000002</v>
      </c>
      <c r="S80">
        <v>279.46210000000002</v>
      </c>
      <c r="T80">
        <v>367.5061</v>
      </c>
      <c r="U80">
        <v>1782.308</v>
      </c>
      <c r="V80">
        <v>2238.7559999999999</v>
      </c>
      <c r="W80">
        <v>556.57320000000004</v>
      </c>
      <c r="X80">
        <v>1207.126</v>
      </c>
      <c r="Y80">
        <v>1252.5070000000001</v>
      </c>
      <c r="Z80">
        <v>337.25749999999999</v>
      </c>
      <c r="AA80">
        <v>1482.9680000000001</v>
      </c>
      <c r="AB80">
        <v>199.21520000000001</v>
      </c>
      <c r="AC80">
        <v>874.75080000000003</v>
      </c>
      <c r="AD80">
        <v>344.11290000000002</v>
      </c>
      <c r="AE80">
        <v>396.875</v>
      </c>
      <c r="AF80">
        <v>36758.79</v>
      </c>
      <c r="AG80">
        <v>9896.1560000000009</v>
      </c>
      <c r="AH80">
        <v>58329.84</v>
      </c>
      <c r="AI80">
        <v>30537.86</v>
      </c>
      <c r="AJ80">
        <v>16985.45</v>
      </c>
      <c r="AK80">
        <v>31732.09</v>
      </c>
      <c r="AL80">
        <v>176067.20000000001</v>
      </c>
      <c r="AM80">
        <v>20439.349999999999</v>
      </c>
      <c r="AN80">
        <v>15735.84</v>
      </c>
      <c r="AO80">
        <v>56559.79</v>
      </c>
      <c r="AP80">
        <v>61177.59</v>
      </c>
      <c r="AQ80">
        <v>13733.43</v>
      </c>
      <c r="AR80">
        <v>22338.82</v>
      </c>
      <c r="AS80">
        <v>278386.8</v>
      </c>
      <c r="AT80">
        <v>263813.8</v>
      </c>
      <c r="AU80">
        <v>331506.2</v>
      </c>
      <c r="AV80">
        <v>76793.11</v>
      </c>
      <c r="AW80">
        <v>81576.25</v>
      </c>
      <c r="AX80">
        <v>9080.6610000000001</v>
      </c>
      <c r="AY80">
        <v>2238.7559999999999</v>
      </c>
      <c r="AZ80">
        <v>372594</v>
      </c>
      <c r="BA80">
        <v>18400.73</v>
      </c>
      <c r="BB80">
        <v>43851</v>
      </c>
      <c r="BC80">
        <v>43552</v>
      </c>
      <c r="BD80">
        <v>10559</v>
      </c>
      <c r="BE80" t="s">
        <v>67</v>
      </c>
      <c r="BF80">
        <v>1.21383690538421</v>
      </c>
      <c r="BG80">
        <v>5</v>
      </c>
      <c r="BH80">
        <v>6136050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f>IF(Bids_data_set!BE80="Public",1,0)</f>
        <v>0</v>
      </c>
    </row>
    <row r="81" spans="1:66" x14ac:dyDescent="0.2">
      <c r="A81">
        <v>80</v>
      </c>
      <c r="B81" t="s">
        <v>245</v>
      </c>
      <c r="C81" t="s">
        <v>249</v>
      </c>
      <c r="D81" t="s">
        <v>250</v>
      </c>
      <c r="E81" s="1">
        <v>42746</v>
      </c>
      <c r="F81" t="s">
        <v>67</v>
      </c>
      <c r="G81">
        <v>12071025</v>
      </c>
      <c r="H81">
        <v>9977777</v>
      </c>
      <c r="I81">
        <v>-0.173410957</v>
      </c>
      <c r="J81" t="s">
        <v>68</v>
      </c>
      <c r="K81">
        <v>3</v>
      </c>
      <c r="L81" t="s">
        <v>69</v>
      </c>
      <c r="M81">
        <v>1</v>
      </c>
      <c r="N81" t="s">
        <v>70</v>
      </c>
      <c r="O81" t="s">
        <v>248</v>
      </c>
      <c r="P81" t="s">
        <v>72</v>
      </c>
      <c r="Q81">
        <v>10436923</v>
      </c>
      <c r="R81">
        <v>267.50560000000002</v>
      </c>
      <c r="S81">
        <v>279.46210000000002</v>
      </c>
      <c r="T81">
        <v>367.5061</v>
      </c>
      <c r="U81">
        <v>1782.308</v>
      </c>
      <c r="V81">
        <v>2238.7559999999999</v>
      </c>
      <c r="W81">
        <v>556.57320000000004</v>
      </c>
      <c r="X81">
        <v>1207.126</v>
      </c>
      <c r="Y81">
        <v>1252.5070000000001</v>
      </c>
      <c r="Z81">
        <v>337.25749999999999</v>
      </c>
      <c r="AA81">
        <v>1482.9680000000001</v>
      </c>
      <c r="AB81">
        <v>199.21520000000001</v>
      </c>
      <c r="AC81">
        <v>874.75080000000003</v>
      </c>
      <c r="AD81">
        <v>344.11290000000002</v>
      </c>
      <c r="AE81">
        <v>396.875</v>
      </c>
      <c r="AF81">
        <v>36758.79</v>
      </c>
      <c r="AG81">
        <v>9896.1560000000009</v>
      </c>
      <c r="AH81">
        <v>58329.84</v>
      </c>
      <c r="AI81">
        <v>30537.86</v>
      </c>
      <c r="AJ81">
        <v>16985.45</v>
      </c>
      <c r="AK81">
        <v>31732.09</v>
      </c>
      <c r="AL81">
        <v>176067.20000000001</v>
      </c>
      <c r="AM81">
        <v>20439.349999999999</v>
      </c>
      <c r="AN81">
        <v>15735.84</v>
      </c>
      <c r="AO81">
        <v>56559.79</v>
      </c>
      <c r="AP81">
        <v>61177.59</v>
      </c>
      <c r="AQ81">
        <v>13733.43</v>
      </c>
      <c r="AR81">
        <v>22338.82</v>
      </c>
      <c r="AS81">
        <v>278386.8</v>
      </c>
      <c r="AT81">
        <v>263813.8</v>
      </c>
      <c r="AU81">
        <v>331506.2</v>
      </c>
      <c r="AV81">
        <v>76793.11</v>
      </c>
      <c r="AW81">
        <v>81576.25</v>
      </c>
      <c r="AX81">
        <v>9080.6610000000001</v>
      </c>
      <c r="AY81">
        <v>2238.7559999999999</v>
      </c>
      <c r="AZ81">
        <v>372594</v>
      </c>
      <c r="BA81">
        <v>18400.73</v>
      </c>
      <c r="BB81">
        <v>43851</v>
      </c>
      <c r="BC81">
        <v>43552</v>
      </c>
      <c r="BD81">
        <v>10559</v>
      </c>
      <c r="BE81" t="s">
        <v>67</v>
      </c>
      <c r="BF81">
        <v>0.86462607773573497</v>
      </c>
      <c r="BG81">
        <v>4</v>
      </c>
      <c r="BH81">
        <v>-1634102</v>
      </c>
      <c r="BI81">
        <v>0</v>
      </c>
      <c r="BJ81">
        <v>0</v>
      </c>
      <c r="BK81">
        <v>0</v>
      </c>
      <c r="BL81">
        <v>1</v>
      </c>
      <c r="BM81">
        <v>0</v>
      </c>
      <c r="BN81">
        <f>IF(Bids_data_set!BE81="Public",1,0)</f>
        <v>0</v>
      </c>
    </row>
    <row r="82" spans="1:66" x14ac:dyDescent="0.2">
      <c r="A82">
        <v>81</v>
      </c>
      <c r="B82" t="s">
        <v>245</v>
      </c>
      <c r="C82" t="s">
        <v>251</v>
      </c>
      <c r="D82" t="s">
        <v>252</v>
      </c>
      <c r="E82" s="1">
        <v>42752</v>
      </c>
      <c r="F82" t="s">
        <v>83</v>
      </c>
      <c r="G82">
        <v>4200000</v>
      </c>
      <c r="H82">
        <v>3987114</v>
      </c>
      <c r="I82">
        <v>-5.0687142999999997E-2</v>
      </c>
      <c r="J82" t="s">
        <v>75</v>
      </c>
      <c r="K82">
        <v>3</v>
      </c>
      <c r="L82" t="s">
        <v>84</v>
      </c>
      <c r="M82">
        <v>1</v>
      </c>
      <c r="N82" t="s">
        <v>85</v>
      </c>
      <c r="O82" t="s">
        <v>248</v>
      </c>
      <c r="P82" t="s">
        <v>80</v>
      </c>
      <c r="Q82">
        <v>4217900</v>
      </c>
      <c r="R82">
        <v>267.50560000000002</v>
      </c>
      <c r="S82">
        <v>279.46210000000002</v>
      </c>
      <c r="T82">
        <v>367.5061</v>
      </c>
      <c r="U82">
        <v>1782.308</v>
      </c>
      <c r="V82">
        <v>2238.7559999999999</v>
      </c>
      <c r="W82">
        <v>556.57320000000004</v>
      </c>
      <c r="X82">
        <v>1207.126</v>
      </c>
      <c r="Y82">
        <v>1252.5070000000001</v>
      </c>
      <c r="Z82">
        <v>337.25749999999999</v>
      </c>
      <c r="AA82">
        <v>1482.9680000000001</v>
      </c>
      <c r="AB82">
        <v>199.21520000000001</v>
      </c>
      <c r="AC82">
        <v>874.75080000000003</v>
      </c>
      <c r="AD82">
        <v>344.11290000000002</v>
      </c>
      <c r="AE82">
        <v>396.875</v>
      </c>
      <c r="AF82">
        <v>36758.79</v>
      </c>
      <c r="AG82">
        <v>9896.1560000000009</v>
      </c>
      <c r="AH82">
        <v>58329.84</v>
      </c>
      <c r="AI82">
        <v>30537.86</v>
      </c>
      <c r="AJ82">
        <v>16985.45</v>
      </c>
      <c r="AK82">
        <v>31732.09</v>
      </c>
      <c r="AL82">
        <v>176067.20000000001</v>
      </c>
      <c r="AM82">
        <v>20439.349999999999</v>
      </c>
      <c r="AN82">
        <v>15735.84</v>
      </c>
      <c r="AO82">
        <v>56559.79</v>
      </c>
      <c r="AP82">
        <v>61177.59</v>
      </c>
      <c r="AQ82">
        <v>13733.43</v>
      </c>
      <c r="AR82">
        <v>22338.82</v>
      </c>
      <c r="AS82">
        <v>278386.8</v>
      </c>
      <c r="AT82">
        <v>263813.8</v>
      </c>
      <c r="AU82">
        <v>331506.2</v>
      </c>
      <c r="AV82">
        <v>76793.11</v>
      </c>
      <c r="AW82">
        <v>81576.25</v>
      </c>
      <c r="AX82">
        <v>9080.6610000000001</v>
      </c>
      <c r="AY82">
        <v>2238.7559999999999</v>
      </c>
      <c r="AZ82">
        <v>372594</v>
      </c>
      <c r="BA82">
        <v>18400.73</v>
      </c>
      <c r="BB82">
        <v>43851</v>
      </c>
      <c r="BC82">
        <v>43552</v>
      </c>
      <c r="BD82">
        <v>10559</v>
      </c>
      <c r="BE82" t="s">
        <v>83</v>
      </c>
      <c r="BF82">
        <v>1.0042619047618999</v>
      </c>
      <c r="BG82">
        <v>3</v>
      </c>
      <c r="BH82">
        <v>17900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f>IF(Bids_data_set!BE82="Public",1,0)</f>
        <v>1</v>
      </c>
    </row>
    <row r="83" spans="1:66" x14ac:dyDescent="0.2">
      <c r="A83">
        <v>82</v>
      </c>
      <c r="B83" t="s">
        <v>245</v>
      </c>
      <c r="C83" t="s">
        <v>253</v>
      </c>
      <c r="D83" t="s">
        <v>254</v>
      </c>
      <c r="E83" s="1">
        <v>42753</v>
      </c>
      <c r="F83" t="s">
        <v>78</v>
      </c>
      <c r="G83">
        <v>1410000</v>
      </c>
      <c r="H83">
        <v>1399756</v>
      </c>
      <c r="I83">
        <v>-7.2652480000000002E-3</v>
      </c>
      <c r="J83" t="s">
        <v>75</v>
      </c>
      <c r="K83">
        <v>3</v>
      </c>
      <c r="L83" t="s">
        <v>84</v>
      </c>
      <c r="M83">
        <v>1</v>
      </c>
      <c r="N83" t="s">
        <v>108</v>
      </c>
      <c r="O83" t="s">
        <v>255</v>
      </c>
      <c r="P83" t="s">
        <v>89</v>
      </c>
      <c r="Q83">
        <v>2393720</v>
      </c>
      <c r="R83">
        <v>267.50560000000002</v>
      </c>
      <c r="S83">
        <v>279.46210000000002</v>
      </c>
      <c r="T83">
        <v>367.5061</v>
      </c>
      <c r="U83">
        <v>1782.308</v>
      </c>
      <c r="V83">
        <v>2238.7559999999999</v>
      </c>
      <c r="W83">
        <v>556.57320000000004</v>
      </c>
      <c r="X83">
        <v>1207.126</v>
      </c>
      <c r="Y83">
        <v>1252.5070000000001</v>
      </c>
      <c r="Z83">
        <v>337.25749999999999</v>
      </c>
      <c r="AA83">
        <v>1482.9680000000001</v>
      </c>
      <c r="AB83">
        <v>199.21520000000001</v>
      </c>
      <c r="AC83">
        <v>874.75080000000003</v>
      </c>
      <c r="AD83">
        <v>344.11290000000002</v>
      </c>
      <c r="AE83">
        <v>396.875</v>
      </c>
      <c r="AF83">
        <v>36758.79</v>
      </c>
      <c r="AG83">
        <v>9896.1560000000009</v>
      </c>
      <c r="AH83">
        <v>58329.84</v>
      </c>
      <c r="AI83">
        <v>30537.86</v>
      </c>
      <c r="AJ83">
        <v>16985.45</v>
      </c>
      <c r="AK83">
        <v>31732.09</v>
      </c>
      <c r="AL83">
        <v>176067.20000000001</v>
      </c>
      <c r="AM83">
        <v>20439.349999999999</v>
      </c>
      <c r="AN83">
        <v>15735.84</v>
      </c>
      <c r="AO83">
        <v>56559.79</v>
      </c>
      <c r="AP83">
        <v>61177.59</v>
      </c>
      <c r="AQ83">
        <v>13733.43</v>
      </c>
      <c r="AR83">
        <v>22338.82</v>
      </c>
      <c r="AS83">
        <v>278386.8</v>
      </c>
      <c r="AT83">
        <v>263813.8</v>
      </c>
      <c r="AU83">
        <v>331506.2</v>
      </c>
      <c r="AV83">
        <v>76793.11</v>
      </c>
      <c r="AW83">
        <v>81576.25</v>
      </c>
      <c r="AX83">
        <v>9080.6610000000001</v>
      </c>
      <c r="AY83">
        <v>2238.7559999999999</v>
      </c>
      <c r="AZ83">
        <v>372594</v>
      </c>
      <c r="BA83">
        <v>18400.73</v>
      </c>
      <c r="BB83">
        <v>43851</v>
      </c>
      <c r="BC83">
        <v>43552</v>
      </c>
      <c r="BD83">
        <v>10559</v>
      </c>
      <c r="BE83" t="s">
        <v>67</v>
      </c>
      <c r="BF83">
        <v>1.69767375886525</v>
      </c>
      <c r="BG83">
        <v>2</v>
      </c>
      <c r="BH83">
        <v>983720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f>IF(Bids_data_set!BE83="Public",1,0)</f>
        <v>0</v>
      </c>
    </row>
    <row r="84" spans="1:66" x14ac:dyDescent="0.2">
      <c r="A84">
        <v>83</v>
      </c>
      <c r="B84" t="s">
        <v>245</v>
      </c>
      <c r="C84" t="s">
        <v>256</v>
      </c>
      <c r="D84" t="s">
        <v>257</v>
      </c>
      <c r="E84" s="1">
        <v>42759</v>
      </c>
      <c r="F84" t="s">
        <v>67</v>
      </c>
      <c r="G84">
        <v>69800000</v>
      </c>
      <c r="H84">
        <v>67107000</v>
      </c>
      <c r="I84">
        <v>-3.8581662000000003E-2</v>
      </c>
      <c r="J84" t="s">
        <v>75</v>
      </c>
      <c r="K84">
        <v>9</v>
      </c>
      <c r="L84" t="s">
        <v>84</v>
      </c>
      <c r="M84">
        <v>1</v>
      </c>
      <c r="N84" t="s">
        <v>70</v>
      </c>
      <c r="O84" t="s">
        <v>248</v>
      </c>
      <c r="P84" t="s">
        <v>80</v>
      </c>
      <c r="Q84">
        <v>67536474</v>
      </c>
      <c r="R84">
        <v>267.50560000000002</v>
      </c>
      <c r="S84">
        <v>279.46210000000002</v>
      </c>
      <c r="T84">
        <v>367.5061</v>
      </c>
      <c r="U84">
        <v>1782.308</v>
      </c>
      <c r="V84">
        <v>2238.7559999999999</v>
      </c>
      <c r="W84">
        <v>556.57320000000004</v>
      </c>
      <c r="X84">
        <v>1207.126</v>
      </c>
      <c r="Y84">
        <v>1252.5070000000001</v>
      </c>
      <c r="Z84">
        <v>337.25749999999999</v>
      </c>
      <c r="AA84">
        <v>1482.9680000000001</v>
      </c>
      <c r="AB84">
        <v>199.21520000000001</v>
      </c>
      <c r="AC84">
        <v>874.75080000000003</v>
      </c>
      <c r="AD84">
        <v>344.11290000000002</v>
      </c>
      <c r="AE84">
        <v>396.875</v>
      </c>
      <c r="AF84">
        <v>36758.79</v>
      </c>
      <c r="AG84">
        <v>9896.1560000000009</v>
      </c>
      <c r="AH84">
        <v>58329.84</v>
      </c>
      <c r="AI84">
        <v>30537.86</v>
      </c>
      <c r="AJ84">
        <v>16985.45</v>
      </c>
      <c r="AK84">
        <v>31732.09</v>
      </c>
      <c r="AL84">
        <v>176067.20000000001</v>
      </c>
      <c r="AM84">
        <v>20439.349999999999</v>
      </c>
      <c r="AN84">
        <v>15735.84</v>
      </c>
      <c r="AO84">
        <v>56559.79</v>
      </c>
      <c r="AP84">
        <v>61177.59</v>
      </c>
      <c r="AQ84">
        <v>13733.43</v>
      </c>
      <c r="AR84">
        <v>22338.82</v>
      </c>
      <c r="AS84">
        <v>278386.8</v>
      </c>
      <c r="AT84">
        <v>263813.8</v>
      </c>
      <c r="AU84">
        <v>331506.2</v>
      </c>
      <c r="AV84">
        <v>76793.11</v>
      </c>
      <c r="AW84">
        <v>81576.25</v>
      </c>
      <c r="AX84">
        <v>9080.6610000000001</v>
      </c>
      <c r="AY84">
        <v>2238.7559999999999</v>
      </c>
      <c r="AZ84">
        <v>372594</v>
      </c>
      <c r="BA84">
        <v>18400.73</v>
      </c>
      <c r="BB84">
        <v>43851</v>
      </c>
      <c r="BC84">
        <v>43552</v>
      </c>
      <c r="BD84">
        <v>10559</v>
      </c>
      <c r="BE84" t="s">
        <v>67</v>
      </c>
      <c r="BF84">
        <v>0.96757126074498601</v>
      </c>
      <c r="BG84">
        <v>5</v>
      </c>
      <c r="BH84">
        <v>-2263526</v>
      </c>
      <c r="BI84">
        <v>0</v>
      </c>
      <c r="BJ84">
        <v>0</v>
      </c>
      <c r="BK84">
        <v>0</v>
      </c>
      <c r="BL84">
        <v>0</v>
      </c>
      <c r="BM84">
        <v>1</v>
      </c>
      <c r="BN84">
        <f>IF(Bids_data_set!BE84="Public",1,0)</f>
        <v>0</v>
      </c>
    </row>
    <row r="85" spans="1:66" x14ac:dyDescent="0.2">
      <c r="A85">
        <v>84</v>
      </c>
      <c r="B85" t="s">
        <v>245</v>
      </c>
      <c r="C85" t="s">
        <v>258</v>
      </c>
      <c r="D85" t="s">
        <v>259</v>
      </c>
      <c r="E85" s="1">
        <v>42761</v>
      </c>
      <c r="F85" t="s">
        <v>83</v>
      </c>
      <c r="G85">
        <v>5100000</v>
      </c>
      <c r="H85">
        <v>4640176</v>
      </c>
      <c r="I85">
        <v>-9.0161568999999997E-2</v>
      </c>
      <c r="J85" t="s">
        <v>75</v>
      </c>
      <c r="K85">
        <v>7</v>
      </c>
      <c r="L85" t="s">
        <v>69</v>
      </c>
      <c r="M85">
        <v>1</v>
      </c>
      <c r="N85" t="s">
        <v>70</v>
      </c>
      <c r="O85" t="s">
        <v>260</v>
      </c>
      <c r="P85" t="s">
        <v>80</v>
      </c>
      <c r="Q85">
        <v>4702400</v>
      </c>
      <c r="R85">
        <v>267.50560000000002</v>
      </c>
      <c r="S85">
        <v>279.46210000000002</v>
      </c>
      <c r="T85">
        <v>367.5061</v>
      </c>
      <c r="U85">
        <v>1782.308</v>
      </c>
      <c r="V85">
        <v>2238.7559999999999</v>
      </c>
      <c r="W85">
        <v>556.57320000000004</v>
      </c>
      <c r="X85">
        <v>1207.126</v>
      </c>
      <c r="Y85">
        <v>1252.5070000000001</v>
      </c>
      <c r="Z85">
        <v>337.25749999999999</v>
      </c>
      <c r="AA85">
        <v>1482.9680000000001</v>
      </c>
      <c r="AB85">
        <v>199.21520000000001</v>
      </c>
      <c r="AC85">
        <v>874.75080000000003</v>
      </c>
      <c r="AD85">
        <v>344.11290000000002</v>
      </c>
      <c r="AE85">
        <v>396.875</v>
      </c>
      <c r="AF85">
        <v>36758.79</v>
      </c>
      <c r="AG85">
        <v>9896.1560000000009</v>
      </c>
      <c r="AH85">
        <v>58329.84</v>
      </c>
      <c r="AI85">
        <v>30537.86</v>
      </c>
      <c r="AJ85">
        <v>16985.45</v>
      </c>
      <c r="AK85">
        <v>31732.09</v>
      </c>
      <c r="AL85">
        <v>176067.20000000001</v>
      </c>
      <c r="AM85">
        <v>20439.349999999999</v>
      </c>
      <c r="AN85">
        <v>15735.84</v>
      </c>
      <c r="AO85">
        <v>56559.79</v>
      </c>
      <c r="AP85">
        <v>61177.59</v>
      </c>
      <c r="AQ85">
        <v>13733.43</v>
      </c>
      <c r="AR85">
        <v>22338.82</v>
      </c>
      <c r="AS85">
        <v>278386.8</v>
      </c>
      <c r="AT85">
        <v>263813.8</v>
      </c>
      <c r="AU85">
        <v>331506.2</v>
      </c>
      <c r="AV85">
        <v>76793.11</v>
      </c>
      <c r="AW85">
        <v>81576.25</v>
      </c>
      <c r="AX85">
        <v>9080.6610000000001</v>
      </c>
      <c r="AY85">
        <v>2238.7559999999999</v>
      </c>
      <c r="AZ85">
        <v>372594</v>
      </c>
      <c r="BA85">
        <v>18400.73</v>
      </c>
      <c r="BB85">
        <v>43851</v>
      </c>
      <c r="BC85">
        <v>43552</v>
      </c>
      <c r="BD85">
        <v>10559</v>
      </c>
      <c r="BE85" t="s">
        <v>83</v>
      </c>
      <c r="BF85">
        <v>0.922039215686275</v>
      </c>
      <c r="BG85">
        <v>4</v>
      </c>
      <c r="BH85">
        <v>-397600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f>IF(Bids_data_set!BE85="Public",1,0)</f>
        <v>1</v>
      </c>
    </row>
    <row r="86" spans="1:66" x14ac:dyDescent="0.2">
      <c r="A86">
        <v>85</v>
      </c>
      <c r="B86" t="s">
        <v>245</v>
      </c>
      <c r="C86" t="s">
        <v>261</v>
      </c>
      <c r="D86" t="s">
        <v>262</v>
      </c>
      <c r="E86" s="1">
        <v>42765</v>
      </c>
      <c r="F86" t="s">
        <v>67</v>
      </c>
      <c r="G86">
        <v>6500000</v>
      </c>
      <c r="H86">
        <v>5987000</v>
      </c>
      <c r="I86">
        <v>-7.8923076999999994E-2</v>
      </c>
      <c r="J86" t="s">
        <v>75</v>
      </c>
      <c r="K86">
        <v>5</v>
      </c>
      <c r="L86" t="s">
        <v>69</v>
      </c>
      <c r="M86">
        <v>1</v>
      </c>
      <c r="N86" t="s">
        <v>70</v>
      </c>
      <c r="O86" t="s">
        <v>248</v>
      </c>
      <c r="P86" t="s">
        <v>80</v>
      </c>
      <c r="Q86">
        <v>6682950</v>
      </c>
      <c r="R86">
        <v>267.50560000000002</v>
      </c>
      <c r="S86">
        <v>279.46210000000002</v>
      </c>
      <c r="T86">
        <v>367.5061</v>
      </c>
      <c r="U86">
        <v>1782.308</v>
      </c>
      <c r="V86">
        <v>2238.7559999999999</v>
      </c>
      <c r="W86">
        <v>556.57320000000004</v>
      </c>
      <c r="X86">
        <v>1207.126</v>
      </c>
      <c r="Y86">
        <v>1252.5070000000001</v>
      </c>
      <c r="Z86">
        <v>337.25749999999999</v>
      </c>
      <c r="AA86">
        <v>1482.9680000000001</v>
      </c>
      <c r="AB86">
        <v>199.21520000000001</v>
      </c>
      <c r="AC86">
        <v>874.75080000000003</v>
      </c>
      <c r="AD86">
        <v>344.11290000000002</v>
      </c>
      <c r="AE86">
        <v>396.875</v>
      </c>
      <c r="AF86">
        <v>36758.79</v>
      </c>
      <c r="AG86">
        <v>9896.1560000000009</v>
      </c>
      <c r="AH86">
        <v>58329.84</v>
      </c>
      <c r="AI86">
        <v>30537.86</v>
      </c>
      <c r="AJ86">
        <v>16985.45</v>
      </c>
      <c r="AK86">
        <v>31732.09</v>
      </c>
      <c r="AL86">
        <v>176067.20000000001</v>
      </c>
      <c r="AM86">
        <v>20439.349999999999</v>
      </c>
      <c r="AN86">
        <v>15735.84</v>
      </c>
      <c r="AO86">
        <v>56559.79</v>
      </c>
      <c r="AP86">
        <v>61177.59</v>
      </c>
      <c r="AQ86">
        <v>13733.43</v>
      </c>
      <c r="AR86">
        <v>22338.82</v>
      </c>
      <c r="AS86">
        <v>278386.8</v>
      </c>
      <c r="AT86">
        <v>263813.8</v>
      </c>
      <c r="AU86">
        <v>331506.2</v>
      </c>
      <c r="AV86">
        <v>76793.11</v>
      </c>
      <c r="AW86">
        <v>81576.25</v>
      </c>
      <c r="AX86">
        <v>9080.6610000000001</v>
      </c>
      <c r="AY86">
        <v>2238.7559999999999</v>
      </c>
      <c r="AZ86">
        <v>372594</v>
      </c>
      <c r="BA86">
        <v>18400.73</v>
      </c>
      <c r="BB86">
        <v>43851</v>
      </c>
      <c r="BC86">
        <v>43552</v>
      </c>
      <c r="BD86">
        <v>10559</v>
      </c>
      <c r="BE86" t="s">
        <v>67</v>
      </c>
      <c r="BF86">
        <v>1.02814615384615</v>
      </c>
      <c r="BG86">
        <v>4</v>
      </c>
      <c r="BH86">
        <v>182950</v>
      </c>
      <c r="BI86">
        <v>0</v>
      </c>
      <c r="BJ86">
        <v>0</v>
      </c>
      <c r="BK86">
        <v>0</v>
      </c>
      <c r="BL86">
        <v>1</v>
      </c>
      <c r="BM86">
        <v>0</v>
      </c>
      <c r="BN86">
        <f>IF(Bids_data_set!BE86="Public",1,0)</f>
        <v>0</v>
      </c>
    </row>
    <row r="87" spans="1:66" x14ac:dyDescent="0.2">
      <c r="A87">
        <v>86</v>
      </c>
      <c r="B87" t="s">
        <v>245</v>
      </c>
      <c r="C87" t="s">
        <v>263</v>
      </c>
      <c r="D87" t="s">
        <v>264</v>
      </c>
      <c r="E87" s="1">
        <v>42768</v>
      </c>
      <c r="F87" t="s">
        <v>83</v>
      </c>
      <c r="G87">
        <v>4800000</v>
      </c>
      <c r="H87">
        <v>3901193</v>
      </c>
      <c r="I87">
        <v>-0.18725145800000001</v>
      </c>
      <c r="J87" t="s">
        <v>75</v>
      </c>
      <c r="K87">
        <v>14</v>
      </c>
      <c r="L87" t="s">
        <v>69</v>
      </c>
      <c r="M87">
        <v>1</v>
      </c>
      <c r="N87" t="s">
        <v>70</v>
      </c>
      <c r="O87" t="s">
        <v>255</v>
      </c>
      <c r="P87" t="s">
        <v>89</v>
      </c>
      <c r="Q87">
        <v>3980000</v>
      </c>
      <c r="R87">
        <v>267.50560000000002</v>
      </c>
      <c r="S87">
        <v>279.46210000000002</v>
      </c>
      <c r="T87">
        <v>367.5061</v>
      </c>
      <c r="U87">
        <v>1782.308</v>
      </c>
      <c r="V87">
        <v>2238.7559999999999</v>
      </c>
      <c r="W87">
        <v>556.57320000000004</v>
      </c>
      <c r="X87">
        <v>1207.126</v>
      </c>
      <c r="Y87">
        <v>1252.5070000000001</v>
      </c>
      <c r="Z87">
        <v>337.25749999999999</v>
      </c>
      <c r="AA87">
        <v>1482.9680000000001</v>
      </c>
      <c r="AB87">
        <v>199.21520000000001</v>
      </c>
      <c r="AC87">
        <v>874.75080000000003</v>
      </c>
      <c r="AD87">
        <v>344.11290000000002</v>
      </c>
      <c r="AE87">
        <v>396.875</v>
      </c>
      <c r="AF87">
        <v>36758.79</v>
      </c>
      <c r="AG87">
        <v>9896.1560000000009</v>
      </c>
      <c r="AH87">
        <v>58329.84</v>
      </c>
      <c r="AI87">
        <v>30537.86</v>
      </c>
      <c r="AJ87">
        <v>16985.45</v>
      </c>
      <c r="AK87">
        <v>31732.09</v>
      </c>
      <c r="AL87">
        <v>176067.20000000001</v>
      </c>
      <c r="AM87">
        <v>20439.349999999999</v>
      </c>
      <c r="AN87">
        <v>15735.84</v>
      </c>
      <c r="AO87">
        <v>56559.79</v>
      </c>
      <c r="AP87">
        <v>61177.59</v>
      </c>
      <c r="AQ87">
        <v>13733.43</v>
      </c>
      <c r="AR87">
        <v>22338.82</v>
      </c>
      <c r="AS87">
        <v>278386.8</v>
      </c>
      <c r="AT87">
        <v>263813.8</v>
      </c>
      <c r="AU87">
        <v>331506.2</v>
      </c>
      <c r="AV87">
        <v>76793.11</v>
      </c>
      <c r="AW87">
        <v>81576.25</v>
      </c>
      <c r="AX87">
        <v>9080.6610000000001</v>
      </c>
      <c r="AY87">
        <v>2238.7559999999999</v>
      </c>
      <c r="AZ87">
        <v>372594</v>
      </c>
      <c r="BA87">
        <v>18400.73</v>
      </c>
      <c r="BB87">
        <v>43851</v>
      </c>
      <c r="BC87">
        <v>43552</v>
      </c>
      <c r="BD87">
        <v>10559</v>
      </c>
      <c r="BE87" t="s">
        <v>83</v>
      </c>
      <c r="BF87">
        <v>0.82916666666666705</v>
      </c>
      <c r="BG87">
        <v>3</v>
      </c>
      <c r="BH87">
        <v>-820000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f>IF(Bids_data_set!BE87="Public",1,0)</f>
        <v>1</v>
      </c>
    </row>
    <row r="88" spans="1:66" x14ac:dyDescent="0.2">
      <c r="A88">
        <v>87</v>
      </c>
      <c r="B88" t="s">
        <v>245</v>
      </c>
      <c r="C88" t="s">
        <v>265</v>
      </c>
      <c r="D88" t="s">
        <v>211</v>
      </c>
      <c r="E88" s="1">
        <v>42773</v>
      </c>
      <c r="F88" t="s">
        <v>67</v>
      </c>
      <c r="G88">
        <v>1965000</v>
      </c>
      <c r="H88">
        <v>1450000</v>
      </c>
      <c r="I88">
        <v>-0.26208651399999999</v>
      </c>
      <c r="J88" t="s">
        <v>75</v>
      </c>
      <c r="K88">
        <v>6</v>
      </c>
      <c r="L88" t="s">
        <v>103</v>
      </c>
      <c r="M88">
        <v>1</v>
      </c>
      <c r="N88" t="s">
        <v>108</v>
      </c>
      <c r="O88" t="s">
        <v>248</v>
      </c>
      <c r="P88" t="s">
        <v>72</v>
      </c>
      <c r="Q88">
        <v>2280000</v>
      </c>
      <c r="R88">
        <v>267.50560000000002</v>
      </c>
      <c r="S88">
        <v>279.46210000000002</v>
      </c>
      <c r="T88">
        <v>367.5061</v>
      </c>
      <c r="U88">
        <v>1782.308</v>
      </c>
      <c r="V88">
        <v>2238.7559999999999</v>
      </c>
      <c r="W88">
        <v>556.57320000000004</v>
      </c>
      <c r="X88">
        <v>1207.126</v>
      </c>
      <c r="Y88">
        <v>1252.5070000000001</v>
      </c>
      <c r="Z88">
        <v>337.25749999999999</v>
      </c>
      <c r="AA88">
        <v>1482.9680000000001</v>
      </c>
      <c r="AB88">
        <v>199.21520000000001</v>
      </c>
      <c r="AC88">
        <v>874.75080000000003</v>
      </c>
      <c r="AD88">
        <v>344.11290000000002</v>
      </c>
      <c r="AE88">
        <v>396.875</v>
      </c>
      <c r="AF88">
        <v>36758.79</v>
      </c>
      <c r="AG88">
        <v>9896.1560000000009</v>
      </c>
      <c r="AH88">
        <v>58329.84</v>
      </c>
      <c r="AI88">
        <v>30537.86</v>
      </c>
      <c r="AJ88">
        <v>16985.45</v>
      </c>
      <c r="AK88">
        <v>31732.09</v>
      </c>
      <c r="AL88">
        <v>176067.20000000001</v>
      </c>
      <c r="AM88">
        <v>20439.349999999999</v>
      </c>
      <c r="AN88">
        <v>15735.84</v>
      </c>
      <c r="AO88">
        <v>56559.79</v>
      </c>
      <c r="AP88">
        <v>61177.59</v>
      </c>
      <c r="AQ88">
        <v>13733.43</v>
      </c>
      <c r="AR88">
        <v>22338.82</v>
      </c>
      <c r="AS88">
        <v>278386.8</v>
      </c>
      <c r="AT88">
        <v>263813.8</v>
      </c>
      <c r="AU88">
        <v>331506.2</v>
      </c>
      <c r="AV88">
        <v>76793.11</v>
      </c>
      <c r="AW88">
        <v>81576.25</v>
      </c>
      <c r="AX88">
        <v>9080.6610000000001</v>
      </c>
      <c r="AY88">
        <v>2238.7559999999999</v>
      </c>
      <c r="AZ88">
        <v>372594</v>
      </c>
      <c r="BA88">
        <v>18400.73</v>
      </c>
      <c r="BB88">
        <v>43851</v>
      </c>
      <c r="BC88">
        <v>43552</v>
      </c>
      <c r="BD88">
        <v>10559</v>
      </c>
      <c r="BE88" t="s">
        <v>67</v>
      </c>
      <c r="BF88">
        <v>1.1603053435114501</v>
      </c>
      <c r="BG88">
        <v>2</v>
      </c>
      <c r="BH88">
        <v>315000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f>IF(Bids_data_set!BE88="Public",1,0)</f>
        <v>0</v>
      </c>
    </row>
    <row r="89" spans="1:66" x14ac:dyDescent="0.2">
      <c r="A89">
        <v>88</v>
      </c>
      <c r="B89" t="s">
        <v>245</v>
      </c>
      <c r="C89" t="s">
        <v>266</v>
      </c>
      <c r="D89" t="s">
        <v>267</v>
      </c>
      <c r="E89" s="1">
        <v>42774</v>
      </c>
      <c r="F89" t="s">
        <v>83</v>
      </c>
      <c r="G89">
        <v>970000</v>
      </c>
      <c r="H89">
        <v>756482</v>
      </c>
      <c r="I89">
        <v>-0.220121649</v>
      </c>
      <c r="J89" t="s">
        <v>75</v>
      </c>
      <c r="K89">
        <v>9</v>
      </c>
      <c r="L89" t="s">
        <v>84</v>
      </c>
      <c r="M89">
        <v>1</v>
      </c>
      <c r="N89" t="s">
        <v>70</v>
      </c>
      <c r="O89" t="s">
        <v>268</v>
      </c>
      <c r="P89" t="s">
        <v>80</v>
      </c>
      <c r="Q89">
        <v>792963</v>
      </c>
      <c r="R89">
        <v>267.50560000000002</v>
      </c>
      <c r="S89">
        <v>279.46210000000002</v>
      </c>
      <c r="T89">
        <v>367.5061</v>
      </c>
      <c r="U89">
        <v>1782.308</v>
      </c>
      <c r="V89">
        <v>2238.7559999999999</v>
      </c>
      <c r="W89">
        <v>556.57320000000004</v>
      </c>
      <c r="X89">
        <v>1207.126</v>
      </c>
      <c r="Y89">
        <v>1252.5070000000001</v>
      </c>
      <c r="Z89">
        <v>337.25749999999999</v>
      </c>
      <c r="AA89">
        <v>1482.9680000000001</v>
      </c>
      <c r="AB89">
        <v>199.21520000000001</v>
      </c>
      <c r="AC89">
        <v>874.75080000000003</v>
      </c>
      <c r="AD89">
        <v>344.11290000000002</v>
      </c>
      <c r="AE89">
        <v>396.875</v>
      </c>
      <c r="AF89">
        <v>36758.79</v>
      </c>
      <c r="AG89">
        <v>9896.1560000000009</v>
      </c>
      <c r="AH89">
        <v>58329.84</v>
      </c>
      <c r="AI89">
        <v>30537.86</v>
      </c>
      <c r="AJ89">
        <v>16985.45</v>
      </c>
      <c r="AK89">
        <v>31732.09</v>
      </c>
      <c r="AL89">
        <v>176067.20000000001</v>
      </c>
      <c r="AM89">
        <v>20439.349999999999</v>
      </c>
      <c r="AN89">
        <v>15735.84</v>
      </c>
      <c r="AO89">
        <v>56559.79</v>
      </c>
      <c r="AP89">
        <v>61177.59</v>
      </c>
      <c r="AQ89">
        <v>13733.43</v>
      </c>
      <c r="AR89">
        <v>22338.82</v>
      </c>
      <c r="AS89">
        <v>278386.8</v>
      </c>
      <c r="AT89">
        <v>263813.8</v>
      </c>
      <c r="AU89">
        <v>331506.2</v>
      </c>
      <c r="AV89">
        <v>76793.11</v>
      </c>
      <c r="AW89">
        <v>81576.25</v>
      </c>
      <c r="AX89">
        <v>9080.6610000000001</v>
      </c>
      <c r="AY89">
        <v>2238.7559999999999</v>
      </c>
      <c r="AZ89">
        <v>372594</v>
      </c>
      <c r="BA89">
        <v>18400.73</v>
      </c>
      <c r="BB89">
        <v>43851</v>
      </c>
      <c r="BC89">
        <v>43552</v>
      </c>
      <c r="BD89">
        <v>10559</v>
      </c>
      <c r="BE89" t="s">
        <v>83</v>
      </c>
      <c r="BF89">
        <v>0.81748762886597903</v>
      </c>
      <c r="BG89">
        <v>1</v>
      </c>
      <c r="BH89">
        <v>-177037</v>
      </c>
      <c r="BI89">
        <v>1</v>
      </c>
      <c r="BJ89">
        <v>0</v>
      </c>
      <c r="BK89">
        <v>0</v>
      </c>
      <c r="BL89">
        <v>0</v>
      </c>
      <c r="BM89">
        <v>0</v>
      </c>
      <c r="BN89">
        <f>IF(Bids_data_set!BE89="Public",1,0)</f>
        <v>1</v>
      </c>
    </row>
    <row r="90" spans="1:66" x14ac:dyDescent="0.2">
      <c r="A90">
        <v>89</v>
      </c>
      <c r="B90" t="s">
        <v>245</v>
      </c>
      <c r="C90" t="s">
        <v>269</v>
      </c>
      <c r="D90" t="s">
        <v>270</v>
      </c>
      <c r="E90" s="1">
        <v>42780</v>
      </c>
      <c r="F90" t="s">
        <v>83</v>
      </c>
      <c r="G90">
        <v>2580000</v>
      </c>
      <c r="H90">
        <v>1386000</v>
      </c>
      <c r="I90">
        <v>-0.462790698</v>
      </c>
      <c r="J90" t="s">
        <v>75</v>
      </c>
      <c r="K90">
        <v>16</v>
      </c>
      <c r="L90" t="s">
        <v>84</v>
      </c>
      <c r="M90">
        <v>1</v>
      </c>
      <c r="N90" t="s">
        <v>70</v>
      </c>
      <c r="O90" t="s">
        <v>248</v>
      </c>
      <c r="P90" t="s">
        <v>80</v>
      </c>
      <c r="Q90">
        <v>1707400</v>
      </c>
      <c r="R90">
        <v>267.50560000000002</v>
      </c>
      <c r="S90">
        <v>279.46210000000002</v>
      </c>
      <c r="T90">
        <v>367.5061</v>
      </c>
      <c r="U90">
        <v>1782.308</v>
      </c>
      <c r="V90">
        <v>2238.7559999999999</v>
      </c>
      <c r="W90">
        <v>556.57320000000004</v>
      </c>
      <c r="X90">
        <v>1207.126</v>
      </c>
      <c r="Y90">
        <v>1252.5070000000001</v>
      </c>
      <c r="Z90">
        <v>337.25749999999999</v>
      </c>
      <c r="AA90">
        <v>1482.9680000000001</v>
      </c>
      <c r="AB90">
        <v>199.21520000000001</v>
      </c>
      <c r="AC90">
        <v>874.75080000000003</v>
      </c>
      <c r="AD90">
        <v>344.11290000000002</v>
      </c>
      <c r="AE90">
        <v>396.875</v>
      </c>
      <c r="AF90">
        <v>36758.79</v>
      </c>
      <c r="AG90">
        <v>9896.1560000000009</v>
      </c>
      <c r="AH90">
        <v>58329.84</v>
      </c>
      <c r="AI90">
        <v>30537.86</v>
      </c>
      <c r="AJ90">
        <v>16985.45</v>
      </c>
      <c r="AK90">
        <v>31732.09</v>
      </c>
      <c r="AL90">
        <v>176067.20000000001</v>
      </c>
      <c r="AM90">
        <v>20439.349999999999</v>
      </c>
      <c r="AN90">
        <v>15735.84</v>
      </c>
      <c r="AO90">
        <v>56559.79</v>
      </c>
      <c r="AP90">
        <v>61177.59</v>
      </c>
      <c r="AQ90">
        <v>13733.43</v>
      </c>
      <c r="AR90">
        <v>22338.82</v>
      </c>
      <c r="AS90">
        <v>278386.8</v>
      </c>
      <c r="AT90">
        <v>263813.8</v>
      </c>
      <c r="AU90">
        <v>331506.2</v>
      </c>
      <c r="AV90">
        <v>76793.11</v>
      </c>
      <c r="AW90">
        <v>81576.25</v>
      </c>
      <c r="AX90">
        <v>9080.6610000000001</v>
      </c>
      <c r="AY90">
        <v>2238.7559999999999</v>
      </c>
      <c r="AZ90">
        <v>372594</v>
      </c>
      <c r="BA90">
        <v>18400.73</v>
      </c>
      <c r="BB90">
        <v>43851</v>
      </c>
      <c r="BC90">
        <v>43552</v>
      </c>
      <c r="BD90">
        <v>10559</v>
      </c>
      <c r="BE90" t="s">
        <v>83</v>
      </c>
      <c r="BF90">
        <v>0.66178294573643404</v>
      </c>
      <c r="BG90">
        <v>2</v>
      </c>
      <c r="BH90">
        <v>-872600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f>IF(Bids_data_set!BE90="Public",1,0)</f>
        <v>1</v>
      </c>
    </row>
    <row r="91" spans="1:66" x14ac:dyDescent="0.2">
      <c r="A91">
        <v>90</v>
      </c>
      <c r="B91" t="s">
        <v>245</v>
      </c>
      <c r="C91" t="s">
        <v>271</v>
      </c>
      <c r="D91" t="s">
        <v>272</v>
      </c>
      <c r="E91" s="1">
        <v>42787</v>
      </c>
      <c r="F91" t="s">
        <v>67</v>
      </c>
      <c r="G91">
        <v>10393000</v>
      </c>
      <c r="H91">
        <v>7903950</v>
      </c>
      <c r="I91">
        <v>-0.23949292799999999</v>
      </c>
      <c r="J91" t="s">
        <v>68</v>
      </c>
      <c r="K91">
        <v>3</v>
      </c>
      <c r="L91" t="s">
        <v>69</v>
      </c>
      <c r="M91">
        <v>1</v>
      </c>
      <c r="N91" t="s">
        <v>70</v>
      </c>
      <c r="O91" t="s">
        <v>248</v>
      </c>
      <c r="P91" t="s">
        <v>72</v>
      </c>
      <c r="Q91">
        <v>9176000</v>
      </c>
      <c r="R91">
        <v>267.50560000000002</v>
      </c>
      <c r="S91">
        <v>279.46210000000002</v>
      </c>
      <c r="T91">
        <v>367.5061</v>
      </c>
      <c r="U91">
        <v>1782.308</v>
      </c>
      <c r="V91">
        <v>2238.7559999999999</v>
      </c>
      <c r="W91">
        <v>556.57320000000004</v>
      </c>
      <c r="X91">
        <v>1207.126</v>
      </c>
      <c r="Y91">
        <v>1252.5070000000001</v>
      </c>
      <c r="Z91">
        <v>337.25749999999999</v>
      </c>
      <c r="AA91">
        <v>1482.9680000000001</v>
      </c>
      <c r="AB91">
        <v>199.21520000000001</v>
      </c>
      <c r="AC91">
        <v>874.75080000000003</v>
      </c>
      <c r="AD91">
        <v>344.11290000000002</v>
      </c>
      <c r="AE91">
        <v>396.875</v>
      </c>
      <c r="AF91">
        <v>36758.79</v>
      </c>
      <c r="AG91">
        <v>9896.1560000000009</v>
      </c>
      <c r="AH91">
        <v>58329.84</v>
      </c>
      <c r="AI91">
        <v>30537.86</v>
      </c>
      <c r="AJ91">
        <v>16985.45</v>
      </c>
      <c r="AK91">
        <v>31732.09</v>
      </c>
      <c r="AL91">
        <v>176067.20000000001</v>
      </c>
      <c r="AM91">
        <v>20439.349999999999</v>
      </c>
      <c r="AN91">
        <v>15735.84</v>
      </c>
      <c r="AO91">
        <v>56559.79</v>
      </c>
      <c r="AP91">
        <v>61177.59</v>
      </c>
      <c r="AQ91">
        <v>13733.43</v>
      </c>
      <c r="AR91">
        <v>22338.82</v>
      </c>
      <c r="AS91">
        <v>278386.8</v>
      </c>
      <c r="AT91">
        <v>263813.8</v>
      </c>
      <c r="AU91">
        <v>331506.2</v>
      </c>
      <c r="AV91">
        <v>76793.11</v>
      </c>
      <c r="AW91">
        <v>81576.25</v>
      </c>
      <c r="AX91">
        <v>9080.6610000000001</v>
      </c>
      <c r="AY91">
        <v>2238.7559999999999</v>
      </c>
      <c r="AZ91">
        <v>372594</v>
      </c>
      <c r="BA91">
        <v>18400.73</v>
      </c>
      <c r="BB91">
        <v>43851</v>
      </c>
      <c r="BC91">
        <v>43552</v>
      </c>
      <c r="BD91">
        <v>10559</v>
      </c>
      <c r="BE91" t="s">
        <v>67</v>
      </c>
      <c r="BF91">
        <v>0.882901953237756</v>
      </c>
      <c r="BG91">
        <v>4</v>
      </c>
      <c r="BH91">
        <v>-1217000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f>IF(Bids_data_set!BE91="Public",1,0)</f>
        <v>0</v>
      </c>
    </row>
    <row r="92" spans="1:66" x14ac:dyDescent="0.2">
      <c r="A92">
        <v>91</v>
      </c>
      <c r="B92" t="s">
        <v>245</v>
      </c>
      <c r="C92" t="s">
        <v>273</v>
      </c>
      <c r="D92" t="s">
        <v>274</v>
      </c>
      <c r="E92" s="1">
        <v>42789</v>
      </c>
      <c r="F92" t="s">
        <v>78</v>
      </c>
      <c r="G92">
        <v>240000</v>
      </c>
      <c r="H92">
        <v>97300</v>
      </c>
      <c r="I92">
        <v>-0.59458333299999999</v>
      </c>
      <c r="J92" t="s">
        <v>68</v>
      </c>
      <c r="K92">
        <v>6</v>
      </c>
      <c r="L92" t="s">
        <v>84</v>
      </c>
      <c r="M92">
        <v>1</v>
      </c>
      <c r="N92" t="s">
        <v>108</v>
      </c>
      <c r="O92" t="s">
        <v>260</v>
      </c>
      <c r="P92" t="s">
        <v>80</v>
      </c>
      <c r="Q92">
        <v>142000</v>
      </c>
      <c r="R92">
        <v>267.50560000000002</v>
      </c>
      <c r="S92">
        <v>279.46210000000002</v>
      </c>
      <c r="T92">
        <v>367.5061</v>
      </c>
      <c r="U92">
        <v>1782.308</v>
      </c>
      <c r="V92">
        <v>2238.7559999999999</v>
      </c>
      <c r="W92">
        <v>556.57320000000004</v>
      </c>
      <c r="X92">
        <v>1207.126</v>
      </c>
      <c r="Y92">
        <v>1252.5070000000001</v>
      </c>
      <c r="Z92">
        <v>337.25749999999999</v>
      </c>
      <c r="AA92">
        <v>1482.9680000000001</v>
      </c>
      <c r="AB92">
        <v>199.21520000000001</v>
      </c>
      <c r="AC92">
        <v>874.75080000000003</v>
      </c>
      <c r="AD92">
        <v>344.11290000000002</v>
      </c>
      <c r="AE92">
        <v>396.875</v>
      </c>
      <c r="AF92">
        <v>36758.79</v>
      </c>
      <c r="AG92">
        <v>9896.1560000000009</v>
      </c>
      <c r="AH92">
        <v>58329.84</v>
      </c>
      <c r="AI92">
        <v>30537.86</v>
      </c>
      <c r="AJ92">
        <v>16985.45</v>
      </c>
      <c r="AK92">
        <v>31732.09</v>
      </c>
      <c r="AL92">
        <v>176067.20000000001</v>
      </c>
      <c r="AM92">
        <v>20439.349999999999</v>
      </c>
      <c r="AN92">
        <v>15735.84</v>
      </c>
      <c r="AO92">
        <v>56559.79</v>
      </c>
      <c r="AP92">
        <v>61177.59</v>
      </c>
      <c r="AQ92">
        <v>13733.43</v>
      </c>
      <c r="AR92">
        <v>22338.82</v>
      </c>
      <c r="AS92">
        <v>278386.8</v>
      </c>
      <c r="AT92">
        <v>263813.8</v>
      </c>
      <c r="AU92">
        <v>331506.2</v>
      </c>
      <c r="AV92">
        <v>76793.11</v>
      </c>
      <c r="AW92">
        <v>81576.25</v>
      </c>
      <c r="AX92">
        <v>9080.6610000000001</v>
      </c>
      <c r="AY92">
        <v>2238.7559999999999</v>
      </c>
      <c r="AZ92">
        <v>372594</v>
      </c>
      <c r="BA92">
        <v>18400.73</v>
      </c>
      <c r="BB92">
        <v>43851</v>
      </c>
      <c r="BC92">
        <v>43552</v>
      </c>
      <c r="BD92">
        <v>10559</v>
      </c>
      <c r="BE92" t="s">
        <v>67</v>
      </c>
      <c r="BF92">
        <v>0.59166666666666701</v>
      </c>
      <c r="BG92">
        <v>1</v>
      </c>
      <c r="BH92">
        <v>-98000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f>IF(Bids_data_set!BE92="Public",1,0)</f>
        <v>0</v>
      </c>
    </row>
    <row r="93" spans="1:66" x14ac:dyDescent="0.2">
      <c r="A93">
        <v>92</v>
      </c>
      <c r="B93" t="s">
        <v>245</v>
      </c>
      <c r="C93" t="s">
        <v>275</v>
      </c>
      <c r="D93" t="s">
        <v>276</v>
      </c>
      <c r="E93" s="1">
        <v>42789</v>
      </c>
      <c r="F93" t="s">
        <v>67</v>
      </c>
      <c r="G93">
        <v>479900000</v>
      </c>
      <c r="H93">
        <v>451841280</v>
      </c>
      <c r="I93">
        <v>-5.8467847000000003E-2</v>
      </c>
      <c r="J93" t="s">
        <v>75</v>
      </c>
      <c r="K93">
        <v>5</v>
      </c>
      <c r="L93" t="s">
        <v>103</v>
      </c>
      <c r="M93">
        <v>1</v>
      </c>
      <c r="N93" t="s">
        <v>108</v>
      </c>
      <c r="O93" t="s">
        <v>268</v>
      </c>
      <c r="P93" t="s">
        <v>80</v>
      </c>
      <c r="Q93">
        <v>479645000</v>
      </c>
      <c r="R93">
        <v>267.50560000000002</v>
      </c>
      <c r="S93">
        <v>279.46210000000002</v>
      </c>
      <c r="T93">
        <v>367.5061</v>
      </c>
      <c r="U93">
        <v>1782.308</v>
      </c>
      <c r="V93">
        <v>2238.7559999999999</v>
      </c>
      <c r="W93">
        <v>556.57320000000004</v>
      </c>
      <c r="X93">
        <v>1207.126</v>
      </c>
      <c r="Y93">
        <v>1252.5070000000001</v>
      </c>
      <c r="Z93">
        <v>337.25749999999999</v>
      </c>
      <c r="AA93">
        <v>1482.9680000000001</v>
      </c>
      <c r="AB93">
        <v>199.21520000000001</v>
      </c>
      <c r="AC93">
        <v>874.75080000000003</v>
      </c>
      <c r="AD93">
        <v>344.11290000000002</v>
      </c>
      <c r="AE93">
        <v>396.875</v>
      </c>
      <c r="AF93">
        <v>36758.79</v>
      </c>
      <c r="AG93">
        <v>9896.1560000000009</v>
      </c>
      <c r="AH93">
        <v>58329.84</v>
      </c>
      <c r="AI93">
        <v>30537.86</v>
      </c>
      <c r="AJ93">
        <v>16985.45</v>
      </c>
      <c r="AK93">
        <v>31732.09</v>
      </c>
      <c r="AL93">
        <v>176067.20000000001</v>
      </c>
      <c r="AM93">
        <v>20439.349999999999</v>
      </c>
      <c r="AN93">
        <v>15735.84</v>
      </c>
      <c r="AO93">
        <v>56559.79</v>
      </c>
      <c r="AP93">
        <v>61177.59</v>
      </c>
      <c r="AQ93">
        <v>13733.43</v>
      </c>
      <c r="AR93">
        <v>22338.82</v>
      </c>
      <c r="AS93">
        <v>278386.8</v>
      </c>
      <c r="AT93">
        <v>263813.8</v>
      </c>
      <c r="AU93">
        <v>331506.2</v>
      </c>
      <c r="AV93">
        <v>76793.11</v>
      </c>
      <c r="AW93">
        <v>81576.25</v>
      </c>
      <c r="AX93">
        <v>9080.6610000000001</v>
      </c>
      <c r="AY93">
        <v>2238.7559999999999</v>
      </c>
      <c r="AZ93">
        <v>372594</v>
      </c>
      <c r="BA93">
        <v>18400.73</v>
      </c>
      <c r="BB93">
        <v>43851</v>
      </c>
      <c r="BC93">
        <v>43552</v>
      </c>
      <c r="BD93">
        <v>10559</v>
      </c>
      <c r="BE93" t="s">
        <v>67</v>
      </c>
      <c r="BF93">
        <v>0.99946863929985397</v>
      </c>
      <c r="BG93">
        <v>5</v>
      </c>
      <c r="BH93">
        <v>-255000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f>IF(Bids_data_set!BE93="Public",1,0)</f>
        <v>0</v>
      </c>
    </row>
    <row r="94" spans="1:66" x14ac:dyDescent="0.2">
      <c r="A94">
        <v>93</v>
      </c>
      <c r="B94" t="s">
        <v>245</v>
      </c>
      <c r="C94" t="s">
        <v>277</v>
      </c>
      <c r="D94" t="s">
        <v>278</v>
      </c>
      <c r="E94" s="1">
        <v>42810</v>
      </c>
      <c r="F94" t="s">
        <v>78</v>
      </c>
      <c r="G94">
        <v>1425000</v>
      </c>
      <c r="H94">
        <v>1087425</v>
      </c>
      <c r="I94">
        <v>-0.23689473699999999</v>
      </c>
      <c r="J94" t="s">
        <v>75</v>
      </c>
      <c r="K94">
        <v>6</v>
      </c>
      <c r="L94" t="s">
        <v>69</v>
      </c>
      <c r="M94">
        <v>1</v>
      </c>
      <c r="N94" t="s">
        <v>85</v>
      </c>
      <c r="O94" t="s">
        <v>248</v>
      </c>
      <c r="P94" t="s">
        <v>72</v>
      </c>
      <c r="Q94">
        <v>1668410</v>
      </c>
      <c r="R94">
        <v>267.50560000000002</v>
      </c>
      <c r="S94">
        <v>279.46210000000002</v>
      </c>
      <c r="T94">
        <v>367.5061</v>
      </c>
      <c r="U94">
        <v>1782.308</v>
      </c>
      <c r="V94">
        <v>2238.7559999999999</v>
      </c>
      <c r="W94">
        <v>556.57320000000004</v>
      </c>
      <c r="X94">
        <v>1207.126</v>
      </c>
      <c r="Y94">
        <v>1252.5070000000001</v>
      </c>
      <c r="Z94">
        <v>337.25749999999999</v>
      </c>
      <c r="AA94">
        <v>1482.9680000000001</v>
      </c>
      <c r="AB94">
        <v>199.21520000000001</v>
      </c>
      <c r="AC94">
        <v>874.75080000000003</v>
      </c>
      <c r="AD94">
        <v>344.11290000000002</v>
      </c>
      <c r="AE94">
        <v>396.875</v>
      </c>
      <c r="AF94">
        <v>36758.79</v>
      </c>
      <c r="AG94">
        <v>9896.1560000000009</v>
      </c>
      <c r="AH94">
        <v>58329.84</v>
      </c>
      <c r="AI94">
        <v>30537.86</v>
      </c>
      <c r="AJ94">
        <v>16985.45</v>
      </c>
      <c r="AK94">
        <v>31732.09</v>
      </c>
      <c r="AL94">
        <v>176067.20000000001</v>
      </c>
      <c r="AM94">
        <v>20439.349999999999</v>
      </c>
      <c r="AN94">
        <v>15735.84</v>
      </c>
      <c r="AO94">
        <v>56559.79</v>
      </c>
      <c r="AP94">
        <v>61177.59</v>
      </c>
      <c r="AQ94">
        <v>13733.43</v>
      </c>
      <c r="AR94">
        <v>22338.82</v>
      </c>
      <c r="AS94">
        <v>278386.8</v>
      </c>
      <c r="AT94">
        <v>263813.8</v>
      </c>
      <c r="AU94">
        <v>331506.2</v>
      </c>
      <c r="AV94">
        <v>76793.11</v>
      </c>
      <c r="AW94">
        <v>81576.25</v>
      </c>
      <c r="AX94">
        <v>9080.6610000000001</v>
      </c>
      <c r="AY94">
        <v>2238.7559999999999</v>
      </c>
      <c r="AZ94">
        <v>372594</v>
      </c>
      <c r="BA94">
        <v>18400.73</v>
      </c>
      <c r="BB94">
        <v>43851</v>
      </c>
      <c r="BC94">
        <v>43552</v>
      </c>
      <c r="BD94">
        <v>10559</v>
      </c>
      <c r="BE94" t="s">
        <v>67</v>
      </c>
      <c r="BF94">
        <v>1.1708140350877201</v>
      </c>
      <c r="BG94">
        <v>2</v>
      </c>
      <c r="BH94">
        <v>243410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f>IF(Bids_data_set!BE94="Public",1,0)</f>
        <v>0</v>
      </c>
    </row>
    <row r="95" spans="1:66" x14ac:dyDescent="0.2">
      <c r="A95">
        <v>94</v>
      </c>
      <c r="B95" t="s">
        <v>245</v>
      </c>
      <c r="C95" t="s">
        <v>279</v>
      </c>
      <c r="D95" t="s">
        <v>280</v>
      </c>
      <c r="E95" s="1">
        <v>42815</v>
      </c>
      <c r="F95" t="s">
        <v>67</v>
      </c>
      <c r="G95">
        <v>3750000</v>
      </c>
      <c r="H95">
        <v>2468147</v>
      </c>
      <c r="I95">
        <v>-0.341827467</v>
      </c>
      <c r="J95" t="s">
        <v>68</v>
      </c>
      <c r="K95">
        <v>3</v>
      </c>
      <c r="L95" t="s">
        <v>69</v>
      </c>
      <c r="M95">
        <v>1</v>
      </c>
      <c r="N95" t="s">
        <v>70</v>
      </c>
      <c r="O95" t="s">
        <v>248</v>
      </c>
      <c r="P95" t="s">
        <v>72</v>
      </c>
      <c r="Q95">
        <v>2475475</v>
      </c>
      <c r="R95">
        <v>267.50560000000002</v>
      </c>
      <c r="S95">
        <v>279.46210000000002</v>
      </c>
      <c r="T95">
        <v>367.5061</v>
      </c>
      <c r="U95">
        <v>1782.308</v>
      </c>
      <c r="V95">
        <v>2238.7559999999999</v>
      </c>
      <c r="W95">
        <v>556.57320000000004</v>
      </c>
      <c r="X95">
        <v>1207.126</v>
      </c>
      <c r="Y95">
        <v>1252.5070000000001</v>
      </c>
      <c r="Z95">
        <v>337.25749999999999</v>
      </c>
      <c r="AA95">
        <v>1482.9680000000001</v>
      </c>
      <c r="AB95">
        <v>199.21520000000001</v>
      </c>
      <c r="AC95">
        <v>874.75080000000003</v>
      </c>
      <c r="AD95">
        <v>344.11290000000002</v>
      </c>
      <c r="AE95">
        <v>396.875</v>
      </c>
      <c r="AF95">
        <v>36758.79</v>
      </c>
      <c r="AG95">
        <v>9896.1560000000009</v>
      </c>
      <c r="AH95">
        <v>58329.84</v>
      </c>
      <c r="AI95">
        <v>30537.86</v>
      </c>
      <c r="AJ95">
        <v>16985.45</v>
      </c>
      <c r="AK95">
        <v>31732.09</v>
      </c>
      <c r="AL95">
        <v>176067.20000000001</v>
      </c>
      <c r="AM95">
        <v>20439.349999999999</v>
      </c>
      <c r="AN95">
        <v>15735.84</v>
      </c>
      <c r="AO95">
        <v>56559.79</v>
      </c>
      <c r="AP95">
        <v>61177.59</v>
      </c>
      <c r="AQ95">
        <v>13733.43</v>
      </c>
      <c r="AR95">
        <v>22338.82</v>
      </c>
      <c r="AS95">
        <v>278386.8</v>
      </c>
      <c r="AT95">
        <v>263813.8</v>
      </c>
      <c r="AU95">
        <v>331506.2</v>
      </c>
      <c r="AV95">
        <v>76793.11</v>
      </c>
      <c r="AW95">
        <v>81576.25</v>
      </c>
      <c r="AX95">
        <v>9080.6610000000001</v>
      </c>
      <c r="AY95">
        <v>2238.7559999999999</v>
      </c>
      <c r="AZ95">
        <v>372594</v>
      </c>
      <c r="BA95">
        <v>18400.73</v>
      </c>
      <c r="BB95">
        <v>43851</v>
      </c>
      <c r="BC95">
        <v>43552</v>
      </c>
      <c r="BD95">
        <v>10559</v>
      </c>
      <c r="BE95" t="s">
        <v>67</v>
      </c>
      <c r="BF95">
        <v>0.66012666666666697</v>
      </c>
      <c r="BG95">
        <v>2</v>
      </c>
      <c r="BH95">
        <v>-1274525</v>
      </c>
      <c r="BI95">
        <v>0</v>
      </c>
      <c r="BJ95">
        <v>1</v>
      </c>
      <c r="BK95">
        <v>0</v>
      </c>
      <c r="BL95">
        <v>0</v>
      </c>
      <c r="BM95">
        <v>0</v>
      </c>
      <c r="BN95">
        <f>IF(Bids_data_set!BE95="Public",1,0)</f>
        <v>0</v>
      </c>
    </row>
    <row r="96" spans="1:66" x14ac:dyDescent="0.2">
      <c r="A96">
        <v>95</v>
      </c>
      <c r="B96" t="s">
        <v>245</v>
      </c>
      <c r="C96" t="s">
        <v>281</v>
      </c>
      <c r="D96" t="s">
        <v>282</v>
      </c>
      <c r="E96" s="1">
        <v>42823</v>
      </c>
      <c r="F96" t="s">
        <v>83</v>
      </c>
      <c r="G96">
        <v>3700000</v>
      </c>
      <c r="H96">
        <v>2490000</v>
      </c>
      <c r="I96">
        <v>-0.32702702700000003</v>
      </c>
      <c r="J96" t="s">
        <v>75</v>
      </c>
      <c r="K96">
        <v>7</v>
      </c>
      <c r="L96" t="s">
        <v>69</v>
      </c>
      <c r="M96">
        <v>1</v>
      </c>
      <c r="N96" t="s">
        <v>108</v>
      </c>
      <c r="O96" t="s">
        <v>260</v>
      </c>
      <c r="P96" t="s">
        <v>89</v>
      </c>
      <c r="Q96">
        <v>3185420</v>
      </c>
      <c r="R96">
        <v>267.50560000000002</v>
      </c>
      <c r="S96">
        <v>279.46210000000002</v>
      </c>
      <c r="T96">
        <v>367.5061</v>
      </c>
      <c r="U96">
        <v>1782.308</v>
      </c>
      <c r="V96">
        <v>2238.7559999999999</v>
      </c>
      <c r="W96">
        <v>556.57320000000004</v>
      </c>
      <c r="X96">
        <v>1207.126</v>
      </c>
      <c r="Y96">
        <v>1252.5070000000001</v>
      </c>
      <c r="Z96">
        <v>337.25749999999999</v>
      </c>
      <c r="AA96">
        <v>1482.9680000000001</v>
      </c>
      <c r="AB96">
        <v>199.21520000000001</v>
      </c>
      <c r="AC96">
        <v>874.75080000000003</v>
      </c>
      <c r="AD96">
        <v>344.11290000000002</v>
      </c>
      <c r="AE96">
        <v>396.875</v>
      </c>
      <c r="AF96">
        <v>36758.79</v>
      </c>
      <c r="AG96">
        <v>9896.1560000000009</v>
      </c>
      <c r="AH96">
        <v>58329.84</v>
      </c>
      <c r="AI96">
        <v>30537.86</v>
      </c>
      <c r="AJ96">
        <v>16985.45</v>
      </c>
      <c r="AK96">
        <v>31732.09</v>
      </c>
      <c r="AL96">
        <v>176067.20000000001</v>
      </c>
      <c r="AM96">
        <v>20439.349999999999</v>
      </c>
      <c r="AN96">
        <v>15735.84</v>
      </c>
      <c r="AO96">
        <v>56559.79</v>
      </c>
      <c r="AP96">
        <v>61177.59</v>
      </c>
      <c r="AQ96">
        <v>13733.43</v>
      </c>
      <c r="AR96">
        <v>22338.82</v>
      </c>
      <c r="AS96">
        <v>278386.8</v>
      </c>
      <c r="AT96">
        <v>263813.8</v>
      </c>
      <c r="AU96">
        <v>331506.2</v>
      </c>
      <c r="AV96">
        <v>76793.11</v>
      </c>
      <c r="AW96">
        <v>81576.25</v>
      </c>
      <c r="AX96">
        <v>9080.6610000000001</v>
      </c>
      <c r="AY96">
        <v>2238.7559999999999</v>
      </c>
      <c r="AZ96">
        <v>372594</v>
      </c>
      <c r="BA96">
        <v>18400.73</v>
      </c>
      <c r="BB96">
        <v>43851</v>
      </c>
      <c r="BC96">
        <v>43552</v>
      </c>
      <c r="BD96">
        <v>10559</v>
      </c>
      <c r="BE96" t="s">
        <v>83</v>
      </c>
      <c r="BF96">
        <v>0.86092432432432398</v>
      </c>
      <c r="BG96">
        <v>3</v>
      </c>
      <c r="BH96">
        <v>-514580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f>IF(Bids_data_set!BE96="Public",1,0)</f>
        <v>1</v>
      </c>
    </row>
    <row r="97" spans="1:66" x14ac:dyDescent="0.2">
      <c r="A97">
        <v>96</v>
      </c>
      <c r="B97" t="s">
        <v>283</v>
      </c>
      <c r="C97" t="s">
        <v>284</v>
      </c>
      <c r="D97" t="s">
        <v>285</v>
      </c>
      <c r="E97" s="1">
        <v>42831</v>
      </c>
      <c r="F97" t="s">
        <v>83</v>
      </c>
      <c r="G97">
        <v>1655000</v>
      </c>
      <c r="H97">
        <v>1398667</v>
      </c>
      <c r="I97">
        <v>-0.154883988</v>
      </c>
      <c r="J97" t="s">
        <v>75</v>
      </c>
      <c r="K97">
        <v>3</v>
      </c>
      <c r="L97" t="s">
        <v>69</v>
      </c>
      <c r="M97">
        <v>2</v>
      </c>
      <c r="N97" t="s">
        <v>85</v>
      </c>
      <c r="O97" t="s">
        <v>248</v>
      </c>
      <c r="P97" t="s">
        <v>80</v>
      </c>
      <c r="Q97">
        <v>1551460</v>
      </c>
      <c r="R97">
        <v>267.76459999999997</v>
      </c>
      <c r="S97">
        <v>279.66809999999998</v>
      </c>
      <c r="T97">
        <v>367.03910000000002</v>
      </c>
      <c r="U97">
        <v>1793.2719999999999</v>
      </c>
      <c r="V97">
        <v>2245.0129999999999</v>
      </c>
      <c r="W97">
        <v>557.07439999999997</v>
      </c>
      <c r="X97">
        <v>1203.943</v>
      </c>
      <c r="Y97">
        <v>1264.415</v>
      </c>
      <c r="Z97">
        <v>336.79570000000001</v>
      </c>
      <c r="AA97">
        <v>1487.4780000000001</v>
      </c>
      <c r="AB97">
        <v>200.46090000000001</v>
      </c>
      <c r="AC97">
        <v>871.24480000000005</v>
      </c>
      <c r="AD97">
        <v>347.38889999999998</v>
      </c>
      <c r="AE97">
        <v>396.99790000000002</v>
      </c>
      <c r="AF97">
        <v>37978.050000000003</v>
      </c>
      <c r="AG97">
        <v>9654.4860000000008</v>
      </c>
      <c r="AH97">
        <v>55928.160000000003</v>
      </c>
      <c r="AI97">
        <v>30472.54</v>
      </c>
      <c r="AJ97">
        <v>17111.32</v>
      </c>
      <c r="AK97">
        <v>31998.82</v>
      </c>
      <c r="AL97">
        <v>174935.8</v>
      </c>
      <c r="AM97">
        <v>20803.73</v>
      </c>
      <c r="AN97">
        <v>15949.87</v>
      </c>
      <c r="AO97">
        <v>57444.85</v>
      </c>
      <c r="AP97">
        <v>61562.78</v>
      </c>
      <c r="AQ97">
        <v>14052.69</v>
      </c>
      <c r="AR97">
        <v>22358.47</v>
      </c>
      <c r="AS97">
        <v>281258.09999999998</v>
      </c>
      <c r="AT97">
        <v>266012.90000000002</v>
      </c>
      <c r="AU97">
        <v>334472</v>
      </c>
      <c r="AV97">
        <v>77406.509999999995</v>
      </c>
      <c r="AW97">
        <v>82923.289999999994</v>
      </c>
      <c r="AX97">
        <v>9105.7780000000002</v>
      </c>
      <c r="AY97">
        <v>2245.0129999999999</v>
      </c>
      <c r="AZ97">
        <v>373720.4</v>
      </c>
      <c r="BA97">
        <v>18396.54</v>
      </c>
      <c r="BB97">
        <v>48959</v>
      </c>
      <c r="BC97">
        <v>43851</v>
      </c>
      <c r="BD97">
        <v>10692</v>
      </c>
      <c r="BE97" t="s">
        <v>83</v>
      </c>
      <c r="BF97">
        <v>0.93743806646525696</v>
      </c>
      <c r="BG97">
        <v>2</v>
      </c>
      <c r="BH97">
        <v>-103540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f>IF(Bids_data_set!BE97="Public",1,0)</f>
        <v>1</v>
      </c>
    </row>
    <row r="98" spans="1:66" x14ac:dyDescent="0.2">
      <c r="A98">
        <v>97</v>
      </c>
      <c r="B98" t="s">
        <v>283</v>
      </c>
      <c r="C98" t="s">
        <v>286</v>
      </c>
      <c r="D98" t="s">
        <v>287</v>
      </c>
      <c r="E98" s="1">
        <v>42844</v>
      </c>
      <c r="F98" t="s">
        <v>67</v>
      </c>
      <c r="G98">
        <v>30360000</v>
      </c>
      <c r="H98">
        <v>32920674</v>
      </c>
      <c r="I98">
        <v>8.4343676000000006E-2</v>
      </c>
      <c r="J98" t="s">
        <v>75</v>
      </c>
      <c r="K98">
        <v>3</v>
      </c>
      <c r="L98" t="s">
        <v>84</v>
      </c>
      <c r="M98">
        <v>2</v>
      </c>
      <c r="N98" t="s">
        <v>88</v>
      </c>
      <c r="O98" t="s">
        <v>255</v>
      </c>
      <c r="P98" t="s">
        <v>89</v>
      </c>
      <c r="Q98">
        <v>43958640</v>
      </c>
      <c r="R98">
        <v>267.76459999999997</v>
      </c>
      <c r="S98">
        <v>279.66809999999998</v>
      </c>
      <c r="T98">
        <v>367.03910000000002</v>
      </c>
      <c r="U98">
        <v>1793.2719999999999</v>
      </c>
      <c r="V98">
        <v>2245.0129999999999</v>
      </c>
      <c r="W98">
        <v>557.07439999999997</v>
      </c>
      <c r="X98">
        <v>1203.943</v>
      </c>
      <c r="Y98">
        <v>1264.415</v>
      </c>
      <c r="Z98">
        <v>336.79570000000001</v>
      </c>
      <c r="AA98">
        <v>1487.4780000000001</v>
      </c>
      <c r="AB98">
        <v>200.46090000000001</v>
      </c>
      <c r="AC98">
        <v>871.24480000000005</v>
      </c>
      <c r="AD98">
        <v>347.38889999999998</v>
      </c>
      <c r="AE98">
        <v>396.99790000000002</v>
      </c>
      <c r="AF98">
        <v>37978.050000000003</v>
      </c>
      <c r="AG98">
        <v>9654.4860000000008</v>
      </c>
      <c r="AH98">
        <v>55928.160000000003</v>
      </c>
      <c r="AI98">
        <v>30472.54</v>
      </c>
      <c r="AJ98">
        <v>17111.32</v>
      </c>
      <c r="AK98">
        <v>31998.82</v>
      </c>
      <c r="AL98">
        <v>174935.8</v>
      </c>
      <c r="AM98">
        <v>20803.73</v>
      </c>
      <c r="AN98">
        <v>15949.87</v>
      </c>
      <c r="AO98">
        <v>57444.85</v>
      </c>
      <c r="AP98">
        <v>61562.78</v>
      </c>
      <c r="AQ98">
        <v>14052.69</v>
      </c>
      <c r="AR98">
        <v>22358.47</v>
      </c>
      <c r="AS98">
        <v>281258.09999999998</v>
      </c>
      <c r="AT98">
        <v>266012.90000000002</v>
      </c>
      <c r="AU98">
        <v>334472</v>
      </c>
      <c r="AV98">
        <v>77406.509999999995</v>
      </c>
      <c r="AW98">
        <v>82923.289999999994</v>
      </c>
      <c r="AX98">
        <v>9105.7780000000002</v>
      </c>
      <c r="AY98">
        <v>2245.0129999999999</v>
      </c>
      <c r="AZ98">
        <v>373720.4</v>
      </c>
      <c r="BA98">
        <v>18396.54</v>
      </c>
      <c r="BB98">
        <v>48959</v>
      </c>
      <c r="BC98">
        <v>43851</v>
      </c>
      <c r="BD98">
        <v>10692</v>
      </c>
      <c r="BE98" t="s">
        <v>67</v>
      </c>
      <c r="BF98">
        <v>1.4479130434782601</v>
      </c>
      <c r="BG98">
        <v>5</v>
      </c>
      <c r="BH98">
        <v>13598640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f>IF(Bids_data_set!BE98="Public",1,0)</f>
        <v>0</v>
      </c>
    </row>
    <row r="99" spans="1:66" x14ac:dyDescent="0.2">
      <c r="A99">
        <v>98</v>
      </c>
      <c r="B99" t="s">
        <v>283</v>
      </c>
      <c r="C99" t="s">
        <v>288</v>
      </c>
      <c r="D99" t="s">
        <v>289</v>
      </c>
      <c r="E99" s="1">
        <v>42844</v>
      </c>
      <c r="F99" t="s">
        <v>67</v>
      </c>
      <c r="G99">
        <v>18870000</v>
      </c>
      <c r="H99">
        <v>19910000</v>
      </c>
      <c r="I99">
        <v>5.5113937000000002E-2</v>
      </c>
      <c r="J99" t="s">
        <v>75</v>
      </c>
      <c r="K99">
        <v>3</v>
      </c>
      <c r="L99" t="s">
        <v>84</v>
      </c>
      <c r="M99">
        <v>2</v>
      </c>
      <c r="N99" t="s">
        <v>70</v>
      </c>
      <c r="O99" t="s">
        <v>260</v>
      </c>
      <c r="P99" t="s">
        <v>80</v>
      </c>
      <c r="Q99">
        <v>20782135</v>
      </c>
      <c r="R99">
        <v>267.76459999999997</v>
      </c>
      <c r="S99">
        <v>279.66809999999998</v>
      </c>
      <c r="T99">
        <v>367.03910000000002</v>
      </c>
      <c r="U99">
        <v>1793.2719999999999</v>
      </c>
      <c r="V99">
        <v>2245.0129999999999</v>
      </c>
      <c r="W99">
        <v>557.07439999999997</v>
      </c>
      <c r="X99">
        <v>1203.943</v>
      </c>
      <c r="Y99">
        <v>1264.415</v>
      </c>
      <c r="Z99">
        <v>336.79570000000001</v>
      </c>
      <c r="AA99">
        <v>1487.4780000000001</v>
      </c>
      <c r="AB99">
        <v>200.46090000000001</v>
      </c>
      <c r="AC99">
        <v>871.24480000000005</v>
      </c>
      <c r="AD99">
        <v>347.38889999999998</v>
      </c>
      <c r="AE99">
        <v>396.99790000000002</v>
      </c>
      <c r="AF99">
        <v>37978.050000000003</v>
      </c>
      <c r="AG99">
        <v>9654.4860000000008</v>
      </c>
      <c r="AH99">
        <v>55928.160000000003</v>
      </c>
      <c r="AI99">
        <v>30472.54</v>
      </c>
      <c r="AJ99">
        <v>17111.32</v>
      </c>
      <c r="AK99">
        <v>31998.82</v>
      </c>
      <c r="AL99">
        <v>174935.8</v>
      </c>
      <c r="AM99">
        <v>20803.73</v>
      </c>
      <c r="AN99">
        <v>15949.87</v>
      </c>
      <c r="AO99">
        <v>57444.85</v>
      </c>
      <c r="AP99">
        <v>61562.78</v>
      </c>
      <c r="AQ99">
        <v>14052.69</v>
      </c>
      <c r="AR99">
        <v>22358.47</v>
      </c>
      <c r="AS99">
        <v>281258.09999999998</v>
      </c>
      <c r="AT99">
        <v>266012.90000000002</v>
      </c>
      <c r="AU99">
        <v>334472</v>
      </c>
      <c r="AV99">
        <v>77406.509999999995</v>
      </c>
      <c r="AW99">
        <v>82923.289999999994</v>
      </c>
      <c r="AX99">
        <v>9105.7780000000002</v>
      </c>
      <c r="AY99">
        <v>2245.0129999999999</v>
      </c>
      <c r="AZ99">
        <v>373720.4</v>
      </c>
      <c r="BA99">
        <v>18396.54</v>
      </c>
      <c r="BB99">
        <v>48959</v>
      </c>
      <c r="BC99">
        <v>43851</v>
      </c>
      <c r="BD99">
        <v>10692</v>
      </c>
      <c r="BE99" t="s">
        <v>67</v>
      </c>
      <c r="BF99">
        <v>1.1013320084790701</v>
      </c>
      <c r="BG99">
        <v>5</v>
      </c>
      <c r="BH99">
        <v>1912135</v>
      </c>
      <c r="BI99">
        <v>0</v>
      </c>
      <c r="BJ99">
        <v>0</v>
      </c>
      <c r="BK99">
        <v>0</v>
      </c>
      <c r="BL99">
        <v>0</v>
      </c>
      <c r="BM99">
        <v>1</v>
      </c>
      <c r="BN99">
        <f>IF(Bids_data_set!BE99="Public",1,0)</f>
        <v>0</v>
      </c>
    </row>
    <row r="100" spans="1:66" x14ac:dyDescent="0.2">
      <c r="A100">
        <v>99</v>
      </c>
      <c r="B100" t="s">
        <v>283</v>
      </c>
      <c r="C100" t="s">
        <v>290</v>
      </c>
      <c r="D100" t="s">
        <v>291</v>
      </c>
      <c r="E100" s="1">
        <v>42845</v>
      </c>
      <c r="F100" t="s">
        <v>78</v>
      </c>
      <c r="G100">
        <v>2625000</v>
      </c>
      <c r="H100">
        <v>2472675</v>
      </c>
      <c r="I100">
        <v>-5.8028571000000001E-2</v>
      </c>
      <c r="J100" t="s">
        <v>75</v>
      </c>
      <c r="K100">
        <v>6</v>
      </c>
      <c r="L100" t="s">
        <v>84</v>
      </c>
      <c r="M100">
        <v>2</v>
      </c>
      <c r="N100" t="s">
        <v>85</v>
      </c>
      <c r="O100" t="s">
        <v>248</v>
      </c>
      <c r="P100" t="s">
        <v>72</v>
      </c>
      <c r="Q100">
        <v>2533850</v>
      </c>
      <c r="R100">
        <v>267.76459999999997</v>
      </c>
      <c r="S100">
        <v>279.66809999999998</v>
      </c>
      <c r="T100">
        <v>367.03910000000002</v>
      </c>
      <c r="U100">
        <v>1793.2719999999999</v>
      </c>
      <c r="V100">
        <v>2245.0129999999999</v>
      </c>
      <c r="W100">
        <v>557.07439999999997</v>
      </c>
      <c r="X100">
        <v>1203.943</v>
      </c>
      <c r="Y100">
        <v>1264.415</v>
      </c>
      <c r="Z100">
        <v>336.79570000000001</v>
      </c>
      <c r="AA100">
        <v>1487.4780000000001</v>
      </c>
      <c r="AB100">
        <v>200.46090000000001</v>
      </c>
      <c r="AC100">
        <v>871.24480000000005</v>
      </c>
      <c r="AD100">
        <v>347.38889999999998</v>
      </c>
      <c r="AE100">
        <v>396.99790000000002</v>
      </c>
      <c r="AF100">
        <v>37978.050000000003</v>
      </c>
      <c r="AG100">
        <v>9654.4860000000008</v>
      </c>
      <c r="AH100">
        <v>55928.160000000003</v>
      </c>
      <c r="AI100">
        <v>30472.54</v>
      </c>
      <c r="AJ100">
        <v>17111.32</v>
      </c>
      <c r="AK100">
        <v>31998.82</v>
      </c>
      <c r="AL100">
        <v>174935.8</v>
      </c>
      <c r="AM100">
        <v>20803.73</v>
      </c>
      <c r="AN100">
        <v>15949.87</v>
      </c>
      <c r="AO100">
        <v>57444.85</v>
      </c>
      <c r="AP100">
        <v>61562.78</v>
      </c>
      <c r="AQ100">
        <v>14052.69</v>
      </c>
      <c r="AR100">
        <v>22358.47</v>
      </c>
      <c r="AS100">
        <v>281258.09999999998</v>
      </c>
      <c r="AT100">
        <v>266012.90000000002</v>
      </c>
      <c r="AU100">
        <v>334472</v>
      </c>
      <c r="AV100">
        <v>77406.509999999995</v>
      </c>
      <c r="AW100">
        <v>82923.289999999994</v>
      </c>
      <c r="AX100">
        <v>9105.7780000000002</v>
      </c>
      <c r="AY100">
        <v>2245.0129999999999</v>
      </c>
      <c r="AZ100">
        <v>373720.4</v>
      </c>
      <c r="BA100">
        <v>18396.54</v>
      </c>
      <c r="BB100">
        <v>48959</v>
      </c>
      <c r="BC100">
        <v>43851</v>
      </c>
      <c r="BD100">
        <v>10692</v>
      </c>
      <c r="BE100" t="s">
        <v>67</v>
      </c>
      <c r="BF100">
        <v>0.96527619047619095</v>
      </c>
      <c r="BG100">
        <v>3</v>
      </c>
      <c r="BH100">
        <v>-91150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f>IF(Bids_data_set!BE100="Public",1,0)</f>
        <v>0</v>
      </c>
    </row>
    <row r="101" spans="1:66" x14ac:dyDescent="0.2">
      <c r="A101">
        <v>100</v>
      </c>
      <c r="B101" t="s">
        <v>283</v>
      </c>
      <c r="C101" t="s">
        <v>292</v>
      </c>
      <c r="D101" t="s">
        <v>293</v>
      </c>
      <c r="E101" s="1">
        <v>42845</v>
      </c>
      <c r="F101" t="s">
        <v>83</v>
      </c>
      <c r="G101">
        <v>1520000</v>
      </c>
      <c r="H101">
        <v>994200</v>
      </c>
      <c r="I101">
        <v>-0.34592105299999998</v>
      </c>
      <c r="J101" t="s">
        <v>75</v>
      </c>
      <c r="K101">
        <v>4</v>
      </c>
      <c r="L101" t="s">
        <v>84</v>
      </c>
      <c r="M101">
        <v>2</v>
      </c>
      <c r="N101" t="s">
        <v>85</v>
      </c>
      <c r="O101" t="s">
        <v>294</v>
      </c>
      <c r="P101" t="s">
        <v>80</v>
      </c>
      <c r="Q101">
        <v>1248000</v>
      </c>
      <c r="R101">
        <v>267.76459999999997</v>
      </c>
      <c r="S101">
        <v>279.66809999999998</v>
      </c>
      <c r="T101">
        <v>367.03910000000002</v>
      </c>
      <c r="U101">
        <v>1793.2719999999999</v>
      </c>
      <c r="V101">
        <v>2245.0129999999999</v>
      </c>
      <c r="W101">
        <v>557.07439999999997</v>
      </c>
      <c r="X101">
        <v>1203.943</v>
      </c>
      <c r="Y101">
        <v>1264.415</v>
      </c>
      <c r="Z101">
        <v>336.79570000000001</v>
      </c>
      <c r="AA101">
        <v>1487.4780000000001</v>
      </c>
      <c r="AB101">
        <v>200.46090000000001</v>
      </c>
      <c r="AC101">
        <v>871.24480000000005</v>
      </c>
      <c r="AD101">
        <v>347.38889999999998</v>
      </c>
      <c r="AE101">
        <v>396.99790000000002</v>
      </c>
      <c r="AF101">
        <v>37978.050000000003</v>
      </c>
      <c r="AG101">
        <v>9654.4860000000008</v>
      </c>
      <c r="AH101">
        <v>55928.160000000003</v>
      </c>
      <c r="AI101">
        <v>30472.54</v>
      </c>
      <c r="AJ101">
        <v>17111.32</v>
      </c>
      <c r="AK101">
        <v>31998.82</v>
      </c>
      <c r="AL101">
        <v>174935.8</v>
      </c>
      <c r="AM101">
        <v>20803.73</v>
      </c>
      <c r="AN101">
        <v>15949.87</v>
      </c>
      <c r="AO101">
        <v>57444.85</v>
      </c>
      <c r="AP101">
        <v>61562.78</v>
      </c>
      <c r="AQ101">
        <v>14052.69</v>
      </c>
      <c r="AR101">
        <v>22358.47</v>
      </c>
      <c r="AS101">
        <v>281258.09999999998</v>
      </c>
      <c r="AT101">
        <v>266012.90000000002</v>
      </c>
      <c r="AU101">
        <v>334472</v>
      </c>
      <c r="AV101">
        <v>77406.509999999995</v>
      </c>
      <c r="AW101">
        <v>82923.289999999994</v>
      </c>
      <c r="AX101">
        <v>9105.7780000000002</v>
      </c>
      <c r="AY101">
        <v>2245.0129999999999</v>
      </c>
      <c r="AZ101">
        <v>373720.4</v>
      </c>
      <c r="BA101">
        <v>18396.54</v>
      </c>
      <c r="BB101">
        <v>48959</v>
      </c>
      <c r="BC101">
        <v>43851</v>
      </c>
      <c r="BD101">
        <v>10692</v>
      </c>
      <c r="BE101" t="s">
        <v>83</v>
      </c>
      <c r="BF101">
        <v>0.82105263157894703</v>
      </c>
      <c r="BG101">
        <v>1</v>
      </c>
      <c r="BH101">
        <v>-272000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f>IF(Bids_data_set!BE101="Public",1,0)</f>
        <v>1</v>
      </c>
    </row>
    <row r="102" spans="1:66" x14ac:dyDescent="0.2">
      <c r="A102">
        <v>101</v>
      </c>
      <c r="B102" t="s">
        <v>283</v>
      </c>
      <c r="C102" t="s">
        <v>295</v>
      </c>
      <c r="D102" t="s">
        <v>289</v>
      </c>
      <c r="E102" s="1">
        <v>42845</v>
      </c>
      <c r="F102" t="s">
        <v>67</v>
      </c>
      <c r="G102">
        <v>12630000</v>
      </c>
      <c r="H102">
        <v>10849023</v>
      </c>
      <c r="I102">
        <v>-0.14101163899999999</v>
      </c>
      <c r="J102" t="s">
        <v>75</v>
      </c>
      <c r="K102">
        <v>2</v>
      </c>
      <c r="L102" t="s">
        <v>84</v>
      </c>
      <c r="M102">
        <v>2</v>
      </c>
      <c r="N102" t="s">
        <v>70</v>
      </c>
      <c r="O102" t="s">
        <v>260</v>
      </c>
      <c r="P102" t="s">
        <v>80</v>
      </c>
      <c r="Q102">
        <v>16000000</v>
      </c>
      <c r="R102">
        <v>267.76459999999997</v>
      </c>
      <c r="S102">
        <v>279.66809999999998</v>
      </c>
      <c r="T102">
        <v>367.03910000000002</v>
      </c>
      <c r="U102">
        <v>1793.2719999999999</v>
      </c>
      <c r="V102">
        <v>2245.0129999999999</v>
      </c>
      <c r="W102">
        <v>557.07439999999997</v>
      </c>
      <c r="X102">
        <v>1203.943</v>
      </c>
      <c r="Y102">
        <v>1264.415</v>
      </c>
      <c r="Z102">
        <v>336.79570000000001</v>
      </c>
      <c r="AA102">
        <v>1487.4780000000001</v>
      </c>
      <c r="AB102">
        <v>200.46090000000001</v>
      </c>
      <c r="AC102">
        <v>871.24480000000005</v>
      </c>
      <c r="AD102">
        <v>347.38889999999998</v>
      </c>
      <c r="AE102">
        <v>396.99790000000002</v>
      </c>
      <c r="AF102">
        <v>37978.050000000003</v>
      </c>
      <c r="AG102">
        <v>9654.4860000000008</v>
      </c>
      <c r="AH102">
        <v>55928.160000000003</v>
      </c>
      <c r="AI102">
        <v>30472.54</v>
      </c>
      <c r="AJ102">
        <v>17111.32</v>
      </c>
      <c r="AK102">
        <v>31998.82</v>
      </c>
      <c r="AL102">
        <v>174935.8</v>
      </c>
      <c r="AM102">
        <v>20803.73</v>
      </c>
      <c r="AN102">
        <v>15949.87</v>
      </c>
      <c r="AO102">
        <v>57444.85</v>
      </c>
      <c r="AP102">
        <v>61562.78</v>
      </c>
      <c r="AQ102">
        <v>14052.69</v>
      </c>
      <c r="AR102">
        <v>22358.47</v>
      </c>
      <c r="AS102">
        <v>281258.09999999998</v>
      </c>
      <c r="AT102">
        <v>266012.90000000002</v>
      </c>
      <c r="AU102">
        <v>334472</v>
      </c>
      <c r="AV102">
        <v>77406.509999999995</v>
      </c>
      <c r="AW102">
        <v>82923.289999999994</v>
      </c>
      <c r="AX102">
        <v>9105.7780000000002</v>
      </c>
      <c r="AY102">
        <v>2245.0129999999999</v>
      </c>
      <c r="AZ102">
        <v>373720.4</v>
      </c>
      <c r="BA102">
        <v>18396.54</v>
      </c>
      <c r="BB102">
        <v>48959</v>
      </c>
      <c r="BC102">
        <v>43851</v>
      </c>
      <c r="BD102">
        <v>10692</v>
      </c>
      <c r="BE102" t="s">
        <v>67</v>
      </c>
      <c r="BF102">
        <v>1.26682501979414</v>
      </c>
      <c r="BG102">
        <v>5</v>
      </c>
      <c r="BH102">
        <v>3370000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f>IF(Bids_data_set!BE102="Public",1,0)</f>
        <v>0</v>
      </c>
    </row>
    <row r="103" spans="1:66" x14ac:dyDescent="0.2">
      <c r="A103">
        <v>102</v>
      </c>
      <c r="B103" t="s">
        <v>283</v>
      </c>
      <c r="C103" t="s">
        <v>296</v>
      </c>
      <c r="D103" t="s">
        <v>297</v>
      </c>
      <c r="E103" s="1">
        <v>42846</v>
      </c>
      <c r="F103" t="s">
        <v>83</v>
      </c>
      <c r="G103">
        <v>2060000</v>
      </c>
      <c r="H103">
        <v>2614625</v>
      </c>
      <c r="I103">
        <v>0.26923543700000002</v>
      </c>
      <c r="J103" t="s">
        <v>68</v>
      </c>
      <c r="K103">
        <v>5</v>
      </c>
      <c r="L103" t="s">
        <v>103</v>
      </c>
      <c r="M103">
        <v>2</v>
      </c>
      <c r="N103" t="s">
        <v>108</v>
      </c>
      <c r="O103" t="s">
        <v>268</v>
      </c>
      <c r="P103" t="s">
        <v>72</v>
      </c>
      <c r="Q103">
        <v>2847400</v>
      </c>
      <c r="R103">
        <v>267.76459999999997</v>
      </c>
      <c r="S103">
        <v>279.66809999999998</v>
      </c>
      <c r="T103">
        <v>367.03910000000002</v>
      </c>
      <c r="U103">
        <v>1793.2719999999999</v>
      </c>
      <c r="V103">
        <v>2245.0129999999999</v>
      </c>
      <c r="W103">
        <v>557.07439999999997</v>
      </c>
      <c r="X103">
        <v>1203.943</v>
      </c>
      <c r="Y103">
        <v>1264.415</v>
      </c>
      <c r="Z103">
        <v>336.79570000000001</v>
      </c>
      <c r="AA103">
        <v>1487.4780000000001</v>
      </c>
      <c r="AB103">
        <v>200.46090000000001</v>
      </c>
      <c r="AC103">
        <v>871.24480000000005</v>
      </c>
      <c r="AD103">
        <v>347.38889999999998</v>
      </c>
      <c r="AE103">
        <v>396.99790000000002</v>
      </c>
      <c r="AF103">
        <v>37978.050000000003</v>
      </c>
      <c r="AG103">
        <v>9654.4860000000008</v>
      </c>
      <c r="AH103">
        <v>55928.160000000003</v>
      </c>
      <c r="AI103">
        <v>30472.54</v>
      </c>
      <c r="AJ103">
        <v>17111.32</v>
      </c>
      <c r="AK103">
        <v>31998.82</v>
      </c>
      <c r="AL103">
        <v>174935.8</v>
      </c>
      <c r="AM103">
        <v>20803.73</v>
      </c>
      <c r="AN103">
        <v>15949.87</v>
      </c>
      <c r="AO103">
        <v>57444.85</v>
      </c>
      <c r="AP103">
        <v>61562.78</v>
      </c>
      <c r="AQ103">
        <v>14052.69</v>
      </c>
      <c r="AR103">
        <v>22358.47</v>
      </c>
      <c r="AS103">
        <v>281258.09999999998</v>
      </c>
      <c r="AT103">
        <v>266012.90000000002</v>
      </c>
      <c r="AU103">
        <v>334472</v>
      </c>
      <c r="AV103">
        <v>77406.509999999995</v>
      </c>
      <c r="AW103">
        <v>82923.289999999994</v>
      </c>
      <c r="AX103">
        <v>9105.7780000000002</v>
      </c>
      <c r="AY103">
        <v>2245.0129999999999</v>
      </c>
      <c r="AZ103">
        <v>373720.4</v>
      </c>
      <c r="BA103">
        <v>18396.54</v>
      </c>
      <c r="BB103">
        <v>48959</v>
      </c>
      <c r="BC103">
        <v>43851</v>
      </c>
      <c r="BD103">
        <v>10692</v>
      </c>
      <c r="BE103" t="s">
        <v>83</v>
      </c>
      <c r="BF103">
        <v>1.3822330097087401</v>
      </c>
      <c r="BG103">
        <v>3</v>
      </c>
      <c r="BH103">
        <v>787400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f>IF(Bids_data_set!BE103="Public",1,0)</f>
        <v>1</v>
      </c>
    </row>
    <row r="104" spans="1:66" x14ac:dyDescent="0.2">
      <c r="A104">
        <v>103</v>
      </c>
      <c r="B104" t="s">
        <v>283</v>
      </c>
      <c r="C104" t="s">
        <v>298</v>
      </c>
      <c r="D104" t="s">
        <v>188</v>
      </c>
      <c r="E104" s="1">
        <v>42851</v>
      </c>
      <c r="F104" t="s">
        <v>67</v>
      </c>
      <c r="G104">
        <v>3589000</v>
      </c>
      <c r="H104">
        <v>3875045</v>
      </c>
      <c r="I104">
        <v>7.9700473999999993E-2</v>
      </c>
      <c r="J104" t="s">
        <v>75</v>
      </c>
      <c r="K104">
        <v>3</v>
      </c>
      <c r="L104" t="s">
        <v>69</v>
      </c>
      <c r="M104">
        <v>2</v>
      </c>
      <c r="N104" t="s">
        <v>108</v>
      </c>
      <c r="O104" t="s">
        <v>268</v>
      </c>
      <c r="P104" t="s">
        <v>80</v>
      </c>
      <c r="Q104">
        <v>4090800</v>
      </c>
      <c r="R104">
        <v>267.76459999999997</v>
      </c>
      <c r="S104">
        <v>279.66809999999998</v>
      </c>
      <c r="T104">
        <v>367.03910000000002</v>
      </c>
      <c r="U104">
        <v>1793.2719999999999</v>
      </c>
      <c r="V104">
        <v>2245.0129999999999</v>
      </c>
      <c r="W104">
        <v>557.07439999999997</v>
      </c>
      <c r="X104">
        <v>1203.943</v>
      </c>
      <c r="Y104">
        <v>1264.415</v>
      </c>
      <c r="Z104">
        <v>336.79570000000001</v>
      </c>
      <c r="AA104">
        <v>1487.4780000000001</v>
      </c>
      <c r="AB104">
        <v>200.46090000000001</v>
      </c>
      <c r="AC104">
        <v>871.24480000000005</v>
      </c>
      <c r="AD104">
        <v>347.38889999999998</v>
      </c>
      <c r="AE104">
        <v>396.99790000000002</v>
      </c>
      <c r="AF104">
        <v>37978.050000000003</v>
      </c>
      <c r="AG104">
        <v>9654.4860000000008</v>
      </c>
      <c r="AH104">
        <v>55928.160000000003</v>
      </c>
      <c r="AI104">
        <v>30472.54</v>
      </c>
      <c r="AJ104">
        <v>17111.32</v>
      </c>
      <c r="AK104">
        <v>31998.82</v>
      </c>
      <c r="AL104">
        <v>174935.8</v>
      </c>
      <c r="AM104">
        <v>20803.73</v>
      </c>
      <c r="AN104">
        <v>15949.87</v>
      </c>
      <c r="AO104">
        <v>57444.85</v>
      </c>
      <c r="AP104">
        <v>61562.78</v>
      </c>
      <c r="AQ104">
        <v>14052.69</v>
      </c>
      <c r="AR104">
        <v>22358.47</v>
      </c>
      <c r="AS104">
        <v>281258.09999999998</v>
      </c>
      <c r="AT104">
        <v>266012.90000000002</v>
      </c>
      <c r="AU104">
        <v>334472</v>
      </c>
      <c r="AV104">
        <v>77406.509999999995</v>
      </c>
      <c r="AW104">
        <v>82923.289999999994</v>
      </c>
      <c r="AX104">
        <v>9105.7780000000002</v>
      </c>
      <c r="AY104">
        <v>2245.0129999999999</v>
      </c>
      <c r="AZ104">
        <v>373720.4</v>
      </c>
      <c r="BA104">
        <v>18396.54</v>
      </c>
      <c r="BB104">
        <v>48959</v>
      </c>
      <c r="BC104">
        <v>43851</v>
      </c>
      <c r="BD104">
        <v>10692</v>
      </c>
      <c r="BE104" t="s">
        <v>67</v>
      </c>
      <c r="BF104">
        <v>1.1398161047645601</v>
      </c>
      <c r="BG104">
        <v>3</v>
      </c>
      <c r="BH104">
        <v>501800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f>IF(Bids_data_set!BE104="Public",1,0)</f>
        <v>0</v>
      </c>
    </row>
    <row r="105" spans="1:66" x14ac:dyDescent="0.2">
      <c r="A105">
        <v>104</v>
      </c>
      <c r="B105" t="s">
        <v>283</v>
      </c>
      <c r="C105" t="s">
        <v>299</v>
      </c>
      <c r="D105" t="s">
        <v>300</v>
      </c>
      <c r="E105" s="1">
        <v>42871</v>
      </c>
      <c r="F105" t="s">
        <v>83</v>
      </c>
      <c r="G105">
        <v>9000000</v>
      </c>
      <c r="H105">
        <v>10805265</v>
      </c>
      <c r="I105">
        <v>0.20058500000000001</v>
      </c>
      <c r="J105" t="s">
        <v>68</v>
      </c>
      <c r="K105">
        <v>2</v>
      </c>
      <c r="L105" t="s">
        <v>84</v>
      </c>
      <c r="M105">
        <v>2</v>
      </c>
      <c r="N105" t="s">
        <v>85</v>
      </c>
      <c r="O105" t="s">
        <v>268</v>
      </c>
      <c r="P105" t="s">
        <v>80</v>
      </c>
      <c r="Q105">
        <v>15298075</v>
      </c>
      <c r="R105">
        <v>267.76459999999997</v>
      </c>
      <c r="S105">
        <v>279.66809999999998</v>
      </c>
      <c r="T105">
        <v>367.03910000000002</v>
      </c>
      <c r="U105">
        <v>1793.2719999999999</v>
      </c>
      <c r="V105">
        <v>2245.0129999999999</v>
      </c>
      <c r="W105">
        <v>557.07439999999997</v>
      </c>
      <c r="X105">
        <v>1203.943</v>
      </c>
      <c r="Y105">
        <v>1264.415</v>
      </c>
      <c r="Z105">
        <v>336.79570000000001</v>
      </c>
      <c r="AA105">
        <v>1487.4780000000001</v>
      </c>
      <c r="AB105">
        <v>200.46090000000001</v>
      </c>
      <c r="AC105">
        <v>871.24480000000005</v>
      </c>
      <c r="AD105">
        <v>347.38889999999998</v>
      </c>
      <c r="AE105">
        <v>396.99790000000002</v>
      </c>
      <c r="AF105">
        <v>37978.050000000003</v>
      </c>
      <c r="AG105">
        <v>9654.4860000000008</v>
      </c>
      <c r="AH105">
        <v>55928.160000000003</v>
      </c>
      <c r="AI105">
        <v>30472.54</v>
      </c>
      <c r="AJ105">
        <v>17111.32</v>
      </c>
      <c r="AK105">
        <v>31998.82</v>
      </c>
      <c r="AL105">
        <v>174935.8</v>
      </c>
      <c r="AM105">
        <v>20803.73</v>
      </c>
      <c r="AN105">
        <v>15949.87</v>
      </c>
      <c r="AO105">
        <v>57444.85</v>
      </c>
      <c r="AP105">
        <v>61562.78</v>
      </c>
      <c r="AQ105">
        <v>14052.69</v>
      </c>
      <c r="AR105">
        <v>22358.47</v>
      </c>
      <c r="AS105">
        <v>281258.09999999998</v>
      </c>
      <c r="AT105">
        <v>266012.90000000002</v>
      </c>
      <c r="AU105">
        <v>334472</v>
      </c>
      <c r="AV105">
        <v>77406.509999999995</v>
      </c>
      <c r="AW105">
        <v>82923.289999999994</v>
      </c>
      <c r="AX105">
        <v>9105.7780000000002</v>
      </c>
      <c r="AY105">
        <v>2245.0129999999999</v>
      </c>
      <c r="AZ105">
        <v>373720.4</v>
      </c>
      <c r="BA105">
        <v>18396.54</v>
      </c>
      <c r="BB105">
        <v>48959</v>
      </c>
      <c r="BC105">
        <v>43851</v>
      </c>
      <c r="BD105">
        <v>10692</v>
      </c>
      <c r="BE105" t="s">
        <v>83</v>
      </c>
      <c r="BF105">
        <v>1.6997861111111101</v>
      </c>
      <c r="BG105">
        <v>5</v>
      </c>
      <c r="BH105">
        <v>6298075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f>IF(Bids_data_set!BE105="Public",1,0)</f>
        <v>1</v>
      </c>
    </row>
    <row r="106" spans="1:66" x14ac:dyDescent="0.2">
      <c r="A106">
        <v>105</v>
      </c>
      <c r="B106" t="s">
        <v>283</v>
      </c>
      <c r="C106" t="s">
        <v>301</v>
      </c>
      <c r="D106" t="s">
        <v>302</v>
      </c>
      <c r="E106" s="1">
        <v>42872</v>
      </c>
      <c r="F106" t="s">
        <v>83</v>
      </c>
      <c r="G106">
        <v>5000000</v>
      </c>
      <c r="H106">
        <v>5210665</v>
      </c>
      <c r="I106">
        <v>4.2132999999999997E-2</v>
      </c>
      <c r="J106" t="s">
        <v>75</v>
      </c>
      <c r="K106">
        <v>9</v>
      </c>
      <c r="L106" t="s">
        <v>103</v>
      </c>
      <c r="M106">
        <v>2</v>
      </c>
      <c r="N106" t="s">
        <v>85</v>
      </c>
      <c r="O106" t="s">
        <v>268</v>
      </c>
      <c r="P106" t="s">
        <v>80</v>
      </c>
      <c r="Q106">
        <v>6078068</v>
      </c>
      <c r="R106">
        <v>267.76459999999997</v>
      </c>
      <c r="S106">
        <v>279.66809999999998</v>
      </c>
      <c r="T106">
        <v>367.03910000000002</v>
      </c>
      <c r="U106">
        <v>1793.2719999999999</v>
      </c>
      <c r="V106">
        <v>2245.0129999999999</v>
      </c>
      <c r="W106">
        <v>557.07439999999997</v>
      </c>
      <c r="X106">
        <v>1203.943</v>
      </c>
      <c r="Y106">
        <v>1264.415</v>
      </c>
      <c r="Z106">
        <v>336.79570000000001</v>
      </c>
      <c r="AA106">
        <v>1487.4780000000001</v>
      </c>
      <c r="AB106">
        <v>200.46090000000001</v>
      </c>
      <c r="AC106">
        <v>871.24480000000005</v>
      </c>
      <c r="AD106">
        <v>347.38889999999998</v>
      </c>
      <c r="AE106">
        <v>396.99790000000002</v>
      </c>
      <c r="AF106">
        <v>37978.050000000003</v>
      </c>
      <c r="AG106">
        <v>9654.4860000000008</v>
      </c>
      <c r="AH106">
        <v>55928.160000000003</v>
      </c>
      <c r="AI106">
        <v>30472.54</v>
      </c>
      <c r="AJ106">
        <v>17111.32</v>
      </c>
      <c r="AK106">
        <v>31998.82</v>
      </c>
      <c r="AL106">
        <v>174935.8</v>
      </c>
      <c r="AM106">
        <v>20803.73</v>
      </c>
      <c r="AN106">
        <v>15949.87</v>
      </c>
      <c r="AO106">
        <v>57444.85</v>
      </c>
      <c r="AP106">
        <v>61562.78</v>
      </c>
      <c r="AQ106">
        <v>14052.69</v>
      </c>
      <c r="AR106">
        <v>22358.47</v>
      </c>
      <c r="AS106">
        <v>281258.09999999998</v>
      </c>
      <c r="AT106">
        <v>266012.90000000002</v>
      </c>
      <c r="AU106">
        <v>334472</v>
      </c>
      <c r="AV106">
        <v>77406.509999999995</v>
      </c>
      <c r="AW106">
        <v>82923.289999999994</v>
      </c>
      <c r="AX106">
        <v>9105.7780000000002</v>
      </c>
      <c r="AY106">
        <v>2245.0129999999999</v>
      </c>
      <c r="AZ106">
        <v>373720.4</v>
      </c>
      <c r="BA106">
        <v>18396.54</v>
      </c>
      <c r="BB106">
        <v>48959</v>
      </c>
      <c r="BC106">
        <v>43851</v>
      </c>
      <c r="BD106">
        <v>10692</v>
      </c>
      <c r="BE106" t="s">
        <v>83</v>
      </c>
      <c r="BF106">
        <v>1.2156136</v>
      </c>
      <c r="BG106">
        <v>4</v>
      </c>
      <c r="BH106">
        <v>1078068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f>IF(Bids_data_set!BE106="Public",1,0)</f>
        <v>1</v>
      </c>
    </row>
    <row r="107" spans="1:66" x14ac:dyDescent="0.2">
      <c r="A107">
        <v>106</v>
      </c>
      <c r="B107" t="s">
        <v>283</v>
      </c>
      <c r="C107" t="s">
        <v>303</v>
      </c>
      <c r="D107" t="s">
        <v>304</v>
      </c>
      <c r="E107" s="1">
        <v>42873</v>
      </c>
      <c r="F107" t="s">
        <v>67</v>
      </c>
      <c r="G107">
        <v>29400000</v>
      </c>
      <c r="H107">
        <v>40981000</v>
      </c>
      <c r="I107">
        <v>0.39391156500000002</v>
      </c>
      <c r="J107" t="s">
        <v>68</v>
      </c>
      <c r="K107">
        <v>2</v>
      </c>
      <c r="L107" t="s">
        <v>84</v>
      </c>
      <c r="M107">
        <v>2</v>
      </c>
      <c r="N107" t="s">
        <v>88</v>
      </c>
      <c r="O107" t="s">
        <v>255</v>
      </c>
      <c r="P107" t="s">
        <v>89</v>
      </c>
      <c r="Q107">
        <v>45417000</v>
      </c>
      <c r="R107">
        <v>267.76459999999997</v>
      </c>
      <c r="S107">
        <v>279.66809999999998</v>
      </c>
      <c r="T107">
        <v>367.03910000000002</v>
      </c>
      <c r="U107">
        <v>1793.2719999999999</v>
      </c>
      <c r="V107">
        <v>2245.0129999999999</v>
      </c>
      <c r="W107">
        <v>557.07439999999997</v>
      </c>
      <c r="X107">
        <v>1203.943</v>
      </c>
      <c r="Y107">
        <v>1264.415</v>
      </c>
      <c r="Z107">
        <v>336.79570000000001</v>
      </c>
      <c r="AA107">
        <v>1487.4780000000001</v>
      </c>
      <c r="AB107">
        <v>200.46090000000001</v>
      </c>
      <c r="AC107">
        <v>871.24480000000005</v>
      </c>
      <c r="AD107">
        <v>347.38889999999998</v>
      </c>
      <c r="AE107">
        <v>396.99790000000002</v>
      </c>
      <c r="AF107">
        <v>37978.050000000003</v>
      </c>
      <c r="AG107">
        <v>9654.4860000000008</v>
      </c>
      <c r="AH107">
        <v>55928.160000000003</v>
      </c>
      <c r="AI107">
        <v>30472.54</v>
      </c>
      <c r="AJ107">
        <v>17111.32</v>
      </c>
      <c r="AK107">
        <v>31998.82</v>
      </c>
      <c r="AL107">
        <v>174935.8</v>
      </c>
      <c r="AM107">
        <v>20803.73</v>
      </c>
      <c r="AN107">
        <v>15949.87</v>
      </c>
      <c r="AO107">
        <v>57444.85</v>
      </c>
      <c r="AP107">
        <v>61562.78</v>
      </c>
      <c r="AQ107">
        <v>14052.69</v>
      </c>
      <c r="AR107">
        <v>22358.47</v>
      </c>
      <c r="AS107">
        <v>281258.09999999998</v>
      </c>
      <c r="AT107">
        <v>266012.90000000002</v>
      </c>
      <c r="AU107">
        <v>334472</v>
      </c>
      <c r="AV107">
        <v>77406.509999999995</v>
      </c>
      <c r="AW107">
        <v>82923.289999999994</v>
      </c>
      <c r="AX107">
        <v>9105.7780000000002</v>
      </c>
      <c r="AY107">
        <v>2245.0129999999999</v>
      </c>
      <c r="AZ107">
        <v>373720.4</v>
      </c>
      <c r="BA107">
        <v>18396.54</v>
      </c>
      <c r="BB107">
        <v>48959</v>
      </c>
      <c r="BC107">
        <v>43851</v>
      </c>
      <c r="BD107">
        <v>10692</v>
      </c>
      <c r="BE107" t="s">
        <v>67</v>
      </c>
      <c r="BF107">
        <v>1.5447959183673501</v>
      </c>
      <c r="BG107">
        <v>5</v>
      </c>
      <c r="BH107">
        <v>16017000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f>IF(Bids_data_set!BE107="Public",1,0)</f>
        <v>0</v>
      </c>
    </row>
    <row r="108" spans="1:66" x14ac:dyDescent="0.2">
      <c r="A108">
        <v>107</v>
      </c>
      <c r="B108" t="s">
        <v>283</v>
      </c>
      <c r="C108" t="s">
        <v>305</v>
      </c>
      <c r="D108" t="s">
        <v>306</v>
      </c>
      <c r="E108" s="1">
        <v>42880</v>
      </c>
      <c r="F108" t="s">
        <v>83</v>
      </c>
      <c r="G108">
        <v>2850000</v>
      </c>
      <c r="H108">
        <v>1808548</v>
      </c>
      <c r="I108">
        <v>-0.36542175399999999</v>
      </c>
      <c r="J108" t="s">
        <v>68</v>
      </c>
      <c r="K108">
        <v>11</v>
      </c>
      <c r="L108" t="s">
        <v>69</v>
      </c>
      <c r="M108">
        <v>2</v>
      </c>
      <c r="N108" t="s">
        <v>70</v>
      </c>
      <c r="O108" t="s">
        <v>248</v>
      </c>
      <c r="P108" t="s">
        <v>80</v>
      </c>
      <c r="Q108">
        <v>1922775</v>
      </c>
      <c r="R108">
        <v>267.76459999999997</v>
      </c>
      <c r="S108">
        <v>279.66809999999998</v>
      </c>
      <c r="T108">
        <v>367.03910000000002</v>
      </c>
      <c r="U108">
        <v>1793.2719999999999</v>
      </c>
      <c r="V108">
        <v>2245.0129999999999</v>
      </c>
      <c r="W108">
        <v>557.07439999999997</v>
      </c>
      <c r="X108">
        <v>1203.943</v>
      </c>
      <c r="Y108">
        <v>1264.415</v>
      </c>
      <c r="Z108">
        <v>336.79570000000001</v>
      </c>
      <c r="AA108">
        <v>1487.4780000000001</v>
      </c>
      <c r="AB108">
        <v>200.46090000000001</v>
      </c>
      <c r="AC108">
        <v>871.24480000000005</v>
      </c>
      <c r="AD108">
        <v>347.38889999999998</v>
      </c>
      <c r="AE108">
        <v>396.99790000000002</v>
      </c>
      <c r="AF108">
        <v>37978.050000000003</v>
      </c>
      <c r="AG108">
        <v>9654.4860000000008</v>
      </c>
      <c r="AH108">
        <v>55928.160000000003</v>
      </c>
      <c r="AI108">
        <v>30472.54</v>
      </c>
      <c r="AJ108">
        <v>17111.32</v>
      </c>
      <c r="AK108">
        <v>31998.82</v>
      </c>
      <c r="AL108">
        <v>174935.8</v>
      </c>
      <c r="AM108">
        <v>20803.73</v>
      </c>
      <c r="AN108">
        <v>15949.87</v>
      </c>
      <c r="AO108">
        <v>57444.85</v>
      </c>
      <c r="AP108">
        <v>61562.78</v>
      </c>
      <c r="AQ108">
        <v>14052.69</v>
      </c>
      <c r="AR108">
        <v>22358.47</v>
      </c>
      <c r="AS108">
        <v>281258.09999999998</v>
      </c>
      <c r="AT108">
        <v>266012.90000000002</v>
      </c>
      <c r="AU108">
        <v>334472</v>
      </c>
      <c r="AV108">
        <v>77406.509999999995</v>
      </c>
      <c r="AW108">
        <v>82923.289999999994</v>
      </c>
      <c r="AX108">
        <v>9105.7780000000002</v>
      </c>
      <c r="AY108">
        <v>2245.0129999999999</v>
      </c>
      <c r="AZ108">
        <v>373720.4</v>
      </c>
      <c r="BA108">
        <v>18396.54</v>
      </c>
      <c r="BB108">
        <v>48959</v>
      </c>
      <c r="BC108">
        <v>43851</v>
      </c>
      <c r="BD108">
        <v>10692</v>
      </c>
      <c r="BE108" t="s">
        <v>83</v>
      </c>
      <c r="BF108">
        <v>0.67465789473684201</v>
      </c>
      <c r="BG108">
        <v>2</v>
      </c>
      <c r="BH108">
        <v>-927225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f>IF(Bids_data_set!BE108="Public",1,0)</f>
        <v>1</v>
      </c>
    </row>
    <row r="109" spans="1:66" x14ac:dyDescent="0.2">
      <c r="A109">
        <v>108</v>
      </c>
      <c r="B109" t="s">
        <v>283</v>
      </c>
      <c r="C109" t="s">
        <v>307</v>
      </c>
      <c r="D109" t="s">
        <v>308</v>
      </c>
      <c r="E109" s="1">
        <v>42886</v>
      </c>
      <c r="F109" t="s">
        <v>83</v>
      </c>
      <c r="G109">
        <v>1140000</v>
      </c>
      <c r="H109">
        <v>904780</v>
      </c>
      <c r="I109">
        <v>-0.20633333300000001</v>
      </c>
      <c r="J109" t="s">
        <v>75</v>
      </c>
      <c r="K109">
        <v>9</v>
      </c>
      <c r="L109" t="s">
        <v>84</v>
      </c>
      <c r="M109">
        <v>2</v>
      </c>
      <c r="N109" t="s">
        <v>70</v>
      </c>
      <c r="O109" t="s">
        <v>268</v>
      </c>
      <c r="P109" t="s">
        <v>80</v>
      </c>
      <c r="Q109">
        <v>942757</v>
      </c>
      <c r="R109">
        <v>267.76459999999997</v>
      </c>
      <c r="S109">
        <v>279.66809999999998</v>
      </c>
      <c r="T109">
        <v>367.03910000000002</v>
      </c>
      <c r="U109">
        <v>1793.2719999999999</v>
      </c>
      <c r="V109">
        <v>2245.0129999999999</v>
      </c>
      <c r="W109">
        <v>557.07439999999997</v>
      </c>
      <c r="X109">
        <v>1203.943</v>
      </c>
      <c r="Y109">
        <v>1264.415</v>
      </c>
      <c r="Z109">
        <v>336.79570000000001</v>
      </c>
      <c r="AA109">
        <v>1487.4780000000001</v>
      </c>
      <c r="AB109">
        <v>200.46090000000001</v>
      </c>
      <c r="AC109">
        <v>871.24480000000005</v>
      </c>
      <c r="AD109">
        <v>347.38889999999998</v>
      </c>
      <c r="AE109">
        <v>396.99790000000002</v>
      </c>
      <c r="AF109">
        <v>37978.050000000003</v>
      </c>
      <c r="AG109">
        <v>9654.4860000000008</v>
      </c>
      <c r="AH109">
        <v>55928.160000000003</v>
      </c>
      <c r="AI109">
        <v>30472.54</v>
      </c>
      <c r="AJ109">
        <v>17111.32</v>
      </c>
      <c r="AK109">
        <v>31998.82</v>
      </c>
      <c r="AL109">
        <v>174935.8</v>
      </c>
      <c r="AM109">
        <v>20803.73</v>
      </c>
      <c r="AN109">
        <v>15949.87</v>
      </c>
      <c r="AO109">
        <v>57444.85</v>
      </c>
      <c r="AP109">
        <v>61562.78</v>
      </c>
      <c r="AQ109">
        <v>14052.69</v>
      </c>
      <c r="AR109">
        <v>22358.47</v>
      </c>
      <c r="AS109">
        <v>281258.09999999998</v>
      </c>
      <c r="AT109">
        <v>266012.90000000002</v>
      </c>
      <c r="AU109">
        <v>334472</v>
      </c>
      <c r="AV109">
        <v>77406.509999999995</v>
      </c>
      <c r="AW109">
        <v>82923.289999999994</v>
      </c>
      <c r="AX109">
        <v>9105.7780000000002</v>
      </c>
      <c r="AY109">
        <v>2245.0129999999999</v>
      </c>
      <c r="AZ109">
        <v>373720.4</v>
      </c>
      <c r="BA109">
        <v>18396.54</v>
      </c>
      <c r="BB109">
        <v>48959</v>
      </c>
      <c r="BC109">
        <v>43851</v>
      </c>
      <c r="BD109">
        <v>10692</v>
      </c>
      <c r="BE109" t="s">
        <v>83</v>
      </c>
      <c r="BF109">
        <v>0.82697982456140395</v>
      </c>
      <c r="BG109">
        <v>1</v>
      </c>
      <c r="BH109">
        <v>-197243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f>IF(Bids_data_set!BE109="Public",1,0)</f>
        <v>1</v>
      </c>
    </row>
    <row r="110" spans="1:66" x14ac:dyDescent="0.2">
      <c r="A110">
        <v>109</v>
      </c>
      <c r="B110" t="s">
        <v>283</v>
      </c>
      <c r="C110" t="s">
        <v>309</v>
      </c>
      <c r="D110" t="s">
        <v>310</v>
      </c>
      <c r="E110" s="1">
        <v>42892</v>
      </c>
      <c r="F110" t="s">
        <v>83</v>
      </c>
      <c r="G110">
        <v>771000</v>
      </c>
      <c r="H110">
        <v>946600</v>
      </c>
      <c r="I110">
        <v>0.22775616100000001</v>
      </c>
      <c r="J110" t="s">
        <v>68</v>
      </c>
      <c r="K110">
        <v>2</v>
      </c>
      <c r="L110" t="s">
        <v>84</v>
      </c>
      <c r="M110">
        <v>2</v>
      </c>
      <c r="N110" t="s">
        <v>108</v>
      </c>
      <c r="O110" t="s">
        <v>311</v>
      </c>
      <c r="P110" t="s">
        <v>89</v>
      </c>
      <c r="Q110">
        <v>1151712</v>
      </c>
      <c r="R110">
        <v>267.76459999999997</v>
      </c>
      <c r="S110">
        <v>279.66809999999998</v>
      </c>
      <c r="T110">
        <v>367.03910000000002</v>
      </c>
      <c r="U110">
        <v>1793.2719999999999</v>
      </c>
      <c r="V110">
        <v>2245.0129999999999</v>
      </c>
      <c r="W110">
        <v>557.07439999999997</v>
      </c>
      <c r="X110">
        <v>1203.943</v>
      </c>
      <c r="Y110">
        <v>1264.415</v>
      </c>
      <c r="Z110">
        <v>336.79570000000001</v>
      </c>
      <c r="AA110">
        <v>1487.4780000000001</v>
      </c>
      <c r="AB110">
        <v>200.46090000000001</v>
      </c>
      <c r="AC110">
        <v>871.24480000000005</v>
      </c>
      <c r="AD110">
        <v>347.38889999999998</v>
      </c>
      <c r="AE110">
        <v>396.99790000000002</v>
      </c>
      <c r="AF110">
        <v>37978.050000000003</v>
      </c>
      <c r="AG110">
        <v>9654.4860000000008</v>
      </c>
      <c r="AH110">
        <v>55928.160000000003</v>
      </c>
      <c r="AI110">
        <v>30472.54</v>
      </c>
      <c r="AJ110">
        <v>17111.32</v>
      </c>
      <c r="AK110">
        <v>31998.82</v>
      </c>
      <c r="AL110">
        <v>174935.8</v>
      </c>
      <c r="AM110">
        <v>20803.73</v>
      </c>
      <c r="AN110">
        <v>15949.87</v>
      </c>
      <c r="AO110">
        <v>57444.85</v>
      </c>
      <c r="AP110">
        <v>61562.78</v>
      </c>
      <c r="AQ110">
        <v>14052.69</v>
      </c>
      <c r="AR110">
        <v>22358.47</v>
      </c>
      <c r="AS110">
        <v>281258.09999999998</v>
      </c>
      <c r="AT110">
        <v>266012.90000000002</v>
      </c>
      <c r="AU110">
        <v>334472</v>
      </c>
      <c r="AV110">
        <v>77406.509999999995</v>
      </c>
      <c r="AW110">
        <v>82923.289999999994</v>
      </c>
      <c r="AX110">
        <v>9105.7780000000002</v>
      </c>
      <c r="AY110">
        <v>2245.0129999999999</v>
      </c>
      <c r="AZ110">
        <v>373720.4</v>
      </c>
      <c r="BA110">
        <v>18396.54</v>
      </c>
      <c r="BB110">
        <v>48959</v>
      </c>
      <c r="BC110">
        <v>43851</v>
      </c>
      <c r="BD110">
        <v>10692</v>
      </c>
      <c r="BE110" t="s">
        <v>83</v>
      </c>
      <c r="BF110">
        <v>1.4937898832684799</v>
      </c>
      <c r="BG110">
        <v>1</v>
      </c>
      <c r="BH110">
        <v>380712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f>IF(Bids_data_set!BE110="Public",1,0)</f>
        <v>1</v>
      </c>
    </row>
    <row r="111" spans="1:66" x14ac:dyDescent="0.2">
      <c r="A111">
        <v>110</v>
      </c>
      <c r="B111" t="s">
        <v>283</v>
      </c>
      <c r="C111" t="s">
        <v>312</v>
      </c>
      <c r="D111" t="s">
        <v>313</v>
      </c>
      <c r="E111" s="1">
        <v>42893</v>
      </c>
      <c r="F111" t="s">
        <v>78</v>
      </c>
      <c r="G111">
        <v>650000</v>
      </c>
      <c r="H111">
        <v>865508</v>
      </c>
      <c r="I111">
        <v>0.33155076900000002</v>
      </c>
      <c r="J111" t="s">
        <v>68</v>
      </c>
      <c r="K111">
        <v>3</v>
      </c>
      <c r="L111" t="s">
        <v>84</v>
      </c>
      <c r="M111">
        <v>2</v>
      </c>
      <c r="N111" t="s">
        <v>70</v>
      </c>
      <c r="O111" t="s">
        <v>255</v>
      </c>
      <c r="P111" t="s">
        <v>89</v>
      </c>
      <c r="Q111">
        <v>895220</v>
      </c>
      <c r="R111">
        <v>267.76459999999997</v>
      </c>
      <c r="S111">
        <v>279.66809999999998</v>
      </c>
      <c r="T111">
        <v>367.03910000000002</v>
      </c>
      <c r="U111">
        <v>1793.2719999999999</v>
      </c>
      <c r="V111">
        <v>2245.0129999999999</v>
      </c>
      <c r="W111">
        <v>557.07439999999997</v>
      </c>
      <c r="X111">
        <v>1203.943</v>
      </c>
      <c r="Y111">
        <v>1264.415</v>
      </c>
      <c r="Z111">
        <v>336.79570000000001</v>
      </c>
      <c r="AA111">
        <v>1487.4780000000001</v>
      </c>
      <c r="AB111">
        <v>200.46090000000001</v>
      </c>
      <c r="AC111">
        <v>871.24480000000005</v>
      </c>
      <c r="AD111">
        <v>347.38889999999998</v>
      </c>
      <c r="AE111">
        <v>396.99790000000002</v>
      </c>
      <c r="AF111">
        <v>37978.050000000003</v>
      </c>
      <c r="AG111">
        <v>9654.4860000000008</v>
      </c>
      <c r="AH111">
        <v>55928.160000000003</v>
      </c>
      <c r="AI111">
        <v>30472.54</v>
      </c>
      <c r="AJ111">
        <v>17111.32</v>
      </c>
      <c r="AK111">
        <v>31998.82</v>
      </c>
      <c r="AL111">
        <v>174935.8</v>
      </c>
      <c r="AM111">
        <v>20803.73</v>
      </c>
      <c r="AN111">
        <v>15949.87</v>
      </c>
      <c r="AO111">
        <v>57444.85</v>
      </c>
      <c r="AP111">
        <v>61562.78</v>
      </c>
      <c r="AQ111">
        <v>14052.69</v>
      </c>
      <c r="AR111">
        <v>22358.47</v>
      </c>
      <c r="AS111">
        <v>281258.09999999998</v>
      </c>
      <c r="AT111">
        <v>266012.90000000002</v>
      </c>
      <c r="AU111">
        <v>334472</v>
      </c>
      <c r="AV111">
        <v>77406.509999999995</v>
      </c>
      <c r="AW111">
        <v>82923.289999999994</v>
      </c>
      <c r="AX111">
        <v>9105.7780000000002</v>
      </c>
      <c r="AY111">
        <v>2245.0129999999999</v>
      </c>
      <c r="AZ111">
        <v>373720.4</v>
      </c>
      <c r="BA111">
        <v>18396.54</v>
      </c>
      <c r="BB111">
        <v>48959</v>
      </c>
      <c r="BC111">
        <v>43851</v>
      </c>
      <c r="BD111">
        <v>10692</v>
      </c>
      <c r="BE111" t="s">
        <v>67</v>
      </c>
      <c r="BF111">
        <v>1.3772615384615401</v>
      </c>
      <c r="BG111">
        <v>1</v>
      </c>
      <c r="BH111">
        <v>245220</v>
      </c>
      <c r="BI111">
        <v>1</v>
      </c>
      <c r="BJ111">
        <v>0</v>
      </c>
      <c r="BK111">
        <v>0</v>
      </c>
      <c r="BL111">
        <v>0</v>
      </c>
      <c r="BM111">
        <v>0</v>
      </c>
      <c r="BN111">
        <f>IF(Bids_data_set!BE111="Public",1,0)</f>
        <v>0</v>
      </c>
    </row>
    <row r="112" spans="1:66" x14ac:dyDescent="0.2">
      <c r="A112">
        <v>111</v>
      </c>
      <c r="B112" t="s">
        <v>283</v>
      </c>
      <c r="C112" t="s">
        <v>314</v>
      </c>
      <c r="D112" t="s">
        <v>315</v>
      </c>
      <c r="E112" s="1">
        <v>42893</v>
      </c>
      <c r="F112" t="s">
        <v>78</v>
      </c>
      <c r="G112">
        <v>1070000</v>
      </c>
      <c r="H112">
        <v>758000</v>
      </c>
      <c r="I112">
        <v>-0.29158878500000002</v>
      </c>
      <c r="J112" t="s">
        <v>68</v>
      </c>
      <c r="K112">
        <v>5</v>
      </c>
      <c r="L112" t="s">
        <v>84</v>
      </c>
      <c r="M112">
        <v>2</v>
      </c>
      <c r="N112" t="s">
        <v>70</v>
      </c>
      <c r="O112" t="s">
        <v>268</v>
      </c>
      <c r="P112" t="s">
        <v>80</v>
      </c>
      <c r="Q112">
        <v>789000</v>
      </c>
      <c r="R112">
        <v>267.76459999999997</v>
      </c>
      <c r="S112">
        <v>279.66809999999998</v>
      </c>
      <c r="T112">
        <v>367.03910000000002</v>
      </c>
      <c r="U112">
        <v>1793.2719999999999</v>
      </c>
      <c r="V112">
        <v>2245.0129999999999</v>
      </c>
      <c r="W112">
        <v>557.07439999999997</v>
      </c>
      <c r="X112">
        <v>1203.943</v>
      </c>
      <c r="Y112">
        <v>1264.415</v>
      </c>
      <c r="Z112">
        <v>336.79570000000001</v>
      </c>
      <c r="AA112">
        <v>1487.4780000000001</v>
      </c>
      <c r="AB112">
        <v>200.46090000000001</v>
      </c>
      <c r="AC112">
        <v>871.24480000000005</v>
      </c>
      <c r="AD112">
        <v>347.38889999999998</v>
      </c>
      <c r="AE112">
        <v>396.99790000000002</v>
      </c>
      <c r="AF112">
        <v>37978.050000000003</v>
      </c>
      <c r="AG112">
        <v>9654.4860000000008</v>
      </c>
      <c r="AH112">
        <v>55928.160000000003</v>
      </c>
      <c r="AI112">
        <v>30472.54</v>
      </c>
      <c r="AJ112">
        <v>17111.32</v>
      </c>
      <c r="AK112">
        <v>31998.82</v>
      </c>
      <c r="AL112">
        <v>174935.8</v>
      </c>
      <c r="AM112">
        <v>20803.73</v>
      </c>
      <c r="AN112">
        <v>15949.87</v>
      </c>
      <c r="AO112">
        <v>57444.85</v>
      </c>
      <c r="AP112">
        <v>61562.78</v>
      </c>
      <c r="AQ112">
        <v>14052.69</v>
      </c>
      <c r="AR112">
        <v>22358.47</v>
      </c>
      <c r="AS112">
        <v>281258.09999999998</v>
      </c>
      <c r="AT112">
        <v>266012.90000000002</v>
      </c>
      <c r="AU112">
        <v>334472</v>
      </c>
      <c r="AV112">
        <v>77406.509999999995</v>
      </c>
      <c r="AW112">
        <v>82923.289999999994</v>
      </c>
      <c r="AX112">
        <v>9105.7780000000002</v>
      </c>
      <c r="AY112">
        <v>2245.0129999999999</v>
      </c>
      <c r="AZ112">
        <v>373720.4</v>
      </c>
      <c r="BA112">
        <v>18396.54</v>
      </c>
      <c r="BB112">
        <v>48959</v>
      </c>
      <c r="BC112">
        <v>43851</v>
      </c>
      <c r="BD112">
        <v>10692</v>
      </c>
      <c r="BE112" t="s">
        <v>67</v>
      </c>
      <c r="BF112">
        <v>0.73738317757009297</v>
      </c>
      <c r="BG112">
        <v>1</v>
      </c>
      <c r="BH112">
        <v>-281000</v>
      </c>
      <c r="BI112">
        <v>1</v>
      </c>
      <c r="BJ112">
        <v>0</v>
      </c>
      <c r="BK112">
        <v>0</v>
      </c>
      <c r="BL112">
        <v>0</v>
      </c>
      <c r="BM112">
        <v>0</v>
      </c>
      <c r="BN112">
        <f>IF(Bids_data_set!BE112="Public",1,0)</f>
        <v>0</v>
      </c>
    </row>
    <row r="113" spans="1:66" x14ac:dyDescent="0.2">
      <c r="A113">
        <v>112</v>
      </c>
      <c r="B113" t="s">
        <v>283</v>
      </c>
      <c r="C113" t="s">
        <v>316</v>
      </c>
      <c r="D113" t="s">
        <v>317</v>
      </c>
      <c r="E113" s="1">
        <v>42894</v>
      </c>
      <c r="F113" t="s">
        <v>67</v>
      </c>
      <c r="G113">
        <v>6445000</v>
      </c>
      <c r="H113">
        <v>7166666</v>
      </c>
      <c r="I113">
        <v>0.111973002</v>
      </c>
      <c r="J113" t="s">
        <v>68</v>
      </c>
      <c r="K113">
        <v>11</v>
      </c>
      <c r="L113" t="s">
        <v>69</v>
      </c>
      <c r="M113">
        <v>2</v>
      </c>
      <c r="N113" t="s">
        <v>70</v>
      </c>
      <c r="O113" t="s">
        <v>260</v>
      </c>
      <c r="P113" t="s">
        <v>89</v>
      </c>
      <c r="Q113">
        <v>7536916</v>
      </c>
      <c r="R113">
        <v>267.76459999999997</v>
      </c>
      <c r="S113">
        <v>279.66809999999998</v>
      </c>
      <c r="T113">
        <v>367.03910000000002</v>
      </c>
      <c r="U113">
        <v>1793.2719999999999</v>
      </c>
      <c r="V113">
        <v>2245.0129999999999</v>
      </c>
      <c r="W113">
        <v>557.07439999999997</v>
      </c>
      <c r="X113">
        <v>1203.943</v>
      </c>
      <c r="Y113">
        <v>1264.415</v>
      </c>
      <c r="Z113">
        <v>336.79570000000001</v>
      </c>
      <c r="AA113">
        <v>1487.4780000000001</v>
      </c>
      <c r="AB113">
        <v>200.46090000000001</v>
      </c>
      <c r="AC113">
        <v>871.24480000000005</v>
      </c>
      <c r="AD113">
        <v>347.38889999999998</v>
      </c>
      <c r="AE113">
        <v>396.99790000000002</v>
      </c>
      <c r="AF113">
        <v>37978.050000000003</v>
      </c>
      <c r="AG113">
        <v>9654.4860000000008</v>
      </c>
      <c r="AH113">
        <v>55928.160000000003</v>
      </c>
      <c r="AI113">
        <v>30472.54</v>
      </c>
      <c r="AJ113">
        <v>17111.32</v>
      </c>
      <c r="AK113">
        <v>31998.82</v>
      </c>
      <c r="AL113">
        <v>174935.8</v>
      </c>
      <c r="AM113">
        <v>20803.73</v>
      </c>
      <c r="AN113">
        <v>15949.87</v>
      </c>
      <c r="AO113">
        <v>57444.85</v>
      </c>
      <c r="AP113">
        <v>61562.78</v>
      </c>
      <c r="AQ113">
        <v>14052.69</v>
      </c>
      <c r="AR113">
        <v>22358.47</v>
      </c>
      <c r="AS113">
        <v>281258.09999999998</v>
      </c>
      <c r="AT113">
        <v>266012.90000000002</v>
      </c>
      <c r="AU113">
        <v>334472</v>
      </c>
      <c r="AV113">
        <v>77406.509999999995</v>
      </c>
      <c r="AW113">
        <v>82923.289999999994</v>
      </c>
      <c r="AX113">
        <v>9105.7780000000002</v>
      </c>
      <c r="AY113">
        <v>2245.0129999999999</v>
      </c>
      <c r="AZ113">
        <v>373720.4</v>
      </c>
      <c r="BA113">
        <v>18396.54</v>
      </c>
      <c r="BB113">
        <v>48959</v>
      </c>
      <c r="BC113">
        <v>43851</v>
      </c>
      <c r="BD113">
        <v>10692</v>
      </c>
      <c r="BE113" t="s">
        <v>67</v>
      </c>
      <c r="BF113">
        <v>1.16942063615206</v>
      </c>
      <c r="BG113">
        <v>4</v>
      </c>
      <c r="BH113">
        <v>1091916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f>IF(Bids_data_set!BE113="Public",1,0)</f>
        <v>0</v>
      </c>
    </row>
    <row r="114" spans="1:66" x14ac:dyDescent="0.2">
      <c r="A114">
        <v>113</v>
      </c>
      <c r="B114" t="s">
        <v>283</v>
      </c>
      <c r="C114" t="s">
        <v>318</v>
      </c>
      <c r="D114" t="s">
        <v>319</v>
      </c>
      <c r="E114" s="1">
        <v>42900</v>
      </c>
      <c r="F114" t="s">
        <v>67</v>
      </c>
      <c r="G114">
        <v>2900000</v>
      </c>
      <c r="H114">
        <v>1157000</v>
      </c>
      <c r="I114">
        <v>-0.60103448299999995</v>
      </c>
      <c r="J114" t="s">
        <v>68</v>
      </c>
      <c r="K114">
        <v>5</v>
      </c>
      <c r="L114" t="s">
        <v>84</v>
      </c>
      <c r="M114">
        <v>2</v>
      </c>
      <c r="N114" t="s">
        <v>70</v>
      </c>
      <c r="O114" t="s">
        <v>260</v>
      </c>
      <c r="P114" t="s">
        <v>89</v>
      </c>
      <c r="Q114">
        <v>1179765</v>
      </c>
      <c r="R114">
        <v>267.76459999999997</v>
      </c>
      <c r="S114">
        <v>279.66809999999998</v>
      </c>
      <c r="T114">
        <v>367.03910000000002</v>
      </c>
      <c r="U114">
        <v>1793.2719999999999</v>
      </c>
      <c r="V114">
        <v>2245.0129999999999</v>
      </c>
      <c r="W114">
        <v>557.07439999999997</v>
      </c>
      <c r="X114">
        <v>1203.943</v>
      </c>
      <c r="Y114">
        <v>1264.415</v>
      </c>
      <c r="Z114">
        <v>336.79570000000001</v>
      </c>
      <c r="AA114">
        <v>1487.4780000000001</v>
      </c>
      <c r="AB114">
        <v>200.46090000000001</v>
      </c>
      <c r="AC114">
        <v>871.24480000000005</v>
      </c>
      <c r="AD114">
        <v>347.38889999999998</v>
      </c>
      <c r="AE114">
        <v>396.99790000000002</v>
      </c>
      <c r="AF114">
        <v>37978.050000000003</v>
      </c>
      <c r="AG114">
        <v>9654.4860000000008</v>
      </c>
      <c r="AH114">
        <v>55928.160000000003</v>
      </c>
      <c r="AI114">
        <v>30472.54</v>
      </c>
      <c r="AJ114">
        <v>17111.32</v>
      </c>
      <c r="AK114">
        <v>31998.82</v>
      </c>
      <c r="AL114">
        <v>174935.8</v>
      </c>
      <c r="AM114">
        <v>20803.73</v>
      </c>
      <c r="AN114">
        <v>15949.87</v>
      </c>
      <c r="AO114">
        <v>57444.85</v>
      </c>
      <c r="AP114">
        <v>61562.78</v>
      </c>
      <c r="AQ114">
        <v>14052.69</v>
      </c>
      <c r="AR114">
        <v>22358.47</v>
      </c>
      <c r="AS114">
        <v>281258.09999999998</v>
      </c>
      <c r="AT114">
        <v>266012.90000000002</v>
      </c>
      <c r="AU114">
        <v>334472</v>
      </c>
      <c r="AV114">
        <v>77406.509999999995</v>
      </c>
      <c r="AW114">
        <v>82923.289999999994</v>
      </c>
      <c r="AX114">
        <v>9105.7780000000002</v>
      </c>
      <c r="AY114">
        <v>2245.0129999999999</v>
      </c>
      <c r="AZ114">
        <v>373720.4</v>
      </c>
      <c r="BA114">
        <v>18396.54</v>
      </c>
      <c r="BB114">
        <v>48959</v>
      </c>
      <c r="BC114">
        <v>43851</v>
      </c>
      <c r="BD114">
        <v>10692</v>
      </c>
      <c r="BE114" t="s">
        <v>67</v>
      </c>
      <c r="BF114">
        <v>0.40681551724137899</v>
      </c>
      <c r="BG114">
        <v>1</v>
      </c>
      <c r="BH114">
        <v>-1720235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f>IF(Bids_data_set!BE114="Public",1,0)</f>
        <v>0</v>
      </c>
    </row>
    <row r="115" spans="1:66" x14ac:dyDescent="0.2">
      <c r="A115">
        <v>114</v>
      </c>
      <c r="B115" t="s">
        <v>283</v>
      </c>
      <c r="C115" t="s">
        <v>320</v>
      </c>
      <c r="D115" t="s">
        <v>321</v>
      </c>
      <c r="E115" s="1">
        <v>42901</v>
      </c>
      <c r="F115" t="s">
        <v>78</v>
      </c>
      <c r="G115">
        <v>850000</v>
      </c>
      <c r="H115">
        <v>887000</v>
      </c>
      <c r="I115">
        <v>4.3529412000000003E-2</v>
      </c>
      <c r="J115" t="s">
        <v>75</v>
      </c>
      <c r="K115">
        <v>3</v>
      </c>
      <c r="L115" t="s">
        <v>84</v>
      </c>
      <c r="M115">
        <v>2</v>
      </c>
      <c r="N115" t="s">
        <v>70</v>
      </c>
      <c r="O115" t="s">
        <v>255</v>
      </c>
      <c r="P115" t="s">
        <v>89</v>
      </c>
      <c r="Q115">
        <v>992000</v>
      </c>
      <c r="R115">
        <v>267.76459999999997</v>
      </c>
      <c r="S115">
        <v>279.66809999999998</v>
      </c>
      <c r="T115">
        <v>367.03910000000002</v>
      </c>
      <c r="U115">
        <v>1793.2719999999999</v>
      </c>
      <c r="V115">
        <v>2245.0129999999999</v>
      </c>
      <c r="W115">
        <v>557.07439999999997</v>
      </c>
      <c r="X115">
        <v>1203.943</v>
      </c>
      <c r="Y115">
        <v>1264.415</v>
      </c>
      <c r="Z115">
        <v>336.79570000000001</v>
      </c>
      <c r="AA115">
        <v>1487.4780000000001</v>
      </c>
      <c r="AB115">
        <v>200.46090000000001</v>
      </c>
      <c r="AC115">
        <v>871.24480000000005</v>
      </c>
      <c r="AD115">
        <v>347.38889999999998</v>
      </c>
      <c r="AE115">
        <v>396.99790000000002</v>
      </c>
      <c r="AF115">
        <v>37978.050000000003</v>
      </c>
      <c r="AG115">
        <v>9654.4860000000008</v>
      </c>
      <c r="AH115">
        <v>55928.160000000003</v>
      </c>
      <c r="AI115">
        <v>30472.54</v>
      </c>
      <c r="AJ115">
        <v>17111.32</v>
      </c>
      <c r="AK115">
        <v>31998.82</v>
      </c>
      <c r="AL115">
        <v>174935.8</v>
      </c>
      <c r="AM115">
        <v>20803.73</v>
      </c>
      <c r="AN115">
        <v>15949.87</v>
      </c>
      <c r="AO115">
        <v>57444.85</v>
      </c>
      <c r="AP115">
        <v>61562.78</v>
      </c>
      <c r="AQ115">
        <v>14052.69</v>
      </c>
      <c r="AR115">
        <v>22358.47</v>
      </c>
      <c r="AS115">
        <v>281258.09999999998</v>
      </c>
      <c r="AT115">
        <v>266012.90000000002</v>
      </c>
      <c r="AU115">
        <v>334472</v>
      </c>
      <c r="AV115">
        <v>77406.509999999995</v>
      </c>
      <c r="AW115">
        <v>82923.289999999994</v>
      </c>
      <c r="AX115">
        <v>9105.7780000000002</v>
      </c>
      <c r="AY115">
        <v>2245.0129999999999</v>
      </c>
      <c r="AZ115">
        <v>373720.4</v>
      </c>
      <c r="BA115">
        <v>18396.54</v>
      </c>
      <c r="BB115">
        <v>48959</v>
      </c>
      <c r="BC115">
        <v>43851</v>
      </c>
      <c r="BD115">
        <v>10692</v>
      </c>
      <c r="BE115" t="s">
        <v>67</v>
      </c>
      <c r="BF115">
        <v>1.1670588235294099</v>
      </c>
      <c r="BG115">
        <v>1</v>
      </c>
      <c r="BH115">
        <v>142000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f>IF(Bids_data_set!BE115="Public",1,0)</f>
        <v>0</v>
      </c>
    </row>
    <row r="116" spans="1:66" x14ac:dyDescent="0.2">
      <c r="A116">
        <v>115</v>
      </c>
      <c r="B116" t="s">
        <v>283</v>
      </c>
      <c r="C116" t="s">
        <v>322</v>
      </c>
      <c r="D116" t="s">
        <v>323</v>
      </c>
      <c r="E116" s="1">
        <v>42913</v>
      </c>
      <c r="F116" t="s">
        <v>67</v>
      </c>
      <c r="G116">
        <v>1480000</v>
      </c>
      <c r="H116">
        <v>1483000</v>
      </c>
      <c r="I116">
        <v>2.0270269999999998E-3</v>
      </c>
      <c r="J116" t="s">
        <v>75</v>
      </c>
      <c r="K116">
        <v>7</v>
      </c>
      <c r="L116" t="s">
        <v>84</v>
      </c>
      <c r="M116">
        <v>2</v>
      </c>
      <c r="N116" t="s">
        <v>88</v>
      </c>
      <c r="O116" t="s">
        <v>294</v>
      </c>
      <c r="P116" t="s">
        <v>80</v>
      </c>
      <c r="Q116">
        <v>1764407</v>
      </c>
      <c r="R116">
        <v>267.76459999999997</v>
      </c>
      <c r="S116">
        <v>279.66809999999998</v>
      </c>
      <c r="T116">
        <v>367.03910000000002</v>
      </c>
      <c r="U116">
        <v>1793.2719999999999</v>
      </c>
      <c r="V116">
        <v>2245.0129999999999</v>
      </c>
      <c r="W116">
        <v>557.07439999999997</v>
      </c>
      <c r="X116">
        <v>1203.943</v>
      </c>
      <c r="Y116">
        <v>1264.415</v>
      </c>
      <c r="Z116">
        <v>336.79570000000001</v>
      </c>
      <c r="AA116">
        <v>1487.4780000000001</v>
      </c>
      <c r="AB116">
        <v>200.46090000000001</v>
      </c>
      <c r="AC116">
        <v>871.24480000000005</v>
      </c>
      <c r="AD116">
        <v>347.38889999999998</v>
      </c>
      <c r="AE116">
        <v>396.99790000000002</v>
      </c>
      <c r="AF116">
        <v>37978.050000000003</v>
      </c>
      <c r="AG116">
        <v>9654.4860000000008</v>
      </c>
      <c r="AH116">
        <v>55928.160000000003</v>
      </c>
      <c r="AI116">
        <v>30472.54</v>
      </c>
      <c r="AJ116">
        <v>17111.32</v>
      </c>
      <c r="AK116">
        <v>31998.82</v>
      </c>
      <c r="AL116">
        <v>174935.8</v>
      </c>
      <c r="AM116">
        <v>20803.73</v>
      </c>
      <c r="AN116">
        <v>15949.87</v>
      </c>
      <c r="AO116">
        <v>57444.85</v>
      </c>
      <c r="AP116">
        <v>61562.78</v>
      </c>
      <c r="AQ116">
        <v>14052.69</v>
      </c>
      <c r="AR116">
        <v>22358.47</v>
      </c>
      <c r="AS116">
        <v>281258.09999999998</v>
      </c>
      <c r="AT116">
        <v>266012.90000000002</v>
      </c>
      <c r="AU116">
        <v>334472</v>
      </c>
      <c r="AV116">
        <v>77406.509999999995</v>
      </c>
      <c r="AW116">
        <v>82923.289999999994</v>
      </c>
      <c r="AX116">
        <v>9105.7780000000002</v>
      </c>
      <c r="AY116">
        <v>2245.0129999999999</v>
      </c>
      <c r="AZ116">
        <v>373720.4</v>
      </c>
      <c r="BA116">
        <v>18396.54</v>
      </c>
      <c r="BB116">
        <v>48959</v>
      </c>
      <c r="BC116">
        <v>43851</v>
      </c>
      <c r="BD116">
        <v>10692</v>
      </c>
      <c r="BE116" t="s">
        <v>67</v>
      </c>
      <c r="BF116">
        <v>1.19216689189189</v>
      </c>
      <c r="BG116">
        <v>2</v>
      </c>
      <c r="BH116">
        <v>284407</v>
      </c>
      <c r="BI116">
        <v>0</v>
      </c>
      <c r="BJ116">
        <v>1</v>
      </c>
      <c r="BK116">
        <v>0</v>
      </c>
      <c r="BL116">
        <v>0</v>
      </c>
      <c r="BM116">
        <v>0</v>
      </c>
      <c r="BN116">
        <f>IF(Bids_data_set!BE116="Public",1,0)</f>
        <v>0</v>
      </c>
    </row>
    <row r="117" spans="1:66" x14ac:dyDescent="0.2">
      <c r="A117">
        <v>116</v>
      </c>
      <c r="B117" t="s">
        <v>324</v>
      </c>
      <c r="C117" t="s">
        <v>325</v>
      </c>
      <c r="D117" t="s">
        <v>289</v>
      </c>
      <c r="E117" s="1">
        <v>42941</v>
      </c>
      <c r="F117" t="s">
        <v>83</v>
      </c>
      <c r="G117">
        <v>7200000</v>
      </c>
      <c r="H117">
        <v>1936000</v>
      </c>
      <c r="I117">
        <v>-0.73111111100000004</v>
      </c>
      <c r="J117" t="s">
        <v>68</v>
      </c>
      <c r="K117">
        <v>4</v>
      </c>
      <c r="L117" t="s">
        <v>69</v>
      </c>
      <c r="M117">
        <v>3</v>
      </c>
      <c r="N117" t="s">
        <v>70</v>
      </c>
      <c r="O117" t="s">
        <v>260</v>
      </c>
      <c r="P117" t="s">
        <v>80</v>
      </c>
      <c r="Q117">
        <v>4483190</v>
      </c>
      <c r="R117">
        <v>268.67360000000002</v>
      </c>
      <c r="S117">
        <v>282.82389999999998</v>
      </c>
      <c r="T117">
        <v>370.23599999999999</v>
      </c>
      <c r="U117">
        <v>1810.46</v>
      </c>
      <c r="V117">
        <v>2255.5819999999999</v>
      </c>
      <c r="W117">
        <v>558.45100000000002</v>
      </c>
      <c r="X117">
        <v>1205.0119999999999</v>
      </c>
      <c r="Y117">
        <v>1273.4110000000001</v>
      </c>
      <c r="Z117">
        <v>335.97840000000002</v>
      </c>
      <c r="AA117">
        <v>1495.432</v>
      </c>
      <c r="AB117">
        <v>201.69900000000001</v>
      </c>
      <c r="AC117">
        <v>870.56700000000001</v>
      </c>
      <c r="AD117">
        <v>353.56470000000002</v>
      </c>
      <c r="AE117">
        <v>396.15769999999998</v>
      </c>
      <c r="AF117">
        <v>38919.93</v>
      </c>
      <c r="AG117">
        <v>9688.0669999999991</v>
      </c>
      <c r="AH117">
        <v>56836.15</v>
      </c>
      <c r="AI117">
        <v>30485.62</v>
      </c>
      <c r="AJ117">
        <v>17633.689999999999</v>
      </c>
      <c r="AK117">
        <v>32110.92</v>
      </c>
      <c r="AL117">
        <v>176966.3</v>
      </c>
      <c r="AM117">
        <v>20926.810000000001</v>
      </c>
      <c r="AN117">
        <v>15889.88</v>
      </c>
      <c r="AO117">
        <v>58332.84</v>
      </c>
      <c r="AP117">
        <v>61797.27</v>
      </c>
      <c r="AQ117">
        <v>13765.07</v>
      </c>
      <c r="AR117">
        <v>22531.75</v>
      </c>
      <c r="AS117">
        <v>284867.20000000001</v>
      </c>
      <c r="AT117">
        <v>268357.90000000002</v>
      </c>
      <c r="AU117">
        <v>339005.3</v>
      </c>
      <c r="AV117">
        <v>78264.91</v>
      </c>
      <c r="AW117">
        <v>83645.55</v>
      </c>
      <c r="AX117">
        <v>9153.7919999999995</v>
      </c>
      <c r="AY117">
        <v>2255.5819999999999</v>
      </c>
      <c r="AZ117">
        <v>376736.5</v>
      </c>
      <c r="BA117">
        <v>18392.689999999999</v>
      </c>
      <c r="BB117">
        <v>47713</v>
      </c>
      <c r="BC117">
        <v>48959</v>
      </c>
      <c r="BD117">
        <v>10826</v>
      </c>
      <c r="BE117" t="s">
        <v>83</v>
      </c>
      <c r="BF117">
        <v>0.62266527777777803</v>
      </c>
      <c r="BG117">
        <v>3</v>
      </c>
      <c r="BH117">
        <v>-2716810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f>IF(Bids_data_set!BE117="Public",1,0)</f>
        <v>1</v>
      </c>
    </row>
    <row r="118" spans="1:66" x14ac:dyDescent="0.2">
      <c r="A118">
        <v>117</v>
      </c>
      <c r="B118" t="s">
        <v>324</v>
      </c>
      <c r="C118" t="s">
        <v>326</v>
      </c>
      <c r="D118" t="s">
        <v>327</v>
      </c>
      <c r="E118" s="1">
        <v>42942</v>
      </c>
      <c r="F118" t="s">
        <v>83</v>
      </c>
      <c r="G118">
        <v>700000</v>
      </c>
      <c r="H118">
        <v>614770</v>
      </c>
      <c r="I118">
        <v>-0.121757143</v>
      </c>
      <c r="J118" t="s">
        <v>75</v>
      </c>
      <c r="K118">
        <v>2</v>
      </c>
      <c r="L118" t="s">
        <v>69</v>
      </c>
      <c r="M118">
        <v>3</v>
      </c>
      <c r="N118" t="s">
        <v>108</v>
      </c>
      <c r="O118" t="s">
        <v>255</v>
      </c>
      <c r="P118" t="s">
        <v>89</v>
      </c>
      <c r="Q118">
        <v>838700</v>
      </c>
      <c r="R118">
        <v>268.67360000000002</v>
      </c>
      <c r="S118">
        <v>282.82389999999998</v>
      </c>
      <c r="T118">
        <v>370.23599999999999</v>
      </c>
      <c r="U118">
        <v>1810.46</v>
      </c>
      <c r="V118">
        <v>2255.5819999999999</v>
      </c>
      <c r="W118">
        <v>558.45100000000002</v>
      </c>
      <c r="X118">
        <v>1205.0119999999999</v>
      </c>
      <c r="Y118">
        <v>1273.4110000000001</v>
      </c>
      <c r="Z118">
        <v>335.97840000000002</v>
      </c>
      <c r="AA118">
        <v>1495.432</v>
      </c>
      <c r="AB118">
        <v>201.69900000000001</v>
      </c>
      <c r="AC118">
        <v>870.56700000000001</v>
      </c>
      <c r="AD118">
        <v>353.56470000000002</v>
      </c>
      <c r="AE118">
        <v>396.15769999999998</v>
      </c>
      <c r="AF118">
        <v>38919.93</v>
      </c>
      <c r="AG118">
        <v>9688.0669999999991</v>
      </c>
      <c r="AH118">
        <v>56836.15</v>
      </c>
      <c r="AI118">
        <v>30485.62</v>
      </c>
      <c r="AJ118">
        <v>17633.689999999999</v>
      </c>
      <c r="AK118">
        <v>32110.92</v>
      </c>
      <c r="AL118">
        <v>176966.3</v>
      </c>
      <c r="AM118">
        <v>20926.810000000001</v>
      </c>
      <c r="AN118">
        <v>15889.88</v>
      </c>
      <c r="AO118">
        <v>58332.84</v>
      </c>
      <c r="AP118">
        <v>61797.27</v>
      </c>
      <c r="AQ118">
        <v>13765.07</v>
      </c>
      <c r="AR118">
        <v>22531.75</v>
      </c>
      <c r="AS118">
        <v>284867.20000000001</v>
      </c>
      <c r="AT118">
        <v>268357.90000000002</v>
      </c>
      <c r="AU118">
        <v>339005.3</v>
      </c>
      <c r="AV118">
        <v>78264.91</v>
      </c>
      <c r="AW118">
        <v>83645.55</v>
      </c>
      <c r="AX118">
        <v>9153.7919999999995</v>
      </c>
      <c r="AY118">
        <v>2255.5819999999999</v>
      </c>
      <c r="AZ118">
        <v>376736.5</v>
      </c>
      <c r="BA118">
        <v>18392.689999999999</v>
      </c>
      <c r="BB118">
        <v>47713</v>
      </c>
      <c r="BC118">
        <v>48959</v>
      </c>
      <c r="BD118">
        <v>10826</v>
      </c>
      <c r="BE118" t="s">
        <v>83</v>
      </c>
      <c r="BF118">
        <v>1.1981428571428601</v>
      </c>
      <c r="BG118">
        <v>1</v>
      </c>
      <c r="BH118">
        <v>138700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f>IF(Bids_data_set!BE118="Public",1,0)</f>
        <v>1</v>
      </c>
    </row>
    <row r="119" spans="1:66" x14ac:dyDescent="0.2">
      <c r="A119">
        <v>118</v>
      </c>
      <c r="B119" t="s">
        <v>324</v>
      </c>
      <c r="C119" t="s">
        <v>328</v>
      </c>
      <c r="D119" t="s">
        <v>329</v>
      </c>
      <c r="E119" s="1">
        <v>42948</v>
      </c>
      <c r="F119" t="s">
        <v>83</v>
      </c>
      <c r="G119">
        <v>1330000</v>
      </c>
      <c r="H119">
        <v>936000</v>
      </c>
      <c r="I119">
        <v>-0.29624060200000002</v>
      </c>
      <c r="J119" t="s">
        <v>75</v>
      </c>
      <c r="K119">
        <v>6</v>
      </c>
      <c r="L119" t="s">
        <v>69</v>
      </c>
      <c r="M119">
        <v>3</v>
      </c>
      <c r="N119" t="s">
        <v>70</v>
      </c>
      <c r="O119" t="s">
        <v>311</v>
      </c>
      <c r="P119" t="s">
        <v>80</v>
      </c>
      <c r="Q119">
        <v>1097450</v>
      </c>
      <c r="R119">
        <v>268.67360000000002</v>
      </c>
      <c r="S119">
        <v>282.82389999999998</v>
      </c>
      <c r="T119">
        <v>370.23599999999999</v>
      </c>
      <c r="U119">
        <v>1810.46</v>
      </c>
      <c r="V119">
        <v>2255.5819999999999</v>
      </c>
      <c r="W119">
        <v>558.45100000000002</v>
      </c>
      <c r="X119">
        <v>1205.0119999999999</v>
      </c>
      <c r="Y119">
        <v>1273.4110000000001</v>
      </c>
      <c r="Z119">
        <v>335.97840000000002</v>
      </c>
      <c r="AA119">
        <v>1495.432</v>
      </c>
      <c r="AB119">
        <v>201.69900000000001</v>
      </c>
      <c r="AC119">
        <v>870.56700000000001</v>
      </c>
      <c r="AD119">
        <v>353.56470000000002</v>
      </c>
      <c r="AE119">
        <v>396.15769999999998</v>
      </c>
      <c r="AF119">
        <v>38919.93</v>
      </c>
      <c r="AG119">
        <v>9688.0669999999991</v>
      </c>
      <c r="AH119">
        <v>56836.15</v>
      </c>
      <c r="AI119">
        <v>30485.62</v>
      </c>
      <c r="AJ119">
        <v>17633.689999999999</v>
      </c>
      <c r="AK119">
        <v>32110.92</v>
      </c>
      <c r="AL119">
        <v>176966.3</v>
      </c>
      <c r="AM119">
        <v>20926.810000000001</v>
      </c>
      <c r="AN119">
        <v>15889.88</v>
      </c>
      <c r="AO119">
        <v>58332.84</v>
      </c>
      <c r="AP119">
        <v>61797.27</v>
      </c>
      <c r="AQ119">
        <v>13765.07</v>
      </c>
      <c r="AR119">
        <v>22531.75</v>
      </c>
      <c r="AS119">
        <v>284867.20000000001</v>
      </c>
      <c r="AT119">
        <v>268357.90000000002</v>
      </c>
      <c r="AU119">
        <v>339005.3</v>
      </c>
      <c r="AV119">
        <v>78264.91</v>
      </c>
      <c r="AW119">
        <v>83645.55</v>
      </c>
      <c r="AX119">
        <v>9153.7919999999995</v>
      </c>
      <c r="AY119">
        <v>2255.5819999999999</v>
      </c>
      <c r="AZ119">
        <v>376736.5</v>
      </c>
      <c r="BA119">
        <v>18392.689999999999</v>
      </c>
      <c r="BB119">
        <v>47713</v>
      </c>
      <c r="BC119">
        <v>48959</v>
      </c>
      <c r="BD119">
        <v>10826</v>
      </c>
      <c r="BE119" t="s">
        <v>83</v>
      </c>
      <c r="BF119">
        <v>0.82515037593984997</v>
      </c>
      <c r="BG119">
        <v>1</v>
      </c>
      <c r="BH119">
        <v>-232550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f>IF(Bids_data_set!BE119="Public",1,0)</f>
        <v>1</v>
      </c>
    </row>
    <row r="120" spans="1:66" x14ac:dyDescent="0.2">
      <c r="A120">
        <v>119</v>
      </c>
      <c r="B120" t="s">
        <v>324</v>
      </c>
      <c r="C120" t="s">
        <v>330</v>
      </c>
      <c r="D120" t="s">
        <v>331</v>
      </c>
      <c r="E120" s="1">
        <v>42949</v>
      </c>
      <c r="F120" t="s">
        <v>83</v>
      </c>
      <c r="G120">
        <v>1650000</v>
      </c>
      <c r="H120">
        <v>1320718</v>
      </c>
      <c r="I120">
        <v>-0.19956484799999999</v>
      </c>
      <c r="J120" t="s">
        <v>75</v>
      </c>
      <c r="K120">
        <v>4</v>
      </c>
      <c r="L120" t="s">
        <v>69</v>
      </c>
      <c r="M120">
        <v>3</v>
      </c>
      <c r="N120" t="s">
        <v>70</v>
      </c>
      <c r="O120" t="s">
        <v>248</v>
      </c>
      <c r="P120" t="s">
        <v>72</v>
      </c>
      <c r="Q120">
        <v>1454175</v>
      </c>
      <c r="R120">
        <v>268.67360000000002</v>
      </c>
      <c r="S120">
        <v>282.82389999999998</v>
      </c>
      <c r="T120">
        <v>370.23599999999999</v>
      </c>
      <c r="U120">
        <v>1810.46</v>
      </c>
      <c r="V120">
        <v>2255.5819999999999</v>
      </c>
      <c r="W120">
        <v>558.45100000000002</v>
      </c>
      <c r="X120">
        <v>1205.0119999999999</v>
      </c>
      <c r="Y120">
        <v>1273.4110000000001</v>
      </c>
      <c r="Z120">
        <v>335.97840000000002</v>
      </c>
      <c r="AA120">
        <v>1495.432</v>
      </c>
      <c r="AB120">
        <v>201.69900000000001</v>
      </c>
      <c r="AC120">
        <v>870.56700000000001</v>
      </c>
      <c r="AD120">
        <v>353.56470000000002</v>
      </c>
      <c r="AE120">
        <v>396.15769999999998</v>
      </c>
      <c r="AF120">
        <v>38919.93</v>
      </c>
      <c r="AG120">
        <v>9688.0669999999991</v>
      </c>
      <c r="AH120">
        <v>56836.15</v>
      </c>
      <c r="AI120">
        <v>30485.62</v>
      </c>
      <c r="AJ120">
        <v>17633.689999999999</v>
      </c>
      <c r="AK120">
        <v>32110.92</v>
      </c>
      <c r="AL120">
        <v>176966.3</v>
      </c>
      <c r="AM120">
        <v>20926.810000000001</v>
      </c>
      <c r="AN120">
        <v>15889.88</v>
      </c>
      <c r="AO120">
        <v>58332.84</v>
      </c>
      <c r="AP120">
        <v>61797.27</v>
      </c>
      <c r="AQ120">
        <v>13765.07</v>
      </c>
      <c r="AR120">
        <v>22531.75</v>
      </c>
      <c r="AS120">
        <v>284867.20000000001</v>
      </c>
      <c r="AT120">
        <v>268357.90000000002</v>
      </c>
      <c r="AU120">
        <v>339005.3</v>
      </c>
      <c r="AV120">
        <v>78264.91</v>
      </c>
      <c r="AW120">
        <v>83645.55</v>
      </c>
      <c r="AX120">
        <v>9153.7919999999995</v>
      </c>
      <c r="AY120">
        <v>2255.5819999999999</v>
      </c>
      <c r="AZ120">
        <v>376736.5</v>
      </c>
      <c r="BA120">
        <v>18392.689999999999</v>
      </c>
      <c r="BB120">
        <v>47713</v>
      </c>
      <c r="BC120">
        <v>48959</v>
      </c>
      <c r="BD120">
        <v>10826</v>
      </c>
      <c r="BE120" t="s">
        <v>83</v>
      </c>
      <c r="BF120">
        <v>0.881318181818182</v>
      </c>
      <c r="BG120">
        <v>2</v>
      </c>
      <c r="BH120">
        <v>-195825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f>IF(Bids_data_set!BE120="Public",1,0)</f>
        <v>1</v>
      </c>
    </row>
    <row r="121" spans="1:66" x14ac:dyDescent="0.2">
      <c r="A121">
        <v>120</v>
      </c>
      <c r="B121" t="s">
        <v>324</v>
      </c>
      <c r="C121" t="s">
        <v>332</v>
      </c>
      <c r="D121" t="s">
        <v>333</v>
      </c>
      <c r="E121" s="1">
        <v>42950</v>
      </c>
      <c r="F121" t="s">
        <v>67</v>
      </c>
      <c r="G121">
        <v>13720000</v>
      </c>
      <c r="H121">
        <v>11539200</v>
      </c>
      <c r="I121">
        <v>-0.158950437</v>
      </c>
      <c r="J121" t="s">
        <v>75</v>
      </c>
      <c r="K121">
        <v>4</v>
      </c>
      <c r="L121" t="s">
        <v>84</v>
      </c>
      <c r="M121">
        <v>3</v>
      </c>
      <c r="N121" t="s">
        <v>85</v>
      </c>
      <c r="O121" t="s">
        <v>294</v>
      </c>
      <c r="P121" t="s">
        <v>80</v>
      </c>
      <c r="Q121">
        <v>14401250</v>
      </c>
      <c r="R121">
        <v>268.67360000000002</v>
      </c>
      <c r="S121">
        <v>282.82389999999998</v>
      </c>
      <c r="T121">
        <v>370.23599999999999</v>
      </c>
      <c r="U121">
        <v>1810.46</v>
      </c>
      <c r="V121">
        <v>2255.5819999999999</v>
      </c>
      <c r="W121">
        <v>558.45100000000002</v>
      </c>
      <c r="X121">
        <v>1205.0119999999999</v>
      </c>
      <c r="Y121">
        <v>1273.4110000000001</v>
      </c>
      <c r="Z121">
        <v>335.97840000000002</v>
      </c>
      <c r="AA121">
        <v>1495.432</v>
      </c>
      <c r="AB121">
        <v>201.69900000000001</v>
      </c>
      <c r="AC121">
        <v>870.56700000000001</v>
      </c>
      <c r="AD121">
        <v>353.56470000000002</v>
      </c>
      <c r="AE121">
        <v>396.15769999999998</v>
      </c>
      <c r="AF121">
        <v>38919.93</v>
      </c>
      <c r="AG121">
        <v>9688.0669999999991</v>
      </c>
      <c r="AH121">
        <v>56836.15</v>
      </c>
      <c r="AI121">
        <v>30485.62</v>
      </c>
      <c r="AJ121">
        <v>17633.689999999999</v>
      </c>
      <c r="AK121">
        <v>32110.92</v>
      </c>
      <c r="AL121">
        <v>176966.3</v>
      </c>
      <c r="AM121">
        <v>20926.810000000001</v>
      </c>
      <c r="AN121">
        <v>15889.88</v>
      </c>
      <c r="AO121">
        <v>58332.84</v>
      </c>
      <c r="AP121">
        <v>61797.27</v>
      </c>
      <c r="AQ121">
        <v>13765.07</v>
      </c>
      <c r="AR121">
        <v>22531.75</v>
      </c>
      <c r="AS121">
        <v>284867.20000000001</v>
      </c>
      <c r="AT121">
        <v>268357.90000000002</v>
      </c>
      <c r="AU121">
        <v>339005.3</v>
      </c>
      <c r="AV121">
        <v>78264.91</v>
      </c>
      <c r="AW121">
        <v>83645.55</v>
      </c>
      <c r="AX121">
        <v>9153.7919999999995</v>
      </c>
      <c r="AY121">
        <v>2255.5819999999999</v>
      </c>
      <c r="AZ121">
        <v>376736.5</v>
      </c>
      <c r="BA121">
        <v>18392.689999999999</v>
      </c>
      <c r="BB121">
        <v>47713</v>
      </c>
      <c r="BC121">
        <v>48959</v>
      </c>
      <c r="BD121">
        <v>10826</v>
      </c>
      <c r="BE121" t="s">
        <v>67</v>
      </c>
      <c r="BF121">
        <v>1.0496537900874601</v>
      </c>
      <c r="BG121">
        <v>5</v>
      </c>
      <c r="BH121">
        <v>681250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f>IF(Bids_data_set!BE121="Public",1,0)</f>
        <v>0</v>
      </c>
    </row>
    <row r="122" spans="1:66" x14ac:dyDescent="0.2">
      <c r="A122">
        <v>121</v>
      </c>
      <c r="B122" t="s">
        <v>324</v>
      </c>
      <c r="C122" t="s">
        <v>334</v>
      </c>
      <c r="D122" t="s">
        <v>335</v>
      </c>
      <c r="E122" s="1">
        <v>42951</v>
      </c>
      <c r="F122" t="s">
        <v>83</v>
      </c>
      <c r="G122">
        <v>6040000</v>
      </c>
      <c r="H122">
        <v>4845475</v>
      </c>
      <c r="I122">
        <v>-0.19776904000000001</v>
      </c>
      <c r="J122" t="s">
        <v>75</v>
      </c>
      <c r="K122">
        <v>8</v>
      </c>
      <c r="L122" t="s">
        <v>69</v>
      </c>
      <c r="M122">
        <v>3</v>
      </c>
      <c r="N122" t="s">
        <v>70</v>
      </c>
      <c r="O122" t="s">
        <v>268</v>
      </c>
      <c r="P122" t="s">
        <v>80</v>
      </c>
      <c r="Q122">
        <v>5177075</v>
      </c>
      <c r="R122">
        <v>268.67360000000002</v>
      </c>
      <c r="S122">
        <v>282.82389999999998</v>
      </c>
      <c r="T122">
        <v>370.23599999999999</v>
      </c>
      <c r="U122">
        <v>1810.46</v>
      </c>
      <c r="V122">
        <v>2255.5819999999999</v>
      </c>
      <c r="W122">
        <v>558.45100000000002</v>
      </c>
      <c r="X122">
        <v>1205.0119999999999</v>
      </c>
      <c r="Y122">
        <v>1273.4110000000001</v>
      </c>
      <c r="Z122">
        <v>335.97840000000002</v>
      </c>
      <c r="AA122">
        <v>1495.432</v>
      </c>
      <c r="AB122">
        <v>201.69900000000001</v>
      </c>
      <c r="AC122">
        <v>870.56700000000001</v>
      </c>
      <c r="AD122">
        <v>353.56470000000002</v>
      </c>
      <c r="AE122">
        <v>396.15769999999998</v>
      </c>
      <c r="AF122">
        <v>38919.93</v>
      </c>
      <c r="AG122">
        <v>9688.0669999999991</v>
      </c>
      <c r="AH122">
        <v>56836.15</v>
      </c>
      <c r="AI122">
        <v>30485.62</v>
      </c>
      <c r="AJ122">
        <v>17633.689999999999</v>
      </c>
      <c r="AK122">
        <v>32110.92</v>
      </c>
      <c r="AL122">
        <v>176966.3</v>
      </c>
      <c r="AM122">
        <v>20926.810000000001</v>
      </c>
      <c r="AN122">
        <v>15889.88</v>
      </c>
      <c r="AO122">
        <v>58332.84</v>
      </c>
      <c r="AP122">
        <v>61797.27</v>
      </c>
      <c r="AQ122">
        <v>13765.07</v>
      </c>
      <c r="AR122">
        <v>22531.75</v>
      </c>
      <c r="AS122">
        <v>284867.20000000001</v>
      </c>
      <c r="AT122">
        <v>268357.90000000002</v>
      </c>
      <c r="AU122">
        <v>339005.3</v>
      </c>
      <c r="AV122">
        <v>78264.91</v>
      </c>
      <c r="AW122">
        <v>83645.55</v>
      </c>
      <c r="AX122">
        <v>9153.7919999999995</v>
      </c>
      <c r="AY122">
        <v>2255.5819999999999</v>
      </c>
      <c r="AZ122">
        <v>376736.5</v>
      </c>
      <c r="BA122">
        <v>18392.689999999999</v>
      </c>
      <c r="BB122">
        <v>47713</v>
      </c>
      <c r="BC122">
        <v>48959</v>
      </c>
      <c r="BD122">
        <v>10826</v>
      </c>
      <c r="BE122" t="s">
        <v>83</v>
      </c>
      <c r="BF122">
        <v>0.85713162251655595</v>
      </c>
      <c r="BG122">
        <v>4</v>
      </c>
      <c r="BH122">
        <v>-862925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f>IF(Bids_data_set!BE122="Public",1,0)</f>
        <v>1</v>
      </c>
    </row>
    <row r="123" spans="1:66" x14ac:dyDescent="0.2">
      <c r="A123">
        <v>122</v>
      </c>
      <c r="B123" t="s">
        <v>324</v>
      </c>
      <c r="C123" t="s">
        <v>336</v>
      </c>
      <c r="D123" t="s">
        <v>337</v>
      </c>
      <c r="E123" s="1">
        <v>42964</v>
      </c>
      <c r="F123" t="s">
        <v>67</v>
      </c>
      <c r="G123">
        <v>8500000</v>
      </c>
      <c r="H123">
        <v>5682000</v>
      </c>
      <c r="I123">
        <v>-0.33152941200000002</v>
      </c>
      <c r="J123" t="s">
        <v>68</v>
      </c>
      <c r="K123">
        <v>3</v>
      </c>
      <c r="L123" t="s">
        <v>84</v>
      </c>
      <c r="M123">
        <v>3</v>
      </c>
      <c r="N123" t="s">
        <v>70</v>
      </c>
      <c r="O123" t="s">
        <v>248</v>
      </c>
      <c r="P123" t="s">
        <v>72</v>
      </c>
      <c r="Q123">
        <v>5778887</v>
      </c>
      <c r="R123">
        <v>268.67360000000002</v>
      </c>
      <c r="S123">
        <v>282.82389999999998</v>
      </c>
      <c r="T123">
        <v>370.23599999999999</v>
      </c>
      <c r="U123">
        <v>1810.46</v>
      </c>
      <c r="V123">
        <v>2255.5819999999999</v>
      </c>
      <c r="W123">
        <v>558.45100000000002</v>
      </c>
      <c r="X123">
        <v>1205.0119999999999</v>
      </c>
      <c r="Y123">
        <v>1273.4110000000001</v>
      </c>
      <c r="Z123">
        <v>335.97840000000002</v>
      </c>
      <c r="AA123">
        <v>1495.432</v>
      </c>
      <c r="AB123">
        <v>201.69900000000001</v>
      </c>
      <c r="AC123">
        <v>870.56700000000001</v>
      </c>
      <c r="AD123">
        <v>353.56470000000002</v>
      </c>
      <c r="AE123">
        <v>396.15769999999998</v>
      </c>
      <c r="AF123">
        <v>38919.93</v>
      </c>
      <c r="AG123">
        <v>9688.0669999999991</v>
      </c>
      <c r="AH123">
        <v>56836.15</v>
      </c>
      <c r="AI123">
        <v>30485.62</v>
      </c>
      <c r="AJ123">
        <v>17633.689999999999</v>
      </c>
      <c r="AK123">
        <v>32110.92</v>
      </c>
      <c r="AL123">
        <v>176966.3</v>
      </c>
      <c r="AM123">
        <v>20926.810000000001</v>
      </c>
      <c r="AN123">
        <v>15889.88</v>
      </c>
      <c r="AO123">
        <v>58332.84</v>
      </c>
      <c r="AP123">
        <v>61797.27</v>
      </c>
      <c r="AQ123">
        <v>13765.07</v>
      </c>
      <c r="AR123">
        <v>22531.75</v>
      </c>
      <c r="AS123">
        <v>284867.20000000001</v>
      </c>
      <c r="AT123">
        <v>268357.90000000002</v>
      </c>
      <c r="AU123">
        <v>339005.3</v>
      </c>
      <c r="AV123">
        <v>78264.91</v>
      </c>
      <c r="AW123">
        <v>83645.55</v>
      </c>
      <c r="AX123">
        <v>9153.7919999999995</v>
      </c>
      <c r="AY123">
        <v>2255.5819999999999</v>
      </c>
      <c r="AZ123">
        <v>376736.5</v>
      </c>
      <c r="BA123">
        <v>18392.689999999999</v>
      </c>
      <c r="BB123">
        <v>47713</v>
      </c>
      <c r="BC123">
        <v>48959</v>
      </c>
      <c r="BD123">
        <v>10826</v>
      </c>
      <c r="BE123" t="s">
        <v>67</v>
      </c>
      <c r="BF123">
        <v>0.67986905882352899</v>
      </c>
      <c r="BG123">
        <v>4</v>
      </c>
      <c r="BH123">
        <v>-2721113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f>IF(Bids_data_set!BE123="Public",1,0)</f>
        <v>0</v>
      </c>
    </row>
    <row r="124" spans="1:66" x14ac:dyDescent="0.2">
      <c r="A124">
        <v>123</v>
      </c>
      <c r="B124" t="s">
        <v>324</v>
      </c>
      <c r="C124" t="s">
        <v>338</v>
      </c>
      <c r="D124" t="s">
        <v>339</v>
      </c>
      <c r="E124" s="1">
        <v>42997</v>
      </c>
      <c r="F124" t="s">
        <v>83</v>
      </c>
      <c r="G124">
        <v>1326000</v>
      </c>
      <c r="H124">
        <v>1976491</v>
      </c>
      <c r="I124">
        <v>0.490566365</v>
      </c>
      <c r="J124" t="s">
        <v>68</v>
      </c>
      <c r="K124">
        <v>4</v>
      </c>
      <c r="L124" t="s">
        <v>84</v>
      </c>
      <c r="M124">
        <v>3</v>
      </c>
      <c r="N124" t="s">
        <v>108</v>
      </c>
      <c r="O124" t="s">
        <v>294</v>
      </c>
      <c r="P124" t="s">
        <v>80</v>
      </c>
      <c r="Q124">
        <v>4197700</v>
      </c>
      <c r="R124">
        <v>268.67360000000002</v>
      </c>
      <c r="S124">
        <v>282.82389999999998</v>
      </c>
      <c r="T124">
        <v>370.23599999999999</v>
      </c>
      <c r="U124">
        <v>1810.46</v>
      </c>
      <c r="V124">
        <v>2255.5819999999999</v>
      </c>
      <c r="W124">
        <v>558.45100000000002</v>
      </c>
      <c r="X124">
        <v>1205.0119999999999</v>
      </c>
      <c r="Y124">
        <v>1273.4110000000001</v>
      </c>
      <c r="Z124">
        <v>335.97840000000002</v>
      </c>
      <c r="AA124">
        <v>1495.432</v>
      </c>
      <c r="AB124">
        <v>201.69900000000001</v>
      </c>
      <c r="AC124">
        <v>870.56700000000001</v>
      </c>
      <c r="AD124">
        <v>353.56470000000002</v>
      </c>
      <c r="AE124">
        <v>396.15769999999998</v>
      </c>
      <c r="AF124">
        <v>38919.93</v>
      </c>
      <c r="AG124">
        <v>9688.0669999999991</v>
      </c>
      <c r="AH124">
        <v>56836.15</v>
      </c>
      <c r="AI124">
        <v>30485.62</v>
      </c>
      <c r="AJ124">
        <v>17633.689999999999</v>
      </c>
      <c r="AK124">
        <v>32110.92</v>
      </c>
      <c r="AL124">
        <v>176966.3</v>
      </c>
      <c r="AM124">
        <v>20926.810000000001</v>
      </c>
      <c r="AN124">
        <v>15889.88</v>
      </c>
      <c r="AO124">
        <v>58332.84</v>
      </c>
      <c r="AP124">
        <v>61797.27</v>
      </c>
      <c r="AQ124">
        <v>13765.07</v>
      </c>
      <c r="AR124">
        <v>22531.75</v>
      </c>
      <c r="AS124">
        <v>284867.20000000001</v>
      </c>
      <c r="AT124">
        <v>268357.90000000002</v>
      </c>
      <c r="AU124">
        <v>339005.3</v>
      </c>
      <c r="AV124">
        <v>78264.91</v>
      </c>
      <c r="AW124">
        <v>83645.55</v>
      </c>
      <c r="AX124">
        <v>9153.7919999999995</v>
      </c>
      <c r="AY124">
        <v>2255.5819999999999</v>
      </c>
      <c r="AZ124">
        <v>376736.5</v>
      </c>
      <c r="BA124">
        <v>18392.689999999999</v>
      </c>
      <c r="BB124">
        <v>47713</v>
      </c>
      <c r="BC124">
        <v>48959</v>
      </c>
      <c r="BD124">
        <v>10826</v>
      </c>
      <c r="BE124" t="s">
        <v>83</v>
      </c>
      <c r="BF124">
        <v>3.1656862745097998</v>
      </c>
      <c r="BG124">
        <v>3</v>
      </c>
      <c r="BH124">
        <v>2871700</v>
      </c>
      <c r="BI124">
        <v>0</v>
      </c>
      <c r="BJ124">
        <v>0</v>
      </c>
      <c r="BK124">
        <v>1</v>
      </c>
      <c r="BL124">
        <v>0</v>
      </c>
      <c r="BM124">
        <v>0</v>
      </c>
      <c r="BN124">
        <f>IF(Bids_data_set!BE124="Public",1,0)</f>
        <v>1</v>
      </c>
    </row>
    <row r="125" spans="1:66" x14ac:dyDescent="0.2">
      <c r="A125">
        <v>124</v>
      </c>
      <c r="B125" t="s">
        <v>324</v>
      </c>
      <c r="C125" t="s">
        <v>340</v>
      </c>
      <c r="D125" t="s">
        <v>341</v>
      </c>
      <c r="E125" s="1">
        <v>42999</v>
      </c>
      <c r="F125" t="s">
        <v>83</v>
      </c>
      <c r="G125">
        <v>1250000</v>
      </c>
      <c r="H125">
        <v>876947</v>
      </c>
      <c r="I125">
        <v>-0.2984424</v>
      </c>
      <c r="J125" t="s">
        <v>75</v>
      </c>
      <c r="K125">
        <v>13</v>
      </c>
      <c r="L125" t="s">
        <v>69</v>
      </c>
      <c r="M125">
        <v>3</v>
      </c>
      <c r="N125" t="s">
        <v>85</v>
      </c>
      <c r="O125" t="s">
        <v>268</v>
      </c>
      <c r="P125" t="s">
        <v>80</v>
      </c>
      <c r="Q125">
        <v>1053180</v>
      </c>
      <c r="R125">
        <v>268.67360000000002</v>
      </c>
      <c r="S125">
        <v>282.82389999999998</v>
      </c>
      <c r="T125">
        <v>370.23599999999999</v>
      </c>
      <c r="U125">
        <v>1810.46</v>
      </c>
      <c r="V125">
        <v>2255.5819999999999</v>
      </c>
      <c r="W125">
        <v>558.45100000000002</v>
      </c>
      <c r="X125">
        <v>1205.0119999999999</v>
      </c>
      <c r="Y125">
        <v>1273.4110000000001</v>
      </c>
      <c r="Z125">
        <v>335.97840000000002</v>
      </c>
      <c r="AA125">
        <v>1495.432</v>
      </c>
      <c r="AB125">
        <v>201.69900000000001</v>
      </c>
      <c r="AC125">
        <v>870.56700000000001</v>
      </c>
      <c r="AD125">
        <v>353.56470000000002</v>
      </c>
      <c r="AE125">
        <v>396.15769999999998</v>
      </c>
      <c r="AF125">
        <v>38919.93</v>
      </c>
      <c r="AG125">
        <v>9688.0669999999991</v>
      </c>
      <c r="AH125">
        <v>56836.15</v>
      </c>
      <c r="AI125">
        <v>30485.62</v>
      </c>
      <c r="AJ125">
        <v>17633.689999999999</v>
      </c>
      <c r="AK125">
        <v>32110.92</v>
      </c>
      <c r="AL125">
        <v>176966.3</v>
      </c>
      <c r="AM125">
        <v>20926.810000000001</v>
      </c>
      <c r="AN125">
        <v>15889.88</v>
      </c>
      <c r="AO125">
        <v>58332.84</v>
      </c>
      <c r="AP125">
        <v>61797.27</v>
      </c>
      <c r="AQ125">
        <v>13765.07</v>
      </c>
      <c r="AR125">
        <v>22531.75</v>
      </c>
      <c r="AS125">
        <v>284867.20000000001</v>
      </c>
      <c r="AT125">
        <v>268357.90000000002</v>
      </c>
      <c r="AU125">
        <v>339005.3</v>
      </c>
      <c r="AV125">
        <v>78264.91</v>
      </c>
      <c r="AW125">
        <v>83645.55</v>
      </c>
      <c r="AX125">
        <v>9153.7919999999995</v>
      </c>
      <c r="AY125">
        <v>2255.5819999999999</v>
      </c>
      <c r="AZ125">
        <v>376736.5</v>
      </c>
      <c r="BA125">
        <v>18392.689999999999</v>
      </c>
      <c r="BB125">
        <v>47713</v>
      </c>
      <c r="BC125">
        <v>48959</v>
      </c>
      <c r="BD125">
        <v>10826</v>
      </c>
      <c r="BE125" t="s">
        <v>83</v>
      </c>
      <c r="BF125">
        <v>0.84254399999999996</v>
      </c>
      <c r="BG125">
        <v>1</v>
      </c>
      <c r="BH125">
        <v>-196820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f>IF(Bids_data_set!BE125="Public",1,0)</f>
        <v>1</v>
      </c>
    </row>
    <row r="126" spans="1:66" x14ac:dyDescent="0.2">
      <c r="A126">
        <v>125</v>
      </c>
      <c r="B126" t="s">
        <v>324</v>
      </c>
      <c r="C126" t="s">
        <v>342</v>
      </c>
      <c r="D126" t="s">
        <v>343</v>
      </c>
      <c r="E126" s="1">
        <v>43004</v>
      </c>
      <c r="F126" t="s">
        <v>67</v>
      </c>
      <c r="G126">
        <v>189900000</v>
      </c>
      <c r="H126">
        <v>154487000</v>
      </c>
      <c r="I126">
        <v>-0.18648235899999999</v>
      </c>
      <c r="J126" t="s">
        <v>75</v>
      </c>
      <c r="K126">
        <v>5</v>
      </c>
      <c r="L126" t="s">
        <v>69</v>
      </c>
      <c r="M126">
        <v>3</v>
      </c>
      <c r="N126" t="s">
        <v>108</v>
      </c>
      <c r="O126" t="s">
        <v>268</v>
      </c>
      <c r="P126" t="s">
        <v>80</v>
      </c>
      <c r="Q126">
        <v>175788235</v>
      </c>
      <c r="R126">
        <v>268.67360000000002</v>
      </c>
      <c r="S126">
        <v>282.82389999999998</v>
      </c>
      <c r="T126">
        <v>370.23599999999999</v>
      </c>
      <c r="U126">
        <v>1810.46</v>
      </c>
      <c r="V126">
        <v>2255.5819999999999</v>
      </c>
      <c r="W126">
        <v>558.45100000000002</v>
      </c>
      <c r="X126">
        <v>1205.0119999999999</v>
      </c>
      <c r="Y126">
        <v>1273.4110000000001</v>
      </c>
      <c r="Z126">
        <v>335.97840000000002</v>
      </c>
      <c r="AA126">
        <v>1495.432</v>
      </c>
      <c r="AB126">
        <v>201.69900000000001</v>
      </c>
      <c r="AC126">
        <v>870.56700000000001</v>
      </c>
      <c r="AD126">
        <v>353.56470000000002</v>
      </c>
      <c r="AE126">
        <v>396.15769999999998</v>
      </c>
      <c r="AF126">
        <v>38919.93</v>
      </c>
      <c r="AG126">
        <v>9688.0669999999991</v>
      </c>
      <c r="AH126">
        <v>56836.15</v>
      </c>
      <c r="AI126">
        <v>30485.62</v>
      </c>
      <c r="AJ126">
        <v>17633.689999999999</v>
      </c>
      <c r="AK126">
        <v>32110.92</v>
      </c>
      <c r="AL126">
        <v>176966.3</v>
      </c>
      <c r="AM126">
        <v>20926.810000000001</v>
      </c>
      <c r="AN126">
        <v>15889.88</v>
      </c>
      <c r="AO126">
        <v>58332.84</v>
      </c>
      <c r="AP126">
        <v>61797.27</v>
      </c>
      <c r="AQ126">
        <v>13765.07</v>
      </c>
      <c r="AR126">
        <v>22531.75</v>
      </c>
      <c r="AS126">
        <v>284867.20000000001</v>
      </c>
      <c r="AT126">
        <v>268357.90000000002</v>
      </c>
      <c r="AU126">
        <v>339005.3</v>
      </c>
      <c r="AV126">
        <v>78264.91</v>
      </c>
      <c r="AW126">
        <v>83645.55</v>
      </c>
      <c r="AX126">
        <v>9153.7919999999995</v>
      </c>
      <c r="AY126">
        <v>2255.5819999999999</v>
      </c>
      <c r="AZ126">
        <v>376736.5</v>
      </c>
      <c r="BA126">
        <v>18392.689999999999</v>
      </c>
      <c r="BB126">
        <v>47713</v>
      </c>
      <c r="BC126">
        <v>48959</v>
      </c>
      <c r="BD126">
        <v>10826</v>
      </c>
      <c r="BE126" t="s">
        <v>67</v>
      </c>
      <c r="BF126">
        <v>0.92568844128488703</v>
      </c>
      <c r="BG126">
        <v>5</v>
      </c>
      <c r="BH126">
        <v>-14111765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f>IF(Bids_data_set!BE126="Public",1,0)</f>
        <v>0</v>
      </c>
    </row>
    <row r="127" spans="1:66" x14ac:dyDescent="0.2">
      <c r="A127">
        <v>126</v>
      </c>
      <c r="B127" t="s">
        <v>324</v>
      </c>
      <c r="C127" t="s">
        <v>344</v>
      </c>
      <c r="D127" t="s">
        <v>345</v>
      </c>
      <c r="E127" s="1">
        <v>43005</v>
      </c>
      <c r="F127" t="s">
        <v>83</v>
      </c>
      <c r="G127">
        <v>1250000</v>
      </c>
      <c r="H127">
        <v>1068000</v>
      </c>
      <c r="I127">
        <v>-0.14560000000000001</v>
      </c>
      <c r="J127" t="s">
        <v>75</v>
      </c>
      <c r="K127">
        <v>6</v>
      </c>
      <c r="L127" t="s">
        <v>103</v>
      </c>
      <c r="M127">
        <v>3</v>
      </c>
      <c r="N127" t="s">
        <v>108</v>
      </c>
      <c r="O127" t="s">
        <v>255</v>
      </c>
      <c r="P127" t="s">
        <v>80</v>
      </c>
      <c r="Q127">
        <v>2672000</v>
      </c>
      <c r="R127">
        <v>268.67360000000002</v>
      </c>
      <c r="S127">
        <v>282.82389999999998</v>
      </c>
      <c r="T127">
        <v>370.23599999999999</v>
      </c>
      <c r="U127">
        <v>1810.46</v>
      </c>
      <c r="V127">
        <v>2255.5819999999999</v>
      </c>
      <c r="W127">
        <v>558.45100000000002</v>
      </c>
      <c r="X127">
        <v>1205.0119999999999</v>
      </c>
      <c r="Y127">
        <v>1273.4110000000001</v>
      </c>
      <c r="Z127">
        <v>335.97840000000002</v>
      </c>
      <c r="AA127">
        <v>1495.432</v>
      </c>
      <c r="AB127">
        <v>201.69900000000001</v>
      </c>
      <c r="AC127">
        <v>870.56700000000001</v>
      </c>
      <c r="AD127">
        <v>353.56470000000002</v>
      </c>
      <c r="AE127">
        <v>396.15769999999998</v>
      </c>
      <c r="AF127">
        <v>38919.93</v>
      </c>
      <c r="AG127">
        <v>9688.0669999999991</v>
      </c>
      <c r="AH127">
        <v>56836.15</v>
      </c>
      <c r="AI127">
        <v>30485.62</v>
      </c>
      <c r="AJ127">
        <v>17633.689999999999</v>
      </c>
      <c r="AK127">
        <v>32110.92</v>
      </c>
      <c r="AL127">
        <v>176966.3</v>
      </c>
      <c r="AM127">
        <v>20926.810000000001</v>
      </c>
      <c r="AN127">
        <v>15889.88</v>
      </c>
      <c r="AO127">
        <v>58332.84</v>
      </c>
      <c r="AP127">
        <v>61797.27</v>
      </c>
      <c r="AQ127">
        <v>13765.07</v>
      </c>
      <c r="AR127">
        <v>22531.75</v>
      </c>
      <c r="AS127">
        <v>284867.20000000001</v>
      </c>
      <c r="AT127">
        <v>268357.90000000002</v>
      </c>
      <c r="AU127">
        <v>339005.3</v>
      </c>
      <c r="AV127">
        <v>78264.91</v>
      </c>
      <c r="AW127">
        <v>83645.55</v>
      </c>
      <c r="AX127">
        <v>9153.7919999999995</v>
      </c>
      <c r="AY127">
        <v>2255.5819999999999</v>
      </c>
      <c r="AZ127">
        <v>376736.5</v>
      </c>
      <c r="BA127">
        <v>18392.689999999999</v>
      </c>
      <c r="BB127">
        <v>47713</v>
      </c>
      <c r="BC127">
        <v>48959</v>
      </c>
      <c r="BD127">
        <v>10826</v>
      </c>
      <c r="BE127" t="s">
        <v>83</v>
      </c>
      <c r="BF127">
        <v>2.1375999999999999</v>
      </c>
      <c r="BG127">
        <v>3</v>
      </c>
      <c r="BH127">
        <v>1422000</v>
      </c>
      <c r="BI127">
        <v>0</v>
      </c>
      <c r="BJ127">
        <v>0</v>
      </c>
      <c r="BK127">
        <v>1</v>
      </c>
      <c r="BL127">
        <v>0</v>
      </c>
      <c r="BM127">
        <v>0</v>
      </c>
      <c r="BN127">
        <f>IF(Bids_data_set!BE127="Public",1,0)</f>
        <v>1</v>
      </c>
    </row>
    <row r="128" spans="1:66" x14ac:dyDescent="0.2">
      <c r="A128">
        <v>127</v>
      </c>
      <c r="B128" t="s">
        <v>324</v>
      </c>
      <c r="C128" t="s">
        <v>346</v>
      </c>
      <c r="D128" t="s">
        <v>347</v>
      </c>
      <c r="E128" s="1">
        <v>43006</v>
      </c>
      <c r="F128" t="s">
        <v>78</v>
      </c>
      <c r="G128">
        <v>609000</v>
      </c>
      <c r="H128">
        <v>579300</v>
      </c>
      <c r="I128">
        <v>-4.8768473E-2</v>
      </c>
      <c r="J128" t="s">
        <v>75</v>
      </c>
      <c r="K128">
        <v>4</v>
      </c>
      <c r="L128" t="s">
        <v>103</v>
      </c>
      <c r="M128">
        <v>3</v>
      </c>
      <c r="N128" t="s">
        <v>108</v>
      </c>
      <c r="O128" t="s">
        <v>260</v>
      </c>
      <c r="P128" t="s">
        <v>80</v>
      </c>
      <c r="Q128">
        <v>1699000</v>
      </c>
      <c r="R128">
        <v>268.67360000000002</v>
      </c>
      <c r="S128">
        <v>282.82389999999998</v>
      </c>
      <c r="T128">
        <v>370.23599999999999</v>
      </c>
      <c r="U128">
        <v>1810.46</v>
      </c>
      <c r="V128">
        <v>2255.5819999999999</v>
      </c>
      <c r="W128">
        <v>558.45100000000002</v>
      </c>
      <c r="X128">
        <v>1205.0119999999999</v>
      </c>
      <c r="Y128">
        <v>1273.4110000000001</v>
      </c>
      <c r="Z128">
        <v>335.97840000000002</v>
      </c>
      <c r="AA128">
        <v>1495.432</v>
      </c>
      <c r="AB128">
        <v>201.69900000000001</v>
      </c>
      <c r="AC128">
        <v>870.56700000000001</v>
      </c>
      <c r="AD128">
        <v>353.56470000000002</v>
      </c>
      <c r="AE128">
        <v>396.15769999999998</v>
      </c>
      <c r="AF128">
        <v>38919.93</v>
      </c>
      <c r="AG128">
        <v>9688.0669999999991</v>
      </c>
      <c r="AH128">
        <v>56836.15</v>
      </c>
      <c r="AI128">
        <v>30485.62</v>
      </c>
      <c r="AJ128">
        <v>17633.689999999999</v>
      </c>
      <c r="AK128">
        <v>32110.92</v>
      </c>
      <c r="AL128">
        <v>176966.3</v>
      </c>
      <c r="AM128">
        <v>20926.810000000001</v>
      </c>
      <c r="AN128">
        <v>15889.88</v>
      </c>
      <c r="AO128">
        <v>58332.84</v>
      </c>
      <c r="AP128">
        <v>61797.27</v>
      </c>
      <c r="AQ128">
        <v>13765.07</v>
      </c>
      <c r="AR128">
        <v>22531.75</v>
      </c>
      <c r="AS128">
        <v>284867.20000000001</v>
      </c>
      <c r="AT128">
        <v>268357.90000000002</v>
      </c>
      <c r="AU128">
        <v>339005.3</v>
      </c>
      <c r="AV128">
        <v>78264.91</v>
      </c>
      <c r="AW128">
        <v>83645.55</v>
      </c>
      <c r="AX128">
        <v>9153.7919999999995</v>
      </c>
      <c r="AY128">
        <v>2255.5819999999999</v>
      </c>
      <c r="AZ128">
        <v>376736.5</v>
      </c>
      <c r="BA128">
        <v>18392.689999999999</v>
      </c>
      <c r="BB128">
        <v>47713</v>
      </c>
      <c r="BC128">
        <v>48959</v>
      </c>
      <c r="BD128">
        <v>10826</v>
      </c>
      <c r="BE128" t="s">
        <v>67</v>
      </c>
      <c r="BF128">
        <v>2.7898193760262702</v>
      </c>
      <c r="BG128">
        <v>2</v>
      </c>
      <c r="BH128">
        <v>1090000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f>IF(Bids_data_set!BE128="Public",1,0)</f>
        <v>0</v>
      </c>
    </row>
    <row r="129" spans="1:66" x14ac:dyDescent="0.2">
      <c r="A129">
        <v>128</v>
      </c>
      <c r="B129" t="s">
        <v>348</v>
      </c>
      <c r="C129" t="s">
        <v>349</v>
      </c>
      <c r="D129" t="s">
        <v>350</v>
      </c>
      <c r="E129" s="1">
        <v>43013</v>
      </c>
      <c r="F129" t="s">
        <v>83</v>
      </c>
      <c r="G129">
        <v>970000</v>
      </c>
      <c r="H129">
        <v>1285000</v>
      </c>
      <c r="I129">
        <v>0.324742268</v>
      </c>
      <c r="J129" t="s">
        <v>68</v>
      </c>
      <c r="K129">
        <v>6</v>
      </c>
      <c r="L129" t="s">
        <v>84</v>
      </c>
      <c r="M129">
        <v>4</v>
      </c>
      <c r="N129" t="s">
        <v>70</v>
      </c>
      <c r="O129" t="s">
        <v>255</v>
      </c>
      <c r="P129" t="s">
        <v>89</v>
      </c>
      <c r="Q129">
        <v>1541500</v>
      </c>
      <c r="R129">
        <v>270.16890000000001</v>
      </c>
      <c r="S129">
        <v>283.13639999999998</v>
      </c>
      <c r="T129">
        <v>374.51960000000003</v>
      </c>
      <c r="U129">
        <v>1823.77</v>
      </c>
      <c r="V129">
        <v>2264.8530000000001</v>
      </c>
      <c r="W129">
        <v>558.61410000000001</v>
      </c>
      <c r="X129">
        <v>1203.5889999999999</v>
      </c>
      <c r="Y129">
        <v>1277.8399999999999</v>
      </c>
      <c r="Z129">
        <v>335.28859999999997</v>
      </c>
      <c r="AA129">
        <v>1502.6679999999999</v>
      </c>
      <c r="AB129">
        <v>203.57060000000001</v>
      </c>
      <c r="AC129">
        <v>868.31849999999997</v>
      </c>
      <c r="AD129">
        <v>356.87040000000002</v>
      </c>
      <c r="AE129">
        <v>394.7577</v>
      </c>
      <c r="AF129">
        <v>39208.76</v>
      </c>
      <c r="AG129">
        <v>9847.1869999999999</v>
      </c>
      <c r="AH129">
        <v>56742.11</v>
      </c>
      <c r="AI129">
        <v>30482.68</v>
      </c>
      <c r="AJ129">
        <v>17511.14</v>
      </c>
      <c r="AK129">
        <v>32419.759999999998</v>
      </c>
      <c r="AL129">
        <v>177848.1</v>
      </c>
      <c r="AM129">
        <v>20668.63</v>
      </c>
      <c r="AN129">
        <v>15961.28</v>
      </c>
      <c r="AO129">
        <v>58854.73</v>
      </c>
      <c r="AP129">
        <v>62251.3</v>
      </c>
      <c r="AQ129">
        <v>14020.08</v>
      </c>
      <c r="AR129">
        <v>22105.17</v>
      </c>
      <c r="AS129">
        <v>291005.3</v>
      </c>
      <c r="AT129">
        <v>272301</v>
      </c>
      <c r="AU129">
        <v>346039.9</v>
      </c>
      <c r="AV129">
        <v>80767.05</v>
      </c>
      <c r="AW129">
        <v>85794.74</v>
      </c>
      <c r="AX129">
        <v>9182.9419999999991</v>
      </c>
      <c r="AY129">
        <v>2264.8530000000001</v>
      </c>
      <c r="AZ129">
        <v>378288.9</v>
      </c>
      <c r="BA129">
        <v>18389.37</v>
      </c>
      <c r="BB129">
        <v>40405</v>
      </c>
      <c r="BC129">
        <v>47713</v>
      </c>
      <c r="BD129">
        <v>10870</v>
      </c>
      <c r="BE129" t="s">
        <v>83</v>
      </c>
      <c r="BF129">
        <v>1.58917525773196</v>
      </c>
      <c r="BG129">
        <v>2</v>
      </c>
      <c r="BH129">
        <v>571500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f>IF(Bids_data_set!BE129="Public",1,0)</f>
        <v>1</v>
      </c>
    </row>
    <row r="130" spans="1:66" x14ac:dyDescent="0.2">
      <c r="A130">
        <v>129</v>
      </c>
      <c r="B130" t="s">
        <v>348</v>
      </c>
      <c r="C130" t="s">
        <v>351</v>
      </c>
      <c r="D130" t="s">
        <v>352</v>
      </c>
      <c r="E130" s="1">
        <v>43025</v>
      </c>
      <c r="F130" t="s">
        <v>83</v>
      </c>
      <c r="G130">
        <v>2800000</v>
      </c>
      <c r="H130">
        <v>2847000</v>
      </c>
      <c r="I130">
        <v>1.6785714E-2</v>
      </c>
      <c r="J130" t="s">
        <v>75</v>
      </c>
      <c r="K130">
        <v>9</v>
      </c>
      <c r="L130" t="s">
        <v>69</v>
      </c>
      <c r="M130">
        <v>4</v>
      </c>
      <c r="N130" t="s">
        <v>70</v>
      </c>
      <c r="O130" t="s">
        <v>260</v>
      </c>
      <c r="P130" t="s">
        <v>80</v>
      </c>
      <c r="Q130">
        <v>3047960</v>
      </c>
      <c r="R130">
        <v>270.16890000000001</v>
      </c>
      <c r="S130">
        <v>283.13639999999998</v>
      </c>
      <c r="T130">
        <v>374.51960000000003</v>
      </c>
      <c r="U130">
        <v>1823.77</v>
      </c>
      <c r="V130">
        <v>2264.8530000000001</v>
      </c>
      <c r="W130">
        <v>558.61410000000001</v>
      </c>
      <c r="X130">
        <v>1203.5889999999999</v>
      </c>
      <c r="Y130">
        <v>1277.8399999999999</v>
      </c>
      <c r="Z130">
        <v>335.28859999999997</v>
      </c>
      <c r="AA130">
        <v>1502.6679999999999</v>
      </c>
      <c r="AB130">
        <v>203.57060000000001</v>
      </c>
      <c r="AC130">
        <v>868.31849999999997</v>
      </c>
      <c r="AD130">
        <v>356.87040000000002</v>
      </c>
      <c r="AE130">
        <v>394.7577</v>
      </c>
      <c r="AF130">
        <v>39208.76</v>
      </c>
      <c r="AG130">
        <v>9847.1869999999999</v>
      </c>
      <c r="AH130">
        <v>56742.11</v>
      </c>
      <c r="AI130">
        <v>30482.68</v>
      </c>
      <c r="AJ130">
        <v>17511.14</v>
      </c>
      <c r="AK130">
        <v>32419.759999999998</v>
      </c>
      <c r="AL130">
        <v>177848.1</v>
      </c>
      <c r="AM130">
        <v>20668.63</v>
      </c>
      <c r="AN130">
        <v>15961.28</v>
      </c>
      <c r="AO130">
        <v>58854.73</v>
      </c>
      <c r="AP130">
        <v>62251.3</v>
      </c>
      <c r="AQ130">
        <v>14020.08</v>
      </c>
      <c r="AR130">
        <v>22105.17</v>
      </c>
      <c r="AS130">
        <v>291005.3</v>
      </c>
      <c r="AT130">
        <v>272301</v>
      </c>
      <c r="AU130">
        <v>346039.9</v>
      </c>
      <c r="AV130">
        <v>80767.05</v>
      </c>
      <c r="AW130">
        <v>85794.74</v>
      </c>
      <c r="AX130">
        <v>9182.9419999999991</v>
      </c>
      <c r="AY130">
        <v>2264.8530000000001</v>
      </c>
      <c r="AZ130">
        <v>378288.9</v>
      </c>
      <c r="BA130">
        <v>18389.37</v>
      </c>
      <c r="BB130">
        <v>40405</v>
      </c>
      <c r="BC130">
        <v>47713</v>
      </c>
      <c r="BD130">
        <v>10870</v>
      </c>
      <c r="BE130" t="s">
        <v>83</v>
      </c>
      <c r="BF130">
        <v>1.0885571428571399</v>
      </c>
      <c r="BG130">
        <v>3</v>
      </c>
      <c r="BH130">
        <v>247960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f>IF(Bids_data_set!BE130="Public",1,0)</f>
        <v>1</v>
      </c>
    </row>
    <row r="131" spans="1:66" x14ac:dyDescent="0.2">
      <c r="A131">
        <v>130</v>
      </c>
      <c r="B131" t="s">
        <v>348</v>
      </c>
      <c r="C131" t="s">
        <v>353</v>
      </c>
      <c r="D131" t="s">
        <v>354</v>
      </c>
      <c r="E131" s="1">
        <v>43025</v>
      </c>
      <c r="F131" t="s">
        <v>83</v>
      </c>
      <c r="G131">
        <v>3000000</v>
      </c>
      <c r="H131">
        <v>2812500</v>
      </c>
      <c r="I131">
        <v>-6.25E-2</v>
      </c>
      <c r="J131" t="s">
        <v>75</v>
      </c>
      <c r="K131">
        <v>2</v>
      </c>
      <c r="L131" t="s">
        <v>84</v>
      </c>
      <c r="M131">
        <v>4</v>
      </c>
      <c r="N131" t="s">
        <v>70</v>
      </c>
      <c r="O131" t="s">
        <v>268</v>
      </c>
      <c r="P131" t="s">
        <v>80</v>
      </c>
      <c r="Q131">
        <v>4151000</v>
      </c>
      <c r="R131">
        <v>270.16890000000001</v>
      </c>
      <c r="S131">
        <v>283.13639999999998</v>
      </c>
      <c r="T131">
        <v>374.51960000000003</v>
      </c>
      <c r="U131">
        <v>1823.77</v>
      </c>
      <c r="V131">
        <v>2264.8530000000001</v>
      </c>
      <c r="W131">
        <v>558.61410000000001</v>
      </c>
      <c r="X131">
        <v>1203.5889999999999</v>
      </c>
      <c r="Y131">
        <v>1277.8399999999999</v>
      </c>
      <c r="Z131">
        <v>335.28859999999997</v>
      </c>
      <c r="AA131">
        <v>1502.6679999999999</v>
      </c>
      <c r="AB131">
        <v>203.57060000000001</v>
      </c>
      <c r="AC131">
        <v>868.31849999999997</v>
      </c>
      <c r="AD131">
        <v>356.87040000000002</v>
      </c>
      <c r="AE131">
        <v>394.7577</v>
      </c>
      <c r="AF131">
        <v>39208.76</v>
      </c>
      <c r="AG131">
        <v>9847.1869999999999</v>
      </c>
      <c r="AH131">
        <v>56742.11</v>
      </c>
      <c r="AI131">
        <v>30482.68</v>
      </c>
      <c r="AJ131">
        <v>17511.14</v>
      </c>
      <c r="AK131">
        <v>32419.759999999998</v>
      </c>
      <c r="AL131">
        <v>177848.1</v>
      </c>
      <c r="AM131">
        <v>20668.63</v>
      </c>
      <c r="AN131">
        <v>15961.28</v>
      </c>
      <c r="AO131">
        <v>58854.73</v>
      </c>
      <c r="AP131">
        <v>62251.3</v>
      </c>
      <c r="AQ131">
        <v>14020.08</v>
      </c>
      <c r="AR131">
        <v>22105.17</v>
      </c>
      <c r="AS131">
        <v>291005.3</v>
      </c>
      <c r="AT131">
        <v>272301</v>
      </c>
      <c r="AU131">
        <v>346039.9</v>
      </c>
      <c r="AV131">
        <v>80767.05</v>
      </c>
      <c r="AW131">
        <v>85794.74</v>
      </c>
      <c r="AX131">
        <v>9182.9419999999991</v>
      </c>
      <c r="AY131">
        <v>2264.8530000000001</v>
      </c>
      <c r="AZ131">
        <v>378288.9</v>
      </c>
      <c r="BA131">
        <v>18389.37</v>
      </c>
      <c r="BB131">
        <v>40405</v>
      </c>
      <c r="BC131">
        <v>47713</v>
      </c>
      <c r="BD131">
        <v>10870</v>
      </c>
      <c r="BE131" t="s">
        <v>83</v>
      </c>
      <c r="BF131">
        <v>1.3836666666666699</v>
      </c>
      <c r="BG131">
        <v>3</v>
      </c>
      <c r="BH131">
        <v>1151000</v>
      </c>
      <c r="BI131">
        <v>0</v>
      </c>
      <c r="BJ131">
        <v>0</v>
      </c>
      <c r="BK131">
        <v>1</v>
      </c>
      <c r="BL131">
        <v>0</v>
      </c>
      <c r="BM131">
        <v>0</v>
      </c>
      <c r="BN131">
        <f>IF(Bids_data_set!BE131="Public",1,0)</f>
        <v>1</v>
      </c>
    </row>
    <row r="132" spans="1:66" x14ac:dyDescent="0.2">
      <c r="A132">
        <v>131</v>
      </c>
      <c r="B132" t="s">
        <v>348</v>
      </c>
      <c r="C132" t="s">
        <v>355</v>
      </c>
      <c r="D132" t="s">
        <v>356</v>
      </c>
      <c r="E132" s="1">
        <v>43034</v>
      </c>
      <c r="F132" t="s">
        <v>67</v>
      </c>
      <c r="G132">
        <v>2194000</v>
      </c>
      <c r="H132">
        <v>1361078</v>
      </c>
      <c r="I132">
        <v>-0.37963628100000002</v>
      </c>
      <c r="J132" t="s">
        <v>68</v>
      </c>
      <c r="K132">
        <v>6</v>
      </c>
      <c r="L132" t="s">
        <v>84</v>
      </c>
      <c r="M132">
        <v>4</v>
      </c>
      <c r="N132" t="s">
        <v>88</v>
      </c>
      <c r="O132" t="s">
        <v>248</v>
      </c>
      <c r="P132" t="s">
        <v>80</v>
      </c>
      <c r="Q132">
        <v>1488028</v>
      </c>
      <c r="R132">
        <v>270.16890000000001</v>
      </c>
      <c r="S132">
        <v>283.13639999999998</v>
      </c>
      <c r="T132">
        <v>374.51960000000003</v>
      </c>
      <c r="U132">
        <v>1823.77</v>
      </c>
      <c r="V132">
        <v>2264.8530000000001</v>
      </c>
      <c r="W132">
        <v>558.61410000000001</v>
      </c>
      <c r="X132">
        <v>1203.5889999999999</v>
      </c>
      <c r="Y132">
        <v>1277.8399999999999</v>
      </c>
      <c r="Z132">
        <v>335.28859999999997</v>
      </c>
      <c r="AA132">
        <v>1502.6679999999999</v>
      </c>
      <c r="AB132">
        <v>203.57060000000001</v>
      </c>
      <c r="AC132">
        <v>868.31849999999997</v>
      </c>
      <c r="AD132">
        <v>356.87040000000002</v>
      </c>
      <c r="AE132">
        <v>394.7577</v>
      </c>
      <c r="AF132">
        <v>39208.76</v>
      </c>
      <c r="AG132">
        <v>9847.1869999999999</v>
      </c>
      <c r="AH132">
        <v>56742.11</v>
      </c>
      <c r="AI132">
        <v>30482.68</v>
      </c>
      <c r="AJ132">
        <v>17511.14</v>
      </c>
      <c r="AK132">
        <v>32419.759999999998</v>
      </c>
      <c r="AL132">
        <v>177848.1</v>
      </c>
      <c r="AM132">
        <v>20668.63</v>
      </c>
      <c r="AN132">
        <v>15961.28</v>
      </c>
      <c r="AO132">
        <v>58854.73</v>
      </c>
      <c r="AP132">
        <v>62251.3</v>
      </c>
      <c r="AQ132">
        <v>14020.08</v>
      </c>
      <c r="AR132">
        <v>22105.17</v>
      </c>
      <c r="AS132">
        <v>291005.3</v>
      </c>
      <c r="AT132">
        <v>272301</v>
      </c>
      <c r="AU132">
        <v>346039.9</v>
      </c>
      <c r="AV132">
        <v>80767.05</v>
      </c>
      <c r="AW132">
        <v>85794.74</v>
      </c>
      <c r="AX132">
        <v>9182.9419999999991</v>
      </c>
      <c r="AY132">
        <v>2264.8530000000001</v>
      </c>
      <c r="AZ132">
        <v>378288.9</v>
      </c>
      <c r="BA132">
        <v>18389.37</v>
      </c>
      <c r="BB132">
        <v>40405</v>
      </c>
      <c r="BC132">
        <v>47713</v>
      </c>
      <c r="BD132">
        <v>10870</v>
      </c>
      <c r="BE132" t="s">
        <v>67</v>
      </c>
      <c r="BF132">
        <v>0.67822607110300803</v>
      </c>
      <c r="BG132">
        <v>2</v>
      </c>
      <c r="BH132">
        <v>-705972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f>IF(Bids_data_set!BE132="Public",1,0)</f>
        <v>0</v>
      </c>
    </row>
    <row r="133" spans="1:66" x14ac:dyDescent="0.2">
      <c r="A133">
        <v>132</v>
      </c>
      <c r="B133" t="s">
        <v>348</v>
      </c>
      <c r="C133" t="s">
        <v>357</v>
      </c>
      <c r="D133" t="s">
        <v>358</v>
      </c>
      <c r="E133" s="1">
        <v>43047</v>
      </c>
      <c r="F133" t="s">
        <v>67</v>
      </c>
      <c r="G133">
        <v>26900000</v>
      </c>
      <c r="H133">
        <v>26600000</v>
      </c>
      <c r="I133">
        <v>-1.1152416E-2</v>
      </c>
      <c r="J133" t="s">
        <v>75</v>
      </c>
      <c r="K133">
        <v>3</v>
      </c>
      <c r="L133" t="s">
        <v>84</v>
      </c>
      <c r="M133">
        <v>4</v>
      </c>
      <c r="N133" t="s">
        <v>70</v>
      </c>
      <c r="O133" t="s">
        <v>248</v>
      </c>
      <c r="P133" t="s">
        <v>72</v>
      </c>
      <c r="Q133">
        <v>29473711</v>
      </c>
      <c r="R133">
        <v>270.16890000000001</v>
      </c>
      <c r="S133">
        <v>283.13639999999998</v>
      </c>
      <c r="T133">
        <v>374.51960000000003</v>
      </c>
      <c r="U133">
        <v>1823.77</v>
      </c>
      <c r="V133">
        <v>2264.8530000000001</v>
      </c>
      <c r="W133">
        <v>558.61410000000001</v>
      </c>
      <c r="X133">
        <v>1203.5889999999999</v>
      </c>
      <c r="Y133">
        <v>1277.8399999999999</v>
      </c>
      <c r="Z133">
        <v>335.28859999999997</v>
      </c>
      <c r="AA133">
        <v>1502.6679999999999</v>
      </c>
      <c r="AB133">
        <v>203.57060000000001</v>
      </c>
      <c r="AC133">
        <v>868.31849999999997</v>
      </c>
      <c r="AD133">
        <v>356.87040000000002</v>
      </c>
      <c r="AE133">
        <v>394.7577</v>
      </c>
      <c r="AF133">
        <v>39208.76</v>
      </c>
      <c r="AG133">
        <v>9847.1869999999999</v>
      </c>
      <c r="AH133">
        <v>56742.11</v>
      </c>
      <c r="AI133">
        <v>30482.68</v>
      </c>
      <c r="AJ133">
        <v>17511.14</v>
      </c>
      <c r="AK133">
        <v>32419.759999999998</v>
      </c>
      <c r="AL133">
        <v>177848.1</v>
      </c>
      <c r="AM133">
        <v>20668.63</v>
      </c>
      <c r="AN133">
        <v>15961.28</v>
      </c>
      <c r="AO133">
        <v>58854.73</v>
      </c>
      <c r="AP133">
        <v>62251.3</v>
      </c>
      <c r="AQ133">
        <v>14020.08</v>
      </c>
      <c r="AR133">
        <v>22105.17</v>
      </c>
      <c r="AS133">
        <v>291005.3</v>
      </c>
      <c r="AT133">
        <v>272301</v>
      </c>
      <c r="AU133">
        <v>346039.9</v>
      </c>
      <c r="AV133">
        <v>80767.05</v>
      </c>
      <c r="AW133">
        <v>85794.74</v>
      </c>
      <c r="AX133">
        <v>9182.9419999999991</v>
      </c>
      <c r="AY133">
        <v>2264.8530000000001</v>
      </c>
      <c r="AZ133">
        <v>378288.9</v>
      </c>
      <c r="BA133">
        <v>18389.37</v>
      </c>
      <c r="BB133">
        <v>40405</v>
      </c>
      <c r="BC133">
        <v>47713</v>
      </c>
      <c r="BD133">
        <v>10870</v>
      </c>
      <c r="BE133" t="s">
        <v>67</v>
      </c>
      <c r="BF133">
        <v>1.0956769888475799</v>
      </c>
      <c r="BG133">
        <v>5</v>
      </c>
      <c r="BH133">
        <v>2573711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f>IF(Bids_data_set!BE133="Public",1,0)</f>
        <v>0</v>
      </c>
    </row>
    <row r="134" spans="1:66" x14ac:dyDescent="0.2">
      <c r="A134">
        <v>133</v>
      </c>
      <c r="B134" t="s">
        <v>348</v>
      </c>
      <c r="C134" t="s">
        <v>359</v>
      </c>
      <c r="D134" t="s">
        <v>360</v>
      </c>
      <c r="E134" s="1">
        <v>43047</v>
      </c>
      <c r="F134" t="s">
        <v>83</v>
      </c>
      <c r="G134">
        <v>1650000</v>
      </c>
      <c r="H134">
        <v>2278990</v>
      </c>
      <c r="I134">
        <v>0.38120606099999998</v>
      </c>
      <c r="J134" t="s">
        <v>68</v>
      </c>
      <c r="K134">
        <v>5</v>
      </c>
      <c r="L134" t="s">
        <v>103</v>
      </c>
      <c r="M134">
        <v>4</v>
      </c>
      <c r="N134" t="s">
        <v>108</v>
      </c>
      <c r="O134" t="s">
        <v>294</v>
      </c>
      <c r="P134" t="s">
        <v>89</v>
      </c>
      <c r="Q134">
        <v>2656000</v>
      </c>
      <c r="R134">
        <v>270.16890000000001</v>
      </c>
      <c r="S134">
        <v>283.13639999999998</v>
      </c>
      <c r="T134">
        <v>374.51960000000003</v>
      </c>
      <c r="U134">
        <v>1823.77</v>
      </c>
      <c r="V134">
        <v>2264.8530000000001</v>
      </c>
      <c r="W134">
        <v>558.61410000000001</v>
      </c>
      <c r="X134">
        <v>1203.5889999999999</v>
      </c>
      <c r="Y134">
        <v>1277.8399999999999</v>
      </c>
      <c r="Z134">
        <v>335.28859999999997</v>
      </c>
      <c r="AA134">
        <v>1502.6679999999999</v>
      </c>
      <c r="AB134">
        <v>203.57060000000001</v>
      </c>
      <c r="AC134">
        <v>868.31849999999997</v>
      </c>
      <c r="AD134">
        <v>356.87040000000002</v>
      </c>
      <c r="AE134">
        <v>394.7577</v>
      </c>
      <c r="AF134">
        <v>39208.76</v>
      </c>
      <c r="AG134">
        <v>9847.1869999999999</v>
      </c>
      <c r="AH134">
        <v>56742.11</v>
      </c>
      <c r="AI134">
        <v>30482.68</v>
      </c>
      <c r="AJ134">
        <v>17511.14</v>
      </c>
      <c r="AK134">
        <v>32419.759999999998</v>
      </c>
      <c r="AL134">
        <v>177848.1</v>
      </c>
      <c r="AM134">
        <v>20668.63</v>
      </c>
      <c r="AN134">
        <v>15961.28</v>
      </c>
      <c r="AO134">
        <v>58854.73</v>
      </c>
      <c r="AP134">
        <v>62251.3</v>
      </c>
      <c r="AQ134">
        <v>14020.08</v>
      </c>
      <c r="AR134">
        <v>22105.17</v>
      </c>
      <c r="AS134">
        <v>291005.3</v>
      </c>
      <c r="AT134">
        <v>272301</v>
      </c>
      <c r="AU134">
        <v>346039.9</v>
      </c>
      <c r="AV134">
        <v>80767.05</v>
      </c>
      <c r="AW134">
        <v>85794.74</v>
      </c>
      <c r="AX134">
        <v>9182.9419999999991</v>
      </c>
      <c r="AY134">
        <v>2264.8530000000001</v>
      </c>
      <c r="AZ134">
        <v>378288.9</v>
      </c>
      <c r="BA134">
        <v>18389.37</v>
      </c>
      <c r="BB134">
        <v>40405</v>
      </c>
      <c r="BC134">
        <v>47713</v>
      </c>
      <c r="BD134">
        <v>10870</v>
      </c>
      <c r="BE134" t="s">
        <v>83</v>
      </c>
      <c r="BF134">
        <v>1.6096969696969701</v>
      </c>
      <c r="BG134">
        <v>3</v>
      </c>
      <c r="BH134">
        <v>1006000</v>
      </c>
      <c r="BI134">
        <v>0</v>
      </c>
      <c r="BJ134">
        <v>0</v>
      </c>
      <c r="BK134">
        <v>1</v>
      </c>
      <c r="BL134">
        <v>0</v>
      </c>
      <c r="BM134">
        <v>0</v>
      </c>
      <c r="BN134">
        <f>IF(Bids_data_set!BE134="Public",1,0)</f>
        <v>1</v>
      </c>
    </row>
    <row r="135" spans="1:66" x14ac:dyDescent="0.2">
      <c r="A135">
        <v>134</v>
      </c>
      <c r="B135" t="s">
        <v>348</v>
      </c>
      <c r="C135" t="s">
        <v>361</v>
      </c>
      <c r="D135" t="s">
        <v>362</v>
      </c>
      <c r="E135" s="1">
        <v>43048</v>
      </c>
      <c r="F135" t="s">
        <v>83</v>
      </c>
      <c r="G135">
        <v>4860000</v>
      </c>
      <c r="H135">
        <v>3418000</v>
      </c>
      <c r="I135">
        <v>-0.29670781899999998</v>
      </c>
      <c r="J135" t="s">
        <v>75</v>
      </c>
      <c r="K135">
        <v>8</v>
      </c>
      <c r="L135" t="s">
        <v>84</v>
      </c>
      <c r="M135">
        <v>4</v>
      </c>
      <c r="N135" t="s">
        <v>85</v>
      </c>
      <c r="O135" t="s">
        <v>248</v>
      </c>
      <c r="P135" t="s">
        <v>80</v>
      </c>
      <c r="Q135">
        <v>3675999</v>
      </c>
      <c r="R135">
        <v>270.16890000000001</v>
      </c>
      <c r="S135">
        <v>283.13639999999998</v>
      </c>
      <c r="T135">
        <v>374.51960000000003</v>
      </c>
      <c r="U135">
        <v>1823.77</v>
      </c>
      <c r="V135">
        <v>2264.8530000000001</v>
      </c>
      <c r="W135">
        <v>558.61410000000001</v>
      </c>
      <c r="X135">
        <v>1203.5889999999999</v>
      </c>
      <c r="Y135">
        <v>1277.8399999999999</v>
      </c>
      <c r="Z135">
        <v>335.28859999999997</v>
      </c>
      <c r="AA135">
        <v>1502.6679999999999</v>
      </c>
      <c r="AB135">
        <v>203.57060000000001</v>
      </c>
      <c r="AC135">
        <v>868.31849999999997</v>
      </c>
      <c r="AD135">
        <v>356.87040000000002</v>
      </c>
      <c r="AE135">
        <v>394.7577</v>
      </c>
      <c r="AF135">
        <v>39208.76</v>
      </c>
      <c r="AG135">
        <v>9847.1869999999999</v>
      </c>
      <c r="AH135">
        <v>56742.11</v>
      </c>
      <c r="AI135">
        <v>30482.68</v>
      </c>
      <c r="AJ135">
        <v>17511.14</v>
      </c>
      <c r="AK135">
        <v>32419.759999999998</v>
      </c>
      <c r="AL135">
        <v>177848.1</v>
      </c>
      <c r="AM135">
        <v>20668.63</v>
      </c>
      <c r="AN135">
        <v>15961.28</v>
      </c>
      <c r="AO135">
        <v>58854.73</v>
      </c>
      <c r="AP135">
        <v>62251.3</v>
      </c>
      <c r="AQ135">
        <v>14020.08</v>
      </c>
      <c r="AR135">
        <v>22105.17</v>
      </c>
      <c r="AS135">
        <v>291005.3</v>
      </c>
      <c r="AT135">
        <v>272301</v>
      </c>
      <c r="AU135">
        <v>346039.9</v>
      </c>
      <c r="AV135">
        <v>80767.05</v>
      </c>
      <c r="AW135">
        <v>85794.74</v>
      </c>
      <c r="AX135">
        <v>9182.9419999999991</v>
      </c>
      <c r="AY135">
        <v>2264.8530000000001</v>
      </c>
      <c r="AZ135">
        <v>378288.9</v>
      </c>
      <c r="BA135">
        <v>18389.37</v>
      </c>
      <c r="BB135">
        <v>40405</v>
      </c>
      <c r="BC135">
        <v>47713</v>
      </c>
      <c r="BD135">
        <v>10870</v>
      </c>
      <c r="BE135" t="s">
        <v>83</v>
      </c>
      <c r="BF135">
        <v>0.75637839506172799</v>
      </c>
      <c r="BG135">
        <v>3</v>
      </c>
      <c r="BH135">
        <v>-1184001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f>IF(Bids_data_set!BE135="Public",1,0)</f>
        <v>1</v>
      </c>
    </row>
    <row r="136" spans="1:66" x14ac:dyDescent="0.2">
      <c r="A136">
        <v>135</v>
      </c>
      <c r="B136" t="s">
        <v>348</v>
      </c>
      <c r="C136" t="s">
        <v>363</v>
      </c>
      <c r="D136" t="s">
        <v>364</v>
      </c>
      <c r="E136" s="1">
        <v>43053</v>
      </c>
      <c r="F136" t="s">
        <v>67</v>
      </c>
      <c r="G136">
        <v>17250000</v>
      </c>
      <c r="H136">
        <v>22616488</v>
      </c>
      <c r="I136">
        <v>0.31110075399999998</v>
      </c>
      <c r="J136" t="s">
        <v>68</v>
      </c>
      <c r="K136">
        <v>4</v>
      </c>
      <c r="L136" t="s">
        <v>69</v>
      </c>
      <c r="M136">
        <v>4</v>
      </c>
      <c r="N136" t="s">
        <v>108</v>
      </c>
      <c r="O136" t="s">
        <v>268</v>
      </c>
      <c r="P136" t="s">
        <v>80</v>
      </c>
      <c r="Q136">
        <v>26253000</v>
      </c>
      <c r="R136">
        <v>270.16890000000001</v>
      </c>
      <c r="S136">
        <v>283.13639999999998</v>
      </c>
      <c r="T136">
        <v>374.51960000000003</v>
      </c>
      <c r="U136">
        <v>1823.77</v>
      </c>
      <c r="V136">
        <v>2264.8530000000001</v>
      </c>
      <c r="W136">
        <v>558.61410000000001</v>
      </c>
      <c r="X136">
        <v>1203.5889999999999</v>
      </c>
      <c r="Y136">
        <v>1277.8399999999999</v>
      </c>
      <c r="Z136">
        <v>335.28859999999997</v>
      </c>
      <c r="AA136">
        <v>1502.6679999999999</v>
      </c>
      <c r="AB136">
        <v>203.57060000000001</v>
      </c>
      <c r="AC136">
        <v>868.31849999999997</v>
      </c>
      <c r="AD136">
        <v>356.87040000000002</v>
      </c>
      <c r="AE136">
        <v>394.7577</v>
      </c>
      <c r="AF136">
        <v>39208.76</v>
      </c>
      <c r="AG136">
        <v>9847.1869999999999</v>
      </c>
      <c r="AH136">
        <v>56742.11</v>
      </c>
      <c r="AI136">
        <v>30482.68</v>
      </c>
      <c r="AJ136">
        <v>17511.14</v>
      </c>
      <c r="AK136">
        <v>32419.759999999998</v>
      </c>
      <c r="AL136">
        <v>177848.1</v>
      </c>
      <c r="AM136">
        <v>20668.63</v>
      </c>
      <c r="AN136">
        <v>15961.28</v>
      </c>
      <c r="AO136">
        <v>58854.73</v>
      </c>
      <c r="AP136">
        <v>62251.3</v>
      </c>
      <c r="AQ136">
        <v>14020.08</v>
      </c>
      <c r="AR136">
        <v>22105.17</v>
      </c>
      <c r="AS136">
        <v>291005.3</v>
      </c>
      <c r="AT136">
        <v>272301</v>
      </c>
      <c r="AU136">
        <v>346039.9</v>
      </c>
      <c r="AV136">
        <v>80767.05</v>
      </c>
      <c r="AW136">
        <v>85794.74</v>
      </c>
      <c r="AX136">
        <v>9182.9419999999991</v>
      </c>
      <c r="AY136">
        <v>2264.8530000000001</v>
      </c>
      <c r="AZ136">
        <v>378288.9</v>
      </c>
      <c r="BA136">
        <v>18389.37</v>
      </c>
      <c r="BB136">
        <v>40405</v>
      </c>
      <c r="BC136">
        <v>47713</v>
      </c>
      <c r="BD136">
        <v>10870</v>
      </c>
      <c r="BE136" t="s">
        <v>67</v>
      </c>
      <c r="BF136">
        <v>1.52191304347826</v>
      </c>
      <c r="BG136">
        <v>5</v>
      </c>
      <c r="BH136">
        <v>9003000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f>IF(Bids_data_set!BE136="Public",1,0)</f>
        <v>0</v>
      </c>
    </row>
    <row r="137" spans="1:66" x14ac:dyDescent="0.2">
      <c r="A137">
        <v>136</v>
      </c>
      <c r="B137" t="s">
        <v>348</v>
      </c>
      <c r="C137" t="s">
        <v>365</v>
      </c>
      <c r="D137" t="s">
        <v>366</v>
      </c>
      <c r="E137" s="1">
        <v>43053</v>
      </c>
      <c r="F137" t="s">
        <v>78</v>
      </c>
      <c r="G137">
        <v>820000</v>
      </c>
      <c r="H137">
        <v>861500</v>
      </c>
      <c r="I137">
        <v>5.0609755999999999E-2</v>
      </c>
      <c r="J137" t="s">
        <v>75</v>
      </c>
      <c r="K137">
        <v>4</v>
      </c>
      <c r="L137" t="s">
        <v>84</v>
      </c>
      <c r="M137">
        <v>4</v>
      </c>
      <c r="N137" t="s">
        <v>70</v>
      </c>
      <c r="O137" t="s">
        <v>260</v>
      </c>
      <c r="P137" t="s">
        <v>89</v>
      </c>
      <c r="Q137">
        <v>877300</v>
      </c>
      <c r="R137">
        <v>270.16890000000001</v>
      </c>
      <c r="S137">
        <v>283.13639999999998</v>
      </c>
      <c r="T137">
        <v>374.51960000000003</v>
      </c>
      <c r="U137">
        <v>1823.77</v>
      </c>
      <c r="V137">
        <v>2264.8530000000001</v>
      </c>
      <c r="W137">
        <v>558.61410000000001</v>
      </c>
      <c r="X137">
        <v>1203.5889999999999</v>
      </c>
      <c r="Y137">
        <v>1277.8399999999999</v>
      </c>
      <c r="Z137">
        <v>335.28859999999997</v>
      </c>
      <c r="AA137">
        <v>1502.6679999999999</v>
      </c>
      <c r="AB137">
        <v>203.57060000000001</v>
      </c>
      <c r="AC137">
        <v>868.31849999999997</v>
      </c>
      <c r="AD137">
        <v>356.87040000000002</v>
      </c>
      <c r="AE137">
        <v>394.7577</v>
      </c>
      <c r="AF137">
        <v>39208.76</v>
      </c>
      <c r="AG137">
        <v>9847.1869999999999</v>
      </c>
      <c r="AH137">
        <v>56742.11</v>
      </c>
      <c r="AI137">
        <v>30482.68</v>
      </c>
      <c r="AJ137">
        <v>17511.14</v>
      </c>
      <c r="AK137">
        <v>32419.759999999998</v>
      </c>
      <c r="AL137">
        <v>177848.1</v>
      </c>
      <c r="AM137">
        <v>20668.63</v>
      </c>
      <c r="AN137">
        <v>15961.28</v>
      </c>
      <c r="AO137">
        <v>58854.73</v>
      </c>
      <c r="AP137">
        <v>62251.3</v>
      </c>
      <c r="AQ137">
        <v>14020.08</v>
      </c>
      <c r="AR137">
        <v>22105.17</v>
      </c>
      <c r="AS137">
        <v>291005.3</v>
      </c>
      <c r="AT137">
        <v>272301</v>
      </c>
      <c r="AU137">
        <v>346039.9</v>
      </c>
      <c r="AV137">
        <v>80767.05</v>
      </c>
      <c r="AW137">
        <v>85794.74</v>
      </c>
      <c r="AX137">
        <v>9182.9419999999991</v>
      </c>
      <c r="AY137">
        <v>2264.8530000000001</v>
      </c>
      <c r="AZ137">
        <v>378288.9</v>
      </c>
      <c r="BA137">
        <v>18389.37</v>
      </c>
      <c r="BB137">
        <v>40405</v>
      </c>
      <c r="BC137">
        <v>47713</v>
      </c>
      <c r="BD137">
        <v>10870</v>
      </c>
      <c r="BE137" t="s">
        <v>67</v>
      </c>
      <c r="BF137">
        <v>1.06987804878049</v>
      </c>
      <c r="BG137">
        <v>1</v>
      </c>
      <c r="BH137">
        <v>57300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f>IF(Bids_data_set!BE137="Public",1,0)</f>
        <v>0</v>
      </c>
    </row>
    <row r="138" spans="1:66" x14ac:dyDescent="0.2">
      <c r="A138">
        <v>137</v>
      </c>
      <c r="B138" t="s">
        <v>348</v>
      </c>
      <c r="C138" t="s">
        <v>367</v>
      </c>
      <c r="D138" t="s">
        <v>368</v>
      </c>
      <c r="E138" s="1">
        <v>43054</v>
      </c>
      <c r="F138" t="s">
        <v>83</v>
      </c>
      <c r="G138">
        <v>1350000</v>
      </c>
      <c r="H138">
        <v>2629000</v>
      </c>
      <c r="I138">
        <v>0.94740740700000003</v>
      </c>
      <c r="J138" t="s">
        <v>68</v>
      </c>
      <c r="K138">
        <v>1</v>
      </c>
      <c r="L138" t="s">
        <v>103</v>
      </c>
      <c r="M138">
        <v>4</v>
      </c>
      <c r="N138" t="s">
        <v>108</v>
      </c>
      <c r="O138" t="s">
        <v>260</v>
      </c>
      <c r="P138" t="s">
        <v>80</v>
      </c>
      <c r="Q138">
        <v>2629000</v>
      </c>
      <c r="R138">
        <v>270.16890000000001</v>
      </c>
      <c r="S138">
        <v>283.13639999999998</v>
      </c>
      <c r="T138">
        <v>374.51960000000003</v>
      </c>
      <c r="U138">
        <v>1823.77</v>
      </c>
      <c r="V138">
        <v>2264.8530000000001</v>
      </c>
      <c r="W138">
        <v>558.61410000000001</v>
      </c>
      <c r="X138">
        <v>1203.5889999999999</v>
      </c>
      <c r="Y138">
        <v>1277.8399999999999</v>
      </c>
      <c r="Z138">
        <v>335.28859999999997</v>
      </c>
      <c r="AA138">
        <v>1502.6679999999999</v>
      </c>
      <c r="AB138">
        <v>203.57060000000001</v>
      </c>
      <c r="AC138">
        <v>868.31849999999997</v>
      </c>
      <c r="AD138">
        <v>356.87040000000002</v>
      </c>
      <c r="AE138">
        <v>394.7577</v>
      </c>
      <c r="AF138">
        <v>39208.76</v>
      </c>
      <c r="AG138">
        <v>9847.1869999999999</v>
      </c>
      <c r="AH138">
        <v>56742.11</v>
      </c>
      <c r="AI138">
        <v>30482.68</v>
      </c>
      <c r="AJ138">
        <v>17511.14</v>
      </c>
      <c r="AK138">
        <v>32419.759999999998</v>
      </c>
      <c r="AL138">
        <v>177848.1</v>
      </c>
      <c r="AM138">
        <v>20668.63</v>
      </c>
      <c r="AN138">
        <v>15961.28</v>
      </c>
      <c r="AO138">
        <v>58854.73</v>
      </c>
      <c r="AP138">
        <v>62251.3</v>
      </c>
      <c r="AQ138">
        <v>14020.08</v>
      </c>
      <c r="AR138">
        <v>22105.17</v>
      </c>
      <c r="AS138">
        <v>291005.3</v>
      </c>
      <c r="AT138">
        <v>272301</v>
      </c>
      <c r="AU138">
        <v>346039.9</v>
      </c>
      <c r="AV138">
        <v>80767.05</v>
      </c>
      <c r="AW138">
        <v>85794.74</v>
      </c>
      <c r="AX138">
        <v>9182.9419999999991</v>
      </c>
      <c r="AY138">
        <v>2264.8530000000001</v>
      </c>
      <c r="AZ138">
        <v>378288.9</v>
      </c>
      <c r="BA138">
        <v>18389.37</v>
      </c>
      <c r="BB138">
        <v>40405</v>
      </c>
      <c r="BC138">
        <v>47713</v>
      </c>
      <c r="BD138">
        <v>10870</v>
      </c>
      <c r="BE138" t="s">
        <v>83</v>
      </c>
      <c r="BF138">
        <v>1.9474074074074099</v>
      </c>
      <c r="BG138">
        <v>3</v>
      </c>
      <c r="BH138">
        <v>1279000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f>IF(Bids_data_set!BE138="Public",1,0)</f>
        <v>1</v>
      </c>
    </row>
    <row r="139" spans="1:66" x14ac:dyDescent="0.2">
      <c r="A139">
        <v>138</v>
      </c>
      <c r="B139" t="s">
        <v>348</v>
      </c>
      <c r="C139" t="s">
        <v>369</v>
      </c>
      <c r="D139" t="s">
        <v>370</v>
      </c>
      <c r="E139" s="1">
        <v>43068</v>
      </c>
      <c r="F139" t="s">
        <v>83</v>
      </c>
      <c r="G139">
        <v>6600000</v>
      </c>
      <c r="H139">
        <v>5189333</v>
      </c>
      <c r="I139">
        <v>-0.21373742400000001</v>
      </c>
      <c r="J139" t="s">
        <v>75</v>
      </c>
      <c r="K139">
        <v>7</v>
      </c>
      <c r="L139" t="s">
        <v>84</v>
      </c>
      <c r="M139">
        <v>4</v>
      </c>
      <c r="N139" t="s">
        <v>70</v>
      </c>
      <c r="O139" t="s">
        <v>268</v>
      </c>
      <c r="P139" t="s">
        <v>80</v>
      </c>
      <c r="Q139">
        <v>5512686</v>
      </c>
      <c r="R139">
        <v>270.16890000000001</v>
      </c>
      <c r="S139">
        <v>283.13639999999998</v>
      </c>
      <c r="T139">
        <v>374.51960000000003</v>
      </c>
      <c r="U139">
        <v>1823.77</v>
      </c>
      <c r="V139">
        <v>2264.8530000000001</v>
      </c>
      <c r="W139">
        <v>558.61410000000001</v>
      </c>
      <c r="X139">
        <v>1203.5889999999999</v>
      </c>
      <c r="Y139">
        <v>1277.8399999999999</v>
      </c>
      <c r="Z139">
        <v>335.28859999999997</v>
      </c>
      <c r="AA139">
        <v>1502.6679999999999</v>
      </c>
      <c r="AB139">
        <v>203.57060000000001</v>
      </c>
      <c r="AC139">
        <v>868.31849999999997</v>
      </c>
      <c r="AD139">
        <v>356.87040000000002</v>
      </c>
      <c r="AE139">
        <v>394.7577</v>
      </c>
      <c r="AF139">
        <v>39208.76</v>
      </c>
      <c r="AG139">
        <v>9847.1869999999999</v>
      </c>
      <c r="AH139">
        <v>56742.11</v>
      </c>
      <c r="AI139">
        <v>30482.68</v>
      </c>
      <c r="AJ139">
        <v>17511.14</v>
      </c>
      <c r="AK139">
        <v>32419.759999999998</v>
      </c>
      <c r="AL139">
        <v>177848.1</v>
      </c>
      <c r="AM139">
        <v>20668.63</v>
      </c>
      <c r="AN139">
        <v>15961.28</v>
      </c>
      <c r="AO139">
        <v>58854.73</v>
      </c>
      <c r="AP139">
        <v>62251.3</v>
      </c>
      <c r="AQ139">
        <v>14020.08</v>
      </c>
      <c r="AR139">
        <v>22105.17</v>
      </c>
      <c r="AS139">
        <v>291005.3</v>
      </c>
      <c r="AT139">
        <v>272301</v>
      </c>
      <c r="AU139">
        <v>346039.9</v>
      </c>
      <c r="AV139">
        <v>80767.05</v>
      </c>
      <c r="AW139">
        <v>85794.74</v>
      </c>
      <c r="AX139">
        <v>9182.9419999999991</v>
      </c>
      <c r="AY139">
        <v>2264.8530000000001</v>
      </c>
      <c r="AZ139">
        <v>378288.9</v>
      </c>
      <c r="BA139">
        <v>18389.37</v>
      </c>
      <c r="BB139">
        <v>40405</v>
      </c>
      <c r="BC139">
        <v>47713</v>
      </c>
      <c r="BD139">
        <v>10870</v>
      </c>
      <c r="BE139" t="s">
        <v>83</v>
      </c>
      <c r="BF139">
        <v>0.83525545454545502</v>
      </c>
      <c r="BG139">
        <v>4</v>
      </c>
      <c r="BH139">
        <v>-1087314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f>IF(Bids_data_set!BE139="Public",1,0)</f>
        <v>1</v>
      </c>
    </row>
    <row r="140" spans="1:66" x14ac:dyDescent="0.2">
      <c r="A140">
        <v>139</v>
      </c>
      <c r="B140" t="s">
        <v>348</v>
      </c>
      <c r="C140" t="s">
        <v>371</v>
      </c>
      <c r="D140" t="s">
        <v>372</v>
      </c>
      <c r="E140" s="1">
        <v>43074</v>
      </c>
      <c r="F140" t="s">
        <v>83</v>
      </c>
      <c r="G140">
        <v>1530000</v>
      </c>
      <c r="H140">
        <v>1189000</v>
      </c>
      <c r="I140">
        <v>-0.222875817</v>
      </c>
      <c r="J140" t="s">
        <v>75</v>
      </c>
      <c r="K140">
        <v>3</v>
      </c>
      <c r="L140" t="s">
        <v>84</v>
      </c>
      <c r="M140">
        <v>4</v>
      </c>
      <c r="N140" t="s">
        <v>70</v>
      </c>
      <c r="O140" t="s">
        <v>255</v>
      </c>
      <c r="P140" t="s">
        <v>80</v>
      </c>
      <c r="Q140">
        <v>2100000</v>
      </c>
      <c r="R140">
        <v>270.16890000000001</v>
      </c>
      <c r="S140">
        <v>283.13639999999998</v>
      </c>
      <c r="T140">
        <v>374.51960000000003</v>
      </c>
      <c r="U140">
        <v>1823.77</v>
      </c>
      <c r="V140">
        <v>2264.8530000000001</v>
      </c>
      <c r="W140">
        <v>558.61410000000001</v>
      </c>
      <c r="X140">
        <v>1203.5889999999999</v>
      </c>
      <c r="Y140">
        <v>1277.8399999999999</v>
      </c>
      <c r="Z140">
        <v>335.28859999999997</v>
      </c>
      <c r="AA140">
        <v>1502.6679999999999</v>
      </c>
      <c r="AB140">
        <v>203.57060000000001</v>
      </c>
      <c r="AC140">
        <v>868.31849999999997</v>
      </c>
      <c r="AD140">
        <v>356.87040000000002</v>
      </c>
      <c r="AE140">
        <v>394.7577</v>
      </c>
      <c r="AF140">
        <v>39208.76</v>
      </c>
      <c r="AG140">
        <v>9847.1869999999999</v>
      </c>
      <c r="AH140">
        <v>56742.11</v>
      </c>
      <c r="AI140">
        <v>30482.68</v>
      </c>
      <c r="AJ140">
        <v>17511.14</v>
      </c>
      <c r="AK140">
        <v>32419.759999999998</v>
      </c>
      <c r="AL140">
        <v>177848.1</v>
      </c>
      <c r="AM140">
        <v>20668.63</v>
      </c>
      <c r="AN140">
        <v>15961.28</v>
      </c>
      <c r="AO140">
        <v>58854.73</v>
      </c>
      <c r="AP140">
        <v>62251.3</v>
      </c>
      <c r="AQ140">
        <v>14020.08</v>
      </c>
      <c r="AR140">
        <v>22105.17</v>
      </c>
      <c r="AS140">
        <v>291005.3</v>
      </c>
      <c r="AT140">
        <v>272301</v>
      </c>
      <c r="AU140">
        <v>346039.9</v>
      </c>
      <c r="AV140">
        <v>80767.05</v>
      </c>
      <c r="AW140">
        <v>85794.74</v>
      </c>
      <c r="AX140">
        <v>9182.9419999999991</v>
      </c>
      <c r="AY140">
        <v>2264.8530000000001</v>
      </c>
      <c r="AZ140">
        <v>378288.9</v>
      </c>
      <c r="BA140">
        <v>18389.37</v>
      </c>
      <c r="BB140">
        <v>40405</v>
      </c>
      <c r="BC140">
        <v>47713</v>
      </c>
      <c r="BD140">
        <v>10870</v>
      </c>
      <c r="BE140" t="s">
        <v>83</v>
      </c>
      <c r="BF140">
        <v>1.37254901960784</v>
      </c>
      <c r="BG140">
        <v>2</v>
      </c>
      <c r="BH140">
        <v>570000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f>IF(Bids_data_set!BE140="Public",1,0)</f>
        <v>1</v>
      </c>
    </row>
    <row r="141" spans="1:66" x14ac:dyDescent="0.2">
      <c r="A141">
        <v>140</v>
      </c>
      <c r="B141" t="s">
        <v>348</v>
      </c>
      <c r="C141" t="s">
        <v>373</v>
      </c>
      <c r="D141" t="s">
        <v>289</v>
      </c>
      <c r="E141" s="1">
        <v>43074</v>
      </c>
      <c r="F141" t="s">
        <v>83</v>
      </c>
      <c r="G141">
        <v>38000000</v>
      </c>
      <c r="H141">
        <v>28470000</v>
      </c>
      <c r="I141">
        <v>-0.25078947400000001</v>
      </c>
      <c r="J141" t="s">
        <v>75</v>
      </c>
      <c r="K141">
        <v>4</v>
      </c>
      <c r="L141" t="s">
        <v>69</v>
      </c>
      <c r="M141">
        <v>4</v>
      </c>
      <c r="N141" t="s">
        <v>70</v>
      </c>
      <c r="O141" t="s">
        <v>260</v>
      </c>
      <c r="P141" t="s">
        <v>80</v>
      </c>
      <c r="Q141">
        <v>33693128</v>
      </c>
      <c r="R141">
        <v>270.16890000000001</v>
      </c>
      <c r="S141">
        <v>283.13639999999998</v>
      </c>
      <c r="T141">
        <v>374.51960000000003</v>
      </c>
      <c r="U141">
        <v>1823.77</v>
      </c>
      <c r="V141">
        <v>2264.8530000000001</v>
      </c>
      <c r="W141">
        <v>558.61410000000001</v>
      </c>
      <c r="X141">
        <v>1203.5889999999999</v>
      </c>
      <c r="Y141">
        <v>1277.8399999999999</v>
      </c>
      <c r="Z141">
        <v>335.28859999999997</v>
      </c>
      <c r="AA141">
        <v>1502.6679999999999</v>
      </c>
      <c r="AB141">
        <v>203.57060000000001</v>
      </c>
      <c r="AC141">
        <v>868.31849999999997</v>
      </c>
      <c r="AD141">
        <v>356.87040000000002</v>
      </c>
      <c r="AE141">
        <v>394.7577</v>
      </c>
      <c r="AF141">
        <v>39208.76</v>
      </c>
      <c r="AG141">
        <v>9847.1869999999999</v>
      </c>
      <c r="AH141">
        <v>56742.11</v>
      </c>
      <c r="AI141">
        <v>30482.68</v>
      </c>
      <c r="AJ141">
        <v>17511.14</v>
      </c>
      <c r="AK141">
        <v>32419.759999999998</v>
      </c>
      <c r="AL141">
        <v>177848.1</v>
      </c>
      <c r="AM141">
        <v>20668.63</v>
      </c>
      <c r="AN141">
        <v>15961.28</v>
      </c>
      <c r="AO141">
        <v>58854.73</v>
      </c>
      <c r="AP141">
        <v>62251.3</v>
      </c>
      <c r="AQ141">
        <v>14020.08</v>
      </c>
      <c r="AR141">
        <v>22105.17</v>
      </c>
      <c r="AS141">
        <v>291005.3</v>
      </c>
      <c r="AT141">
        <v>272301</v>
      </c>
      <c r="AU141">
        <v>346039.9</v>
      </c>
      <c r="AV141">
        <v>80767.05</v>
      </c>
      <c r="AW141">
        <v>85794.74</v>
      </c>
      <c r="AX141">
        <v>9182.9419999999991</v>
      </c>
      <c r="AY141">
        <v>2264.8530000000001</v>
      </c>
      <c r="AZ141">
        <v>378288.9</v>
      </c>
      <c r="BA141">
        <v>18389.37</v>
      </c>
      <c r="BB141">
        <v>40405</v>
      </c>
      <c r="BC141">
        <v>47713</v>
      </c>
      <c r="BD141">
        <v>10870</v>
      </c>
      <c r="BE141" t="s">
        <v>83</v>
      </c>
      <c r="BF141">
        <v>0.88666126315789495</v>
      </c>
      <c r="BG141">
        <v>5</v>
      </c>
      <c r="BH141">
        <v>-4306872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f>IF(Bids_data_set!BE141="Public",1,0)</f>
        <v>1</v>
      </c>
    </row>
    <row r="142" spans="1:66" x14ac:dyDescent="0.2">
      <c r="A142">
        <v>141</v>
      </c>
      <c r="B142" t="s">
        <v>348</v>
      </c>
      <c r="C142" t="s">
        <v>374</v>
      </c>
      <c r="D142" t="s">
        <v>375</v>
      </c>
      <c r="E142" s="1">
        <v>43083</v>
      </c>
      <c r="F142" t="s">
        <v>78</v>
      </c>
      <c r="G142">
        <v>979000</v>
      </c>
      <c r="H142">
        <v>1168000</v>
      </c>
      <c r="I142">
        <v>0.19305413699999999</v>
      </c>
      <c r="J142" t="s">
        <v>68</v>
      </c>
      <c r="K142">
        <v>2</v>
      </c>
      <c r="L142" t="s">
        <v>84</v>
      </c>
      <c r="M142">
        <v>4</v>
      </c>
      <c r="N142" t="s">
        <v>70</v>
      </c>
      <c r="O142" t="s">
        <v>311</v>
      </c>
      <c r="P142" t="s">
        <v>80</v>
      </c>
      <c r="Q142">
        <v>1736000</v>
      </c>
      <c r="R142">
        <v>270.16890000000001</v>
      </c>
      <c r="S142">
        <v>283.13639999999998</v>
      </c>
      <c r="T142">
        <v>374.51960000000003</v>
      </c>
      <c r="U142">
        <v>1823.77</v>
      </c>
      <c r="V142">
        <v>2264.8530000000001</v>
      </c>
      <c r="W142">
        <v>558.61410000000001</v>
      </c>
      <c r="X142">
        <v>1203.5889999999999</v>
      </c>
      <c r="Y142">
        <v>1277.8399999999999</v>
      </c>
      <c r="Z142">
        <v>335.28859999999997</v>
      </c>
      <c r="AA142">
        <v>1502.6679999999999</v>
      </c>
      <c r="AB142">
        <v>203.57060000000001</v>
      </c>
      <c r="AC142">
        <v>868.31849999999997</v>
      </c>
      <c r="AD142">
        <v>356.87040000000002</v>
      </c>
      <c r="AE142">
        <v>394.7577</v>
      </c>
      <c r="AF142">
        <v>39208.76</v>
      </c>
      <c r="AG142">
        <v>9847.1869999999999</v>
      </c>
      <c r="AH142">
        <v>56742.11</v>
      </c>
      <c r="AI142">
        <v>30482.68</v>
      </c>
      <c r="AJ142">
        <v>17511.14</v>
      </c>
      <c r="AK142">
        <v>32419.759999999998</v>
      </c>
      <c r="AL142">
        <v>177848.1</v>
      </c>
      <c r="AM142">
        <v>20668.63</v>
      </c>
      <c r="AN142">
        <v>15961.28</v>
      </c>
      <c r="AO142">
        <v>58854.73</v>
      </c>
      <c r="AP142">
        <v>62251.3</v>
      </c>
      <c r="AQ142">
        <v>14020.08</v>
      </c>
      <c r="AR142">
        <v>22105.17</v>
      </c>
      <c r="AS142">
        <v>291005.3</v>
      </c>
      <c r="AT142">
        <v>272301</v>
      </c>
      <c r="AU142">
        <v>346039.9</v>
      </c>
      <c r="AV142">
        <v>80767.05</v>
      </c>
      <c r="AW142">
        <v>85794.74</v>
      </c>
      <c r="AX142">
        <v>9182.9419999999991</v>
      </c>
      <c r="AY142">
        <v>2264.8530000000001</v>
      </c>
      <c r="AZ142">
        <v>378288.9</v>
      </c>
      <c r="BA142">
        <v>18389.37</v>
      </c>
      <c r="BB142">
        <v>40405</v>
      </c>
      <c r="BC142">
        <v>47713</v>
      </c>
      <c r="BD142">
        <v>10870</v>
      </c>
      <c r="BE142" t="s">
        <v>67</v>
      </c>
      <c r="BF142">
        <v>1.7732379979571</v>
      </c>
      <c r="BG142">
        <v>2</v>
      </c>
      <c r="BH142">
        <v>757000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f>IF(Bids_data_set!BE142="Public",1,0)</f>
        <v>0</v>
      </c>
    </row>
    <row r="143" spans="1:66" x14ac:dyDescent="0.2">
      <c r="A143">
        <v>142</v>
      </c>
      <c r="B143" t="s">
        <v>348</v>
      </c>
      <c r="C143" t="s">
        <v>376</v>
      </c>
      <c r="D143" t="s">
        <v>377</v>
      </c>
      <c r="E143" s="1">
        <v>43083</v>
      </c>
      <c r="F143" t="s">
        <v>67</v>
      </c>
      <c r="G143">
        <v>4872000</v>
      </c>
      <c r="H143">
        <v>3997350</v>
      </c>
      <c r="I143">
        <v>-0.17952586200000001</v>
      </c>
      <c r="J143" t="s">
        <v>75</v>
      </c>
      <c r="K143">
        <v>5</v>
      </c>
      <c r="L143" t="s">
        <v>69</v>
      </c>
      <c r="M143">
        <v>4</v>
      </c>
      <c r="N143" t="s">
        <v>70</v>
      </c>
      <c r="O143" t="s">
        <v>248</v>
      </c>
      <c r="P143" t="s">
        <v>72</v>
      </c>
      <c r="Q143">
        <v>4763300</v>
      </c>
      <c r="R143">
        <v>270.16890000000001</v>
      </c>
      <c r="S143">
        <v>283.13639999999998</v>
      </c>
      <c r="T143">
        <v>374.51960000000003</v>
      </c>
      <c r="U143">
        <v>1823.77</v>
      </c>
      <c r="V143">
        <v>2264.8530000000001</v>
      </c>
      <c r="W143">
        <v>558.61410000000001</v>
      </c>
      <c r="X143">
        <v>1203.5889999999999</v>
      </c>
      <c r="Y143">
        <v>1277.8399999999999</v>
      </c>
      <c r="Z143">
        <v>335.28859999999997</v>
      </c>
      <c r="AA143">
        <v>1502.6679999999999</v>
      </c>
      <c r="AB143">
        <v>203.57060000000001</v>
      </c>
      <c r="AC143">
        <v>868.31849999999997</v>
      </c>
      <c r="AD143">
        <v>356.87040000000002</v>
      </c>
      <c r="AE143">
        <v>394.7577</v>
      </c>
      <c r="AF143">
        <v>39208.76</v>
      </c>
      <c r="AG143">
        <v>9847.1869999999999</v>
      </c>
      <c r="AH143">
        <v>56742.11</v>
      </c>
      <c r="AI143">
        <v>30482.68</v>
      </c>
      <c r="AJ143">
        <v>17511.14</v>
      </c>
      <c r="AK143">
        <v>32419.759999999998</v>
      </c>
      <c r="AL143">
        <v>177848.1</v>
      </c>
      <c r="AM143">
        <v>20668.63</v>
      </c>
      <c r="AN143">
        <v>15961.28</v>
      </c>
      <c r="AO143">
        <v>58854.73</v>
      </c>
      <c r="AP143">
        <v>62251.3</v>
      </c>
      <c r="AQ143">
        <v>14020.08</v>
      </c>
      <c r="AR143">
        <v>22105.17</v>
      </c>
      <c r="AS143">
        <v>291005.3</v>
      </c>
      <c r="AT143">
        <v>272301</v>
      </c>
      <c r="AU143">
        <v>346039.9</v>
      </c>
      <c r="AV143">
        <v>80767.05</v>
      </c>
      <c r="AW143">
        <v>85794.74</v>
      </c>
      <c r="AX143">
        <v>9182.9419999999991</v>
      </c>
      <c r="AY143">
        <v>2264.8530000000001</v>
      </c>
      <c r="AZ143">
        <v>378288.9</v>
      </c>
      <c r="BA143">
        <v>18389.37</v>
      </c>
      <c r="BB143">
        <v>40405</v>
      </c>
      <c r="BC143">
        <v>47713</v>
      </c>
      <c r="BD143">
        <v>10870</v>
      </c>
      <c r="BE143" t="s">
        <v>67</v>
      </c>
      <c r="BF143">
        <v>0.97768883415435104</v>
      </c>
      <c r="BG143">
        <v>4</v>
      </c>
      <c r="BH143">
        <v>-108700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f>IF(Bids_data_set!BE143="Public",1,0)</f>
        <v>0</v>
      </c>
    </row>
    <row r="144" spans="1:66" x14ac:dyDescent="0.2">
      <c r="A144">
        <v>143</v>
      </c>
      <c r="B144" t="s">
        <v>348</v>
      </c>
      <c r="C144" t="s">
        <v>378</v>
      </c>
      <c r="D144" t="s">
        <v>379</v>
      </c>
      <c r="E144" s="1">
        <v>43088</v>
      </c>
      <c r="F144" t="s">
        <v>78</v>
      </c>
      <c r="G144">
        <v>795000</v>
      </c>
      <c r="H144">
        <v>353700</v>
      </c>
      <c r="I144">
        <v>-0.55509434000000002</v>
      </c>
      <c r="J144" t="s">
        <v>75</v>
      </c>
      <c r="K144">
        <v>8</v>
      </c>
      <c r="L144" t="s">
        <v>103</v>
      </c>
      <c r="M144">
        <v>4</v>
      </c>
      <c r="N144" t="s">
        <v>108</v>
      </c>
      <c r="O144" t="s">
        <v>260</v>
      </c>
      <c r="P144" t="s">
        <v>80</v>
      </c>
      <c r="Q144">
        <v>568000</v>
      </c>
      <c r="R144">
        <v>270.16890000000001</v>
      </c>
      <c r="S144">
        <v>283.13639999999998</v>
      </c>
      <c r="T144">
        <v>374.51960000000003</v>
      </c>
      <c r="U144">
        <v>1823.77</v>
      </c>
      <c r="V144">
        <v>2264.8530000000001</v>
      </c>
      <c r="W144">
        <v>558.61410000000001</v>
      </c>
      <c r="X144">
        <v>1203.5889999999999</v>
      </c>
      <c r="Y144">
        <v>1277.8399999999999</v>
      </c>
      <c r="Z144">
        <v>335.28859999999997</v>
      </c>
      <c r="AA144">
        <v>1502.6679999999999</v>
      </c>
      <c r="AB144">
        <v>203.57060000000001</v>
      </c>
      <c r="AC144">
        <v>868.31849999999997</v>
      </c>
      <c r="AD144">
        <v>356.87040000000002</v>
      </c>
      <c r="AE144">
        <v>394.7577</v>
      </c>
      <c r="AF144">
        <v>39208.76</v>
      </c>
      <c r="AG144">
        <v>9847.1869999999999</v>
      </c>
      <c r="AH144">
        <v>56742.11</v>
      </c>
      <c r="AI144">
        <v>30482.68</v>
      </c>
      <c r="AJ144">
        <v>17511.14</v>
      </c>
      <c r="AK144">
        <v>32419.759999999998</v>
      </c>
      <c r="AL144">
        <v>177848.1</v>
      </c>
      <c r="AM144">
        <v>20668.63</v>
      </c>
      <c r="AN144">
        <v>15961.28</v>
      </c>
      <c r="AO144">
        <v>58854.73</v>
      </c>
      <c r="AP144">
        <v>62251.3</v>
      </c>
      <c r="AQ144">
        <v>14020.08</v>
      </c>
      <c r="AR144">
        <v>22105.17</v>
      </c>
      <c r="AS144">
        <v>291005.3</v>
      </c>
      <c r="AT144">
        <v>272301</v>
      </c>
      <c r="AU144">
        <v>346039.9</v>
      </c>
      <c r="AV144">
        <v>80767.05</v>
      </c>
      <c r="AW144">
        <v>85794.74</v>
      </c>
      <c r="AX144">
        <v>9182.9419999999991</v>
      </c>
      <c r="AY144">
        <v>2264.8530000000001</v>
      </c>
      <c r="AZ144">
        <v>378288.9</v>
      </c>
      <c r="BA144">
        <v>18389.37</v>
      </c>
      <c r="BB144">
        <v>40405</v>
      </c>
      <c r="BC144">
        <v>47713</v>
      </c>
      <c r="BD144">
        <v>10870</v>
      </c>
      <c r="BE144" t="s">
        <v>67</v>
      </c>
      <c r="BF144">
        <v>0.71446540880503095</v>
      </c>
      <c r="BG144">
        <v>1</v>
      </c>
      <c r="BH144">
        <v>-227000</v>
      </c>
      <c r="BI144">
        <v>1</v>
      </c>
      <c r="BJ144">
        <v>0</v>
      </c>
      <c r="BK144">
        <v>0</v>
      </c>
      <c r="BL144">
        <v>0</v>
      </c>
      <c r="BM144">
        <v>0</v>
      </c>
      <c r="BN144">
        <f>IF(Bids_data_set!BE144="Public",1,0)</f>
        <v>0</v>
      </c>
    </row>
    <row r="145" spans="1:66" x14ac:dyDescent="0.2">
      <c r="A145">
        <v>144</v>
      </c>
      <c r="B145" t="s">
        <v>380</v>
      </c>
      <c r="C145" t="s">
        <v>381</v>
      </c>
      <c r="D145" t="s">
        <v>382</v>
      </c>
      <c r="E145" s="1">
        <v>43108</v>
      </c>
      <c r="F145" t="s">
        <v>67</v>
      </c>
      <c r="G145">
        <v>8520000</v>
      </c>
      <c r="H145">
        <v>6850075</v>
      </c>
      <c r="I145">
        <v>-0.196000587</v>
      </c>
      <c r="J145" t="s">
        <v>75</v>
      </c>
      <c r="K145">
        <v>5</v>
      </c>
      <c r="L145" t="s">
        <v>69</v>
      </c>
      <c r="M145">
        <v>1</v>
      </c>
      <c r="N145" t="s">
        <v>108</v>
      </c>
      <c r="O145" t="s">
        <v>248</v>
      </c>
      <c r="P145" t="s">
        <v>80</v>
      </c>
      <c r="Q145">
        <v>8226915</v>
      </c>
      <c r="R145">
        <v>271.78250000000003</v>
      </c>
      <c r="S145">
        <v>282.43389999999999</v>
      </c>
      <c r="T145">
        <v>379.13209999999998</v>
      </c>
      <c r="U145">
        <v>1840.1690000000001</v>
      </c>
      <c r="V145">
        <v>2268.8490000000002</v>
      </c>
      <c r="W145">
        <v>558.49739999999997</v>
      </c>
      <c r="X145">
        <v>1202.098</v>
      </c>
      <c r="Y145">
        <v>1280.9970000000001</v>
      </c>
      <c r="Z145">
        <v>335.22089999999997</v>
      </c>
      <c r="AA145">
        <v>1506.175</v>
      </c>
      <c r="AB145">
        <v>204.17679999999999</v>
      </c>
      <c r="AC145">
        <v>869.57830000000001</v>
      </c>
      <c r="AD145">
        <v>358.49259999999998</v>
      </c>
      <c r="AE145">
        <v>393.4221</v>
      </c>
      <c r="AF145">
        <v>40362.730000000003</v>
      </c>
      <c r="AG145">
        <v>9931.3340000000007</v>
      </c>
      <c r="AH145">
        <v>54576.97</v>
      </c>
      <c r="AI145">
        <v>30318.54</v>
      </c>
      <c r="AJ145">
        <v>18048.38</v>
      </c>
      <c r="AK145">
        <v>33094.83</v>
      </c>
      <c r="AL145">
        <v>175334.5</v>
      </c>
      <c r="AM145">
        <v>20502.41</v>
      </c>
      <c r="AN145">
        <v>16244.14</v>
      </c>
      <c r="AO145">
        <v>58414.44</v>
      </c>
      <c r="AP145">
        <v>62343.07</v>
      </c>
      <c r="AQ145">
        <v>14037.9</v>
      </c>
      <c r="AR145">
        <v>22386.34</v>
      </c>
      <c r="AS145">
        <v>294159.40000000002</v>
      </c>
      <c r="AT145">
        <v>273585.8</v>
      </c>
      <c r="AU145">
        <v>347790.2</v>
      </c>
      <c r="AV145">
        <v>81067.320000000007</v>
      </c>
      <c r="AW145">
        <v>85498.45</v>
      </c>
      <c r="AX145">
        <v>9210.393</v>
      </c>
      <c r="AY145">
        <v>2268.8490000000002</v>
      </c>
      <c r="AZ145">
        <v>378707.5</v>
      </c>
      <c r="BA145">
        <v>18386.759999999998</v>
      </c>
      <c r="BB145">
        <v>33781</v>
      </c>
      <c r="BC145">
        <v>40405</v>
      </c>
      <c r="BD145">
        <v>10889</v>
      </c>
      <c r="BE145" t="s">
        <v>67</v>
      </c>
      <c r="BF145">
        <v>0.96560035211267603</v>
      </c>
      <c r="BG145">
        <v>4</v>
      </c>
      <c r="BH145">
        <v>-293085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f>IF(Bids_data_set!BE145="Public",1,0)</f>
        <v>0</v>
      </c>
    </row>
    <row r="146" spans="1:66" x14ac:dyDescent="0.2">
      <c r="A146">
        <v>145</v>
      </c>
      <c r="B146" t="s">
        <v>380</v>
      </c>
      <c r="C146" t="s">
        <v>383</v>
      </c>
      <c r="D146" t="s">
        <v>384</v>
      </c>
      <c r="E146" s="1">
        <v>43110</v>
      </c>
      <c r="F146" t="s">
        <v>67</v>
      </c>
      <c r="G146">
        <v>200000000</v>
      </c>
      <c r="H146">
        <v>108511400</v>
      </c>
      <c r="I146">
        <v>-0.45744299999999999</v>
      </c>
      <c r="J146" t="s">
        <v>68</v>
      </c>
      <c r="K146">
        <v>5</v>
      </c>
      <c r="L146" t="s">
        <v>103</v>
      </c>
      <c r="M146">
        <v>1</v>
      </c>
      <c r="N146" t="s">
        <v>88</v>
      </c>
      <c r="O146" t="s">
        <v>260</v>
      </c>
      <c r="P146" t="s">
        <v>80</v>
      </c>
      <c r="Q146">
        <v>112537000</v>
      </c>
      <c r="R146">
        <v>271.78250000000003</v>
      </c>
      <c r="S146">
        <v>282.43389999999999</v>
      </c>
      <c r="T146">
        <v>379.13209999999998</v>
      </c>
      <c r="U146">
        <v>1840.1690000000001</v>
      </c>
      <c r="V146">
        <v>2268.8490000000002</v>
      </c>
      <c r="W146">
        <v>558.49739999999997</v>
      </c>
      <c r="X146">
        <v>1202.098</v>
      </c>
      <c r="Y146">
        <v>1280.9970000000001</v>
      </c>
      <c r="Z146">
        <v>335.22089999999997</v>
      </c>
      <c r="AA146">
        <v>1506.175</v>
      </c>
      <c r="AB146">
        <v>204.17679999999999</v>
      </c>
      <c r="AC146">
        <v>869.57830000000001</v>
      </c>
      <c r="AD146">
        <v>358.49259999999998</v>
      </c>
      <c r="AE146">
        <v>393.4221</v>
      </c>
      <c r="AF146">
        <v>40362.730000000003</v>
      </c>
      <c r="AG146">
        <v>9931.3340000000007</v>
      </c>
      <c r="AH146">
        <v>54576.97</v>
      </c>
      <c r="AI146">
        <v>30318.54</v>
      </c>
      <c r="AJ146">
        <v>18048.38</v>
      </c>
      <c r="AK146">
        <v>33094.83</v>
      </c>
      <c r="AL146">
        <v>175334.5</v>
      </c>
      <c r="AM146">
        <v>20502.41</v>
      </c>
      <c r="AN146">
        <v>16244.14</v>
      </c>
      <c r="AO146">
        <v>58414.44</v>
      </c>
      <c r="AP146">
        <v>62343.07</v>
      </c>
      <c r="AQ146">
        <v>14037.9</v>
      </c>
      <c r="AR146">
        <v>22386.34</v>
      </c>
      <c r="AS146">
        <v>294159.40000000002</v>
      </c>
      <c r="AT146">
        <v>273585.8</v>
      </c>
      <c r="AU146">
        <v>347790.2</v>
      </c>
      <c r="AV146">
        <v>81067.320000000007</v>
      </c>
      <c r="AW146">
        <v>85498.45</v>
      </c>
      <c r="AX146">
        <v>9210.393</v>
      </c>
      <c r="AY146">
        <v>2268.8490000000002</v>
      </c>
      <c r="AZ146">
        <v>378707.5</v>
      </c>
      <c r="BA146">
        <v>18386.759999999998</v>
      </c>
      <c r="BB146">
        <v>33781</v>
      </c>
      <c r="BC146">
        <v>40405</v>
      </c>
      <c r="BD146">
        <v>10889</v>
      </c>
      <c r="BE146" t="s">
        <v>67</v>
      </c>
      <c r="BF146">
        <v>0.56268499999999999</v>
      </c>
      <c r="BG146">
        <v>5</v>
      </c>
      <c r="BH146">
        <v>-87463000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f>IF(Bids_data_set!BE146="Public",1,0)</f>
        <v>0</v>
      </c>
    </row>
    <row r="147" spans="1:66" x14ac:dyDescent="0.2">
      <c r="A147">
        <v>146</v>
      </c>
      <c r="B147" t="s">
        <v>380</v>
      </c>
      <c r="C147" t="s">
        <v>385</v>
      </c>
      <c r="D147" t="s">
        <v>386</v>
      </c>
      <c r="E147" s="1">
        <v>43118</v>
      </c>
      <c r="F147" t="s">
        <v>67</v>
      </c>
      <c r="G147">
        <v>26900000</v>
      </c>
      <c r="H147">
        <v>24990000</v>
      </c>
      <c r="I147">
        <v>-7.1003716999999994E-2</v>
      </c>
      <c r="J147" t="s">
        <v>75</v>
      </c>
      <c r="K147">
        <v>2</v>
      </c>
      <c r="L147" t="s">
        <v>103</v>
      </c>
      <c r="M147">
        <v>1</v>
      </c>
      <c r="N147" t="s">
        <v>88</v>
      </c>
      <c r="O147" t="s">
        <v>260</v>
      </c>
      <c r="P147" t="s">
        <v>89</v>
      </c>
      <c r="Q147">
        <v>45044000</v>
      </c>
      <c r="R147">
        <v>271.78250000000003</v>
      </c>
      <c r="S147">
        <v>282.43389999999999</v>
      </c>
      <c r="T147">
        <v>379.13209999999998</v>
      </c>
      <c r="U147">
        <v>1840.1690000000001</v>
      </c>
      <c r="V147">
        <v>2268.8490000000002</v>
      </c>
      <c r="W147">
        <v>558.49739999999997</v>
      </c>
      <c r="X147">
        <v>1202.098</v>
      </c>
      <c r="Y147">
        <v>1280.9970000000001</v>
      </c>
      <c r="Z147">
        <v>335.22089999999997</v>
      </c>
      <c r="AA147">
        <v>1506.175</v>
      </c>
      <c r="AB147">
        <v>204.17679999999999</v>
      </c>
      <c r="AC147">
        <v>869.57830000000001</v>
      </c>
      <c r="AD147">
        <v>358.49259999999998</v>
      </c>
      <c r="AE147">
        <v>393.4221</v>
      </c>
      <c r="AF147">
        <v>40362.730000000003</v>
      </c>
      <c r="AG147">
        <v>9931.3340000000007</v>
      </c>
      <c r="AH147">
        <v>54576.97</v>
      </c>
      <c r="AI147">
        <v>30318.54</v>
      </c>
      <c r="AJ147">
        <v>18048.38</v>
      </c>
      <c r="AK147">
        <v>33094.83</v>
      </c>
      <c r="AL147">
        <v>175334.5</v>
      </c>
      <c r="AM147">
        <v>20502.41</v>
      </c>
      <c r="AN147">
        <v>16244.14</v>
      </c>
      <c r="AO147">
        <v>58414.44</v>
      </c>
      <c r="AP147">
        <v>62343.07</v>
      </c>
      <c r="AQ147">
        <v>14037.9</v>
      </c>
      <c r="AR147">
        <v>22386.34</v>
      </c>
      <c r="AS147">
        <v>294159.40000000002</v>
      </c>
      <c r="AT147">
        <v>273585.8</v>
      </c>
      <c r="AU147">
        <v>347790.2</v>
      </c>
      <c r="AV147">
        <v>81067.320000000007</v>
      </c>
      <c r="AW147">
        <v>85498.45</v>
      </c>
      <c r="AX147">
        <v>9210.393</v>
      </c>
      <c r="AY147">
        <v>2268.8490000000002</v>
      </c>
      <c r="AZ147">
        <v>378707.5</v>
      </c>
      <c r="BA147">
        <v>18386.759999999998</v>
      </c>
      <c r="BB147">
        <v>33781</v>
      </c>
      <c r="BC147">
        <v>40405</v>
      </c>
      <c r="BD147">
        <v>10889</v>
      </c>
      <c r="BE147" t="s">
        <v>67</v>
      </c>
      <c r="BF147">
        <v>1.6744981412639399</v>
      </c>
      <c r="BG147">
        <v>5</v>
      </c>
      <c r="BH147">
        <v>18144000</v>
      </c>
      <c r="BI147">
        <v>0</v>
      </c>
      <c r="BJ147">
        <v>0</v>
      </c>
      <c r="BK147">
        <v>0</v>
      </c>
      <c r="BL147">
        <v>0</v>
      </c>
      <c r="BM147">
        <v>1</v>
      </c>
      <c r="BN147">
        <f>IF(Bids_data_set!BE147="Public",1,0)</f>
        <v>0</v>
      </c>
    </row>
    <row r="148" spans="1:66" x14ac:dyDescent="0.2">
      <c r="A148">
        <v>147</v>
      </c>
      <c r="B148" t="s">
        <v>380</v>
      </c>
      <c r="C148" t="s">
        <v>387</v>
      </c>
      <c r="D148" t="s">
        <v>388</v>
      </c>
      <c r="E148" s="1">
        <v>43124</v>
      </c>
      <c r="F148" t="s">
        <v>83</v>
      </c>
      <c r="G148">
        <v>22000000</v>
      </c>
      <c r="H148">
        <v>19988889</v>
      </c>
      <c r="I148">
        <v>-9.1414135999999993E-2</v>
      </c>
      <c r="J148" t="s">
        <v>75</v>
      </c>
      <c r="K148">
        <v>13</v>
      </c>
      <c r="L148" t="s">
        <v>69</v>
      </c>
      <c r="M148">
        <v>1</v>
      </c>
      <c r="N148" t="s">
        <v>85</v>
      </c>
      <c r="O148" t="s">
        <v>294</v>
      </c>
      <c r="P148" t="s">
        <v>72</v>
      </c>
      <c r="Q148">
        <v>22332146</v>
      </c>
      <c r="R148">
        <v>271.78250000000003</v>
      </c>
      <c r="S148">
        <v>282.43389999999999</v>
      </c>
      <c r="T148">
        <v>379.13209999999998</v>
      </c>
      <c r="U148">
        <v>1840.1690000000001</v>
      </c>
      <c r="V148">
        <v>2268.8490000000002</v>
      </c>
      <c r="W148">
        <v>558.49739999999997</v>
      </c>
      <c r="X148">
        <v>1202.098</v>
      </c>
      <c r="Y148">
        <v>1280.9970000000001</v>
      </c>
      <c r="Z148">
        <v>335.22089999999997</v>
      </c>
      <c r="AA148">
        <v>1506.175</v>
      </c>
      <c r="AB148">
        <v>204.17679999999999</v>
      </c>
      <c r="AC148">
        <v>869.57830000000001</v>
      </c>
      <c r="AD148">
        <v>358.49259999999998</v>
      </c>
      <c r="AE148">
        <v>393.4221</v>
      </c>
      <c r="AF148">
        <v>40362.730000000003</v>
      </c>
      <c r="AG148">
        <v>9931.3340000000007</v>
      </c>
      <c r="AH148">
        <v>54576.97</v>
      </c>
      <c r="AI148">
        <v>30318.54</v>
      </c>
      <c r="AJ148">
        <v>18048.38</v>
      </c>
      <c r="AK148">
        <v>33094.83</v>
      </c>
      <c r="AL148">
        <v>175334.5</v>
      </c>
      <c r="AM148">
        <v>20502.41</v>
      </c>
      <c r="AN148">
        <v>16244.14</v>
      </c>
      <c r="AO148">
        <v>58414.44</v>
      </c>
      <c r="AP148">
        <v>62343.07</v>
      </c>
      <c r="AQ148">
        <v>14037.9</v>
      </c>
      <c r="AR148">
        <v>22386.34</v>
      </c>
      <c r="AS148">
        <v>294159.40000000002</v>
      </c>
      <c r="AT148">
        <v>273585.8</v>
      </c>
      <c r="AU148">
        <v>347790.2</v>
      </c>
      <c r="AV148">
        <v>81067.320000000007</v>
      </c>
      <c r="AW148">
        <v>85498.45</v>
      </c>
      <c r="AX148">
        <v>9210.393</v>
      </c>
      <c r="AY148">
        <v>2268.8490000000002</v>
      </c>
      <c r="AZ148">
        <v>378707.5</v>
      </c>
      <c r="BA148">
        <v>18386.759999999998</v>
      </c>
      <c r="BB148">
        <v>33781</v>
      </c>
      <c r="BC148">
        <v>40405</v>
      </c>
      <c r="BD148">
        <v>10889</v>
      </c>
      <c r="BE148" t="s">
        <v>83</v>
      </c>
      <c r="BF148">
        <v>1.0150975454545501</v>
      </c>
      <c r="BG148">
        <v>5</v>
      </c>
      <c r="BH148">
        <v>332146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f>IF(Bids_data_set!BE148="Public",1,0)</f>
        <v>1</v>
      </c>
    </row>
    <row r="149" spans="1:66" x14ac:dyDescent="0.2">
      <c r="A149">
        <v>148</v>
      </c>
      <c r="B149" t="s">
        <v>380</v>
      </c>
      <c r="C149" t="s">
        <v>389</v>
      </c>
      <c r="D149" t="s">
        <v>390</v>
      </c>
      <c r="E149" s="1">
        <v>43125</v>
      </c>
      <c r="F149" t="s">
        <v>83</v>
      </c>
      <c r="G149">
        <v>1700000</v>
      </c>
      <c r="H149">
        <v>1555555</v>
      </c>
      <c r="I149">
        <v>-8.4967646999999993E-2</v>
      </c>
      <c r="J149" t="s">
        <v>75</v>
      </c>
      <c r="K149">
        <v>9</v>
      </c>
      <c r="L149" t="s">
        <v>69</v>
      </c>
      <c r="M149">
        <v>1</v>
      </c>
      <c r="N149" t="s">
        <v>70</v>
      </c>
      <c r="O149" t="s">
        <v>294</v>
      </c>
      <c r="P149" t="s">
        <v>89</v>
      </c>
      <c r="Q149">
        <v>1647000</v>
      </c>
      <c r="R149">
        <v>271.78250000000003</v>
      </c>
      <c r="S149">
        <v>282.43389999999999</v>
      </c>
      <c r="T149">
        <v>379.13209999999998</v>
      </c>
      <c r="U149">
        <v>1840.1690000000001</v>
      </c>
      <c r="V149">
        <v>2268.8490000000002</v>
      </c>
      <c r="W149">
        <v>558.49739999999997</v>
      </c>
      <c r="X149">
        <v>1202.098</v>
      </c>
      <c r="Y149">
        <v>1280.9970000000001</v>
      </c>
      <c r="Z149">
        <v>335.22089999999997</v>
      </c>
      <c r="AA149">
        <v>1506.175</v>
      </c>
      <c r="AB149">
        <v>204.17679999999999</v>
      </c>
      <c r="AC149">
        <v>869.57830000000001</v>
      </c>
      <c r="AD149">
        <v>358.49259999999998</v>
      </c>
      <c r="AE149">
        <v>393.4221</v>
      </c>
      <c r="AF149">
        <v>40362.730000000003</v>
      </c>
      <c r="AG149">
        <v>9931.3340000000007</v>
      </c>
      <c r="AH149">
        <v>54576.97</v>
      </c>
      <c r="AI149">
        <v>30318.54</v>
      </c>
      <c r="AJ149">
        <v>18048.38</v>
      </c>
      <c r="AK149">
        <v>33094.83</v>
      </c>
      <c r="AL149">
        <v>175334.5</v>
      </c>
      <c r="AM149">
        <v>20502.41</v>
      </c>
      <c r="AN149">
        <v>16244.14</v>
      </c>
      <c r="AO149">
        <v>58414.44</v>
      </c>
      <c r="AP149">
        <v>62343.07</v>
      </c>
      <c r="AQ149">
        <v>14037.9</v>
      </c>
      <c r="AR149">
        <v>22386.34</v>
      </c>
      <c r="AS149">
        <v>294159.40000000002</v>
      </c>
      <c r="AT149">
        <v>273585.8</v>
      </c>
      <c r="AU149">
        <v>347790.2</v>
      </c>
      <c r="AV149">
        <v>81067.320000000007</v>
      </c>
      <c r="AW149">
        <v>85498.45</v>
      </c>
      <c r="AX149">
        <v>9210.393</v>
      </c>
      <c r="AY149">
        <v>2268.8490000000002</v>
      </c>
      <c r="AZ149">
        <v>378707.5</v>
      </c>
      <c r="BA149">
        <v>18386.759999999998</v>
      </c>
      <c r="BB149">
        <v>33781</v>
      </c>
      <c r="BC149">
        <v>40405</v>
      </c>
      <c r="BD149">
        <v>10889</v>
      </c>
      <c r="BE149" t="s">
        <v>83</v>
      </c>
      <c r="BF149">
        <v>0.96882352941176497</v>
      </c>
      <c r="BG149">
        <v>2</v>
      </c>
      <c r="BH149">
        <v>-53000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f>IF(Bids_data_set!BE149="Public",1,0)</f>
        <v>1</v>
      </c>
    </row>
    <row r="150" spans="1:66" x14ac:dyDescent="0.2">
      <c r="A150">
        <v>149</v>
      </c>
      <c r="B150" t="s">
        <v>380</v>
      </c>
      <c r="C150" t="s">
        <v>391</v>
      </c>
      <c r="D150" t="s">
        <v>392</v>
      </c>
      <c r="E150" s="1">
        <v>43138</v>
      </c>
      <c r="F150" t="s">
        <v>78</v>
      </c>
      <c r="G150">
        <v>1056000</v>
      </c>
      <c r="H150">
        <v>619790</v>
      </c>
      <c r="I150">
        <v>-0.41307765200000002</v>
      </c>
      <c r="J150" t="s">
        <v>75</v>
      </c>
      <c r="K150">
        <v>6</v>
      </c>
      <c r="L150" t="s">
        <v>84</v>
      </c>
      <c r="M150">
        <v>1</v>
      </c>
      <c r="N150" t="s">
        <v>108</v>
      </c>
      <c r="O150" t="s">
        <v>268</v>
      </c>
      <c r="P150" t="s">
        <v>80</v>
      </c>
      <c r="Q150">
        <v>931795</v>
      </c>
      <c r="R150">
        <v>271.78250000000003</v>
      </c>
      <c r="S150">
        <v>282.43389999999999</v>
      </c>
      <c r="T150">
        <v>379.13209999999998</v>
      </c>
      <c r="U150">
        <v>1840.1690000000001</v>
      </c>
      <c r="V150">
        <v>2268.8490000000002</v>
      </c>
      <c r="W150">
        <v>558.49739999999997</v>
      </c>
      <c r="X150">
        <v>1202.098</v>
      </c>
      <c r="Y150">
        <v>1280.9970000000001</v>
      </c>
      <c r="Z150">
        <v>335.22089999999997</v>
      </c>
      <c r="AA150">
        <v>1506.175</v>
      </c>
      <c r="AB150">
        <v>204.17679999999999</v>
      </c>
      <c r="AC150">
        <v>869.57830000000001</v>
      </c>
      <c r="AD150">
        <v>358.49259999999998</v>
      </c>
      <c r="AE150">
        <v>393.4221</v>
      </c>
      <c r="AF150">
        <v>40362.730000000003</v>
      </c>
      <c r="AG150">
        <v>9931.3340000000007</v>
      </c>
      <c r="AH150">
        <v>54576.97</v>
      </c>
      <c r="AI150">
        <v>30318.54</v>
      </c>
      <c r="AJ150">
        <v>18048.38</v>
      </c>
      <c r="AK150">
        <v>33094.83</v>
      </c>
      <c r="AL150">
        <v>175334.5</v>
      </c>
      <c r="AM150">
        <v>20502.41</v>
      </c>
      <c r="AN150">
        <v>16244.14</v>
      </c>
      <c r="AO150">
        <v>58414.44</v>
      </c>
      <c r="AP150">
        <v>62343.07</v>
      </c>
      <c r="AQ150">
        <v>14037.9</v>
      </c>
      <c r="AR150">
        <v>22386.34</v>
      </c>
      <c r="AS150">
        <v>294159.40000000002</v>
      </c>
      <c r="AT150">
        <v>273585.8</v>
      </c>
      <c r="AU150">
        <v>347790.2</v>
      </c>
      <c r="AV150">
        <v>81067.320000000007</v>
      </c>
      <c r="AW150">
        <v>85498.45</v>
      </c>
      <c r="AX150">
        <v>9210.393</v>
      </c>
      <c r="AY150">
        <v>2268.8490000000002</v>
      </c>
      <c r="AZ150">
        <v>378707.5</v>
      </c>
      <c r="BA150">
        <v>18386.759999999998</v>
      </c>
      <c r="BB150">
        <v>33781</v>
      </c>
      <c r="BC150">
        <v>40405</v>
      </c>
      <c r="BD150">
        <v>10889</v>
      </c>
      <c r="BE150" t="s">
        <v>67</v>
      </c>
      <c r="BF150">
        <v>0.88238162878787896</v>
      </c>
      <c r="BG150">
        <v>1</v>
      </c>
      <c r="BH150">
        <v>-124205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f>IF(Bids_data_set!BE150="Public",1,0)</f>
        <v>0</v>
      </c>
    </row>
    <row r="151" spans="1:66" x14ac:dyDescent="0.2">
      <c r="A151">
        <v>150</v>
      </c>
      <c r="B151" t="s">
        <v>380</v>
      </c>
      <c r="C151" t="s">
        <v>393</v>
      </c>
      <c r="D151" t="s">
        <v>394</v>
      </c>
      <c r="E151" s="1">
        <v>43139</v>
      </c>
      <c r="F151" t="s">
        <v>67</v>
      </c>
      <c r="G151">
        <v>10590000</v>
      </c>
      <c r="H151">
        <v>9125000</v>
      </c>
      <c r="I151">
        <v>-0.13833805499999999</v>
      </c>
      <c r="J151" t="s">
        <v>68</v>
      </c>
      <c r="K151">
        <v>2</v>
      </c>
      <c r="L151" t="s">
        <v>69</v>
      </c>
      <c r="M151">
        <v>1</v>
      </c>
      <c r="N151" t="s">
        <v>70</v>
      </c>
      <c r="O151" t="s">
        <v>248</v>
      </c>
      <c r="P151" t="s">
        <v>72</v>
      </c>
      <c r="Q151">
        <v>9832834</v>
      </c>
      <c r="R151">
        <v>271.78250000000003</v>
      </c>
      <c r="S151">
        <v>282.43389999999999</v>
      </c>
      <c r="T151">
        <v>379.13209999999998</v>
      </c>
      <c r="U151">
        <v>1840.1690000000001</v>
      </c>
      <c r="V151">
        <v>2268.8490000000002</v>
      </c>
      <c r="W151">
        <v>558.49739999999997</v>
      </c>
      <c r="X151">
        <v>1202.098</v>
      </c>
      <c r="Y151">
        <v>1280.9970000000001</v>
      </c>
      <c r="Z151">
        <v>335.22089999999997</v>
      </c>
      <c r="AA151">
        <v>1506.175</v>
      </c>
      <c r="AB151">
        <v>204.17679999999999</v>
      </c>
      <c r="AC151">
        <v>869.57830000000001</v>
      </c>
      <c r="AD151">
        <v>358.49259999999998</v>
      </c>
      <c r="AE151">
        <v>393.4221</v>
      </c>
      <c r="AF151">
        <v>40362.730000000003</v>
      </c>
      <c r="AG151">
        <v>9931.3340000000007</v>
      </c>
      <c r="AH151">
        <v>54576.97</v>
      </c>
      <c r="AI151">
        <v>30318.54</v>
      </c>
      <c r="AJ151">
        <v>18048.38</v>
      </c>
      <c r="AK151">
        <v>33094.83</v>
      </c>
      <c r="AL151">
        <v>175334.5</v>
      </c>
      <c r="AM151">
        <v>20502.41</v>
      </c>
      <c r="AN151">
        <v>16244.14</v>
      </c>
      <c r="AO151">
        <v>58414.44</v>
      </c>
      <c r="AP151">
        <v>62343.07</v>
      </c>
      <c r="AQ151">
        <v>14037.9</v>
      </c>
      <c r="AR151">
        <v>22386.34</v>
      </c>
      <c r="AS151">
        <v>294159.40000000002</v>
      </c>
      <c r="AT151">
        <v>273585.8</v>
      </c>
      <c r="AU151">
        <v>347790.2</v>
      </c>
      <c r="AV151">
        <v>81067.320000000007</v>
      </c>
      <c r="AW151">
        <v>85498.45</v>
      </c>
      <c r="AX151">
        <v>9210.393</v>
      </c>
      <c r="AY151">
        <v>2268.8490000000002</v>
      </c>
      <c r="AZ151">
        <v>378707.5</v>
      </c>
      <c r="BA151">
        <v>18386.759999999998</v>
      </c>
      <c r="BB151">
        <v>33781</v>
      </c>
      <c r="BC151">
        <v>40405</v>
      </c>
      <c r="BD151">
        <v>10889</v>
      </c>
      <c r="BE151" t="s">
        <v>67</v>
      </c>
      <c r="BF151">
        <v>0.92850179414542</v>
      </c>
      <c r="BG151">
        <v>4</v>
      </c>
      <c r="BH151">
        <v>-757166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f>IF(Bids_data_set!BE151="Public",1,0)</f>
        <v>0</v>
      </c>
    </row>
    <row r="152" spans="1:66" x14ac:dyDescent="0.2">
      <c r="A152">
        <v>151</v>
      </c>
      <c r="B152" t="s">
        <v>380</v>
      </c>
      <c r="C152" t="s">
        <v>395</v>
      </c>
      <c r="D152" t="s">
        <v>396</v>
      </c>
      <c r="E152" s="1">
        <v>43147</v>
      </c>
      <c r="F152" t="s">
        <v>83</v>
      </c>
      <c r="G152">
        <v>23100000</v>
      </c>
      <c r="H152">
        <v>16848000</v>
      </c>
      <c r="I152">
        <v>-0.27064935099999998</v>
      </c>
      <c r="J152" t="s">
        <v>75</v>
      </c>
      <c r="K152">
        <v>6</v>
      </c>
      <c r="L152" t="s">
        <v>69</v>
      </c>
      <c r="M152">
        <v>1</v>
      </c>
      <c r="N152" t="s">
        <v>70</v>
      </c>
      <c r="O152" t="s">
        <v>255</v>
      </c>
      <c r="P152" t="s">
        <v>89</v>
      </c>
      <c r="Q152">
        <v>18987000</v>
      </c>
      <c r="R152">
        <v>271.78250000000003</v>
      </c>
      <c r="S152">
        <v>282.43389999999999</v>
      </c>
      <c r="T152">
        <v>379.13209999999998</v>
      </c>
      <c r="U152">
        <v>1840.1690000000001</v>
      </c>
      <c r="V152">
        <v>2268.8490000000002</v>
      </c>
      <c r="W152">
        <v>558.49739999999997</v>
      </c>
      <c r="X152">
        <v>1202.098</v>
      </c>
      <c r="Y152">
        <v>1280.9970000000001</v>
      </c>
      <c r="Z152">
        <v>335.22089999999997</v>
      </c>
      <c r="AA152">
        <v>1506.175</v>
      </c>
      <c r="AB152">
        <v>204.17679999999999</v>
      </c>
      <c r="AC152">
        <v>869.57830000000001</v>
      </c>
      <c r="AD152">
        <v>358.49259999999998</v>
      </c>
      <c r="AE152">
        <v>393.4221</v>
      </c>
      <c r="AF152">
        <v>40362.730000000003</v>
      </c>
      <c r="AG152">
        <v>9931.3340000000007</v>
      </c>
      <c r="AH152">
        <v>54576.97</v>
      </c>
      <c r="AI152">
        <v>30318.54</v>
      </c>
      <c r="AJ152">
        <v>18048.38</v>
      </c>
      <c r="AK152">
        <v>33094.83</v>
      </c>
      <c r="AL152">
        <v>175334.5</v>
      </c>
      <c r="AM152">
        <v>20502.41</v>
      </c>
      <c r="AN152">
        <v>16244.14</v>
      </c>
      <c r="AO152">
        <v>58414.44</v>
      </c>
      <c r="AP152">
        <v>62343.07</v>
      </c>
      <c r="AQ152">
        <v>14037.9</v>
      </c>
      <c r="AR152">
        <v>22386.34</v>
      </c>
      <c r="AS152">
        <v>294159.40000000002</v>
      </c>
      <c r="AT152">
        <v>273585.8</v>
      </c>
      <c r="AU152">
        <v>347790.2</v>
      </c>
      <c r="AV152">
        <v>81067.320000000007</v>
      </c>
      <c r="AW152">
        <v>85498.45</v>
      </c>
      <c r="AX152">
        <v>9210.393</v>
      </c>
      <c r="AY152">
        <v>2268.8490000000002</v>
      </c>
      <c r="AZ152">
        <v>378707.5</v>
      </c>
      <c r="BA152">
        <v>18386.759999999998</v>
      </c>
      <c r="BB152">
        <v>33781</v>
      </c>
      <c r="BC152">
        <v>40405</v>
      </c>
      <c r="BD152">
        <v>10889</v>
      </c>
      <c r="BE152" t="s">
        <v>83</v>
      </c>
      <c r="BF152">
        <v>0.82194805194805198</v>
      </c>
      <c r="BG152">
        <v>5</v>
      </c>
      <c r="BH152">
        <v>-4113000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f>IF(Bids_data_set!BE152="Public",1,0)</f>
        <v>1</v>
      </c>
    </row>
    <row r="153" spans="1:66" x14ac:dyDescent="0.2">
      <c r="A153">
        <v>152</v>
      </c>
      <c r="B153" t="s">
        <v>380</v>
      </c>
      <c r="C153" t="s">
        <v>397</v>
      </c>
      <c r="D153" t="s">
        <v>398</v>
      </c>
      <c r="E153" s="1">
        <v>43160</v>
      </c>
      <c r="F153" t="s">
        <v>83</v>
      </c>
      <c r="G153">
        <v>1273000</v>
      </c>
      <c r="H153">
        <v>1050950</v>
      </c>
      <c r="I153">
        <v>-0.174430479</v>
      </c>
      <c r="J153" t="s">
        <v>75</v>
      </c>
      <c r="K153">
        <v>6</v>
      </c>
      <c r="L153" t="s">
        <v>84</v>
      </c>
      <c r="M153">
        <v>1</v>
      </c>
      <c r="N153" t="s">
        <v>70</v>
      </c>
      <c r="O153" t="s">
        <v>268</v>
      </c>
      <c r="P153" t="s">
        <v>80</v>
      </c>
      <c r="Q153">
        <v>1249893</v>
      </c>
      <c r="R153">
        <v>271.78250000000003</v>
      </c>
      <c r="S153">
        <v>282.43389999999999</v>
      </c>
      <c r="T153">
        <v>379.13209999999998</v>
      </c>
      <c r="U153">
        <v>1840.1690000000001</v>
      </c>
      <c r="V153">
        <v>2268.8490000000002</v>
      </c>
      <c r="W153">
        <v>558.49739999999997</v>
      </c>
      <c r="X153">
        <v>1202.098</v>
      </c>
      <c r="Y153">
        <v>1280.9970000000001</v>
      </c>
      <c r="Z153">
        <v>335.22089999999997</v>
      </c>
      <c r="AA153">
        <v>1506.175</v>
      </c>
      <c r="AB153">
        <v>204.17679999999999</v>
      </c>
      <c r="AC153">
        <v>869.57830000000001</v>
      </c>
      <c r="AD153">
        <v>358.49259999999998</v>
      </c>
      <c r="AE153">
        <v>393.4221</v>
      </c>
      <c r="AF153">
        <v>40362.730000000003</v>
      </c>
      <c r="AG153">
        <v>9931.3340000000007</v>
      </c>
      <c r="AH153">
        <v>54576.97</v>
      </c>
      <c r="AI153">
        <v>30318.54</v>
      </c>
      <c r="AJ153">
        <v>18048.38</v>
      </c>
      <c r="AK153">
        <v>33094.83</v>
      </c>
      <c r="AL153">
        <v>175334.5</v>
      </c>
      <c r="AM153">
        <v>20502.41</v>
      </c>
      <c r="AN153">
        <v>16244.14</v>
      </c>
      <c r="AO153">
        <v>58414.44</v>
      </c>
      <c r="AP153">
        <v>62343.07</v>
      </c>
      <c r="AQ153">
        <v>14037.9</v>
      </c>
      <c r="AR153">
        <v>22386.34</v>
      </c>
      <c r="AS153">
        <v>294159.40000000002</v>
      </c>
      <c r="AT153">
        <v>273585.8</v>
      </c>
      <c r="AU153">
        <v>347790.2</v>
      </c>
      <c r="AV153">
        <v>81067.320000000007</v>
      </c>
      <c r="AW153">
        <v>85498.45</v>
      </c>
      <c r="AX153">
        <v>9210.393</v>
      </c>
      <c r="AY153">
        <v>2268.8490000000002</v>
      </c>
      <c r="AZ153">
        <v>378707.5</v>
      </c>
      <c r="BA153">
        <v>18386.759999999998</v>
      </c>
      <c r="BB153">
        <v>33781</v>
      </c>
      <c r="BC153">
        <v>40405</v>
      </c>
      <c r="BD153">
        <v>10889</v>
      </c>
      <c r="BE153" t="s">
        <v>83</v>
      </c>
      <c r="BF153">
        <v>0.98184838963079302</v>
      </c>
      <c r="BG153">
        <v>1</v>
      </c>
      <c r="BH153">
        <v>-23107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f>IF(Bids_data_set!BE153="Public",1,0)</f>
        <v>1</v>
      </c>
    </row>
    <row r="154" spans="1:66" x14ac:dyDescent="0.2">
      <c r="A154">
        <v>153</v>
      </c>
      <c r="B154" t="s">
        <v>380</v>
      </c>
      <c r="C154" t="s">
        <v>399</v>
      </c>
      <c r="D154" t="s">
        <v>400</v>
      </c>
      <c r="E154" s="1">
        <v>43167</v>
      </c>
      <c r="F154" t="s">
        <v>83</v>
      </c>
      <c r="G154">
        <v>1600000</v>
      </c>
      <c r="H154">
        <v>1948000</v>
      </c>
      <c r="I154">
        <v>0.2175</v>
      </c>
      <c r="J154" t="s">
        <v>68</v>
      </c>
      <c r="K154">
        <v>2</v>
      </c>
      <c r="L154" t="s">
        <v>84</v>
      </c>
      <c r="M154">
        <v>1</v>
      </c>
      <c r="N154" t="s">
        <v>88</v>
      </c>
      <c r="O154" t="s">
        <v>255</v>
      </c>
      <c r="P154" t="s">
        <v>89</v>
      </c>
      <c r="Q154">
        <v>2759000</v>
      </c>
      <c r="R154">
        <v>271.78250000000003</v>
      </c>
      <c r="S154">
        <v>282.43389999999999</v>
      </c>
      <c r="T154">
        <v>379.13209999999998</v>
      </c>
      <c r="U154">
        <v>1840.1690000000001</v>
      </c>
      <c r="V154">
        <v>2268.8490000000002</v>
      </c>
      <c r="W154">
        <v>558.49739999999997</v>
      </c>
      <c r="X154">
        <v>1202.098</v>
      </c>
      <c r="Y154">
        <v>1280.9970000000001</v>
      </c>
      <c r="Z154">
        <v>335.22089999999997</v>
      </c>
      <c r="AA154">
        <v>1506.175</v>
      </c>
      <c r="AB154">
        <v>204.17679999999999</v>
      </c>
      <c r="AC154">
        <v>869.57830000000001</v>
      </c>
      <c r="AD154">
        <v>358.49259999999998</v>
      </c>
      <c r="AE154">
        <v>393.4221</v>
      </c>
      <c r="AF154">
        <v>40362.730000000003</v>
      </c>
      <c r="AG154">
        <v>9931.3340000000007</v>
      </c>
      <c r="AH154">
        <v>54576.97</v>
      </c>
      <c r="AI154">
        <v>30318.54</v>
      </c>
      <c r="AJ154">
        <v>18048.38</v>
      </c>
      <c r="AK154">
        <v>33094.83</v>
      </c>
      <c r="AL154">
        <v>175334.5</v>
      </c>
      <c r="AM154">
        <v>20502.41</v>
      </c>
      <c r="AN154">
        <v>16244.14</v>
      </c>
      <c r="AO154">
        <v>58414.44</v>
      </c>
      <c r="AP154">
        <v>62343.07</v>
      </c>
      <c r="AQ154">
        <v>14037.9</v>
      </c>
      <c r="AR154">
        <v>22386.34</v>
      </c>
      <c r="AS154">
        <v>294159.40000000002</v>
      </c>
      <c r="AT154">
        <v>273585.8</v>
      </c>
      <c r="AU154">
        <v>347790.2</v>
      </c>
      <c r="AV154">
        <v>81067.320000000007</v>
      </c>
      <c r="AW154">
        <v>85498.45</v>
      </c>
      <c r="AX154">
        <v>9210.393</v>
      </c>
      <c r="AY154">
        <v>2268.8490000000002</v>
      </c>
      <c r="AZ154">
        <v>378707.5</v>
      </c>
      <c r="BA154">
        <v>18386.759999999998</v>
      </c>
      <c r="BB154">
        <v>33781</v>
      </c>
      <c r="BC154">
        <v>40405</v>
      </c>
      <c r="BD154">
        <v>10889</v>
      </c>
      <c r="BE154" t="s">
        <v>83</v>
      </c>
      <c r="BF154">
        <v>1.724375</v>
      </c>
      <c r="BG154">
        <v>3</v>
      </c>
      <c r="BH154">
        <v>1159000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f>IF(Bids_data_set!BE154="Public",1,0)</f>
        <v>1</v>
      </c>
    </row>
    <row r="155" spans="1:66" x14ac:dyDescent="0.2">
      <c r="A155">
        <v>154</v>
      </c>
      <c r="B155" t="s">
        <v>380</v>
      </c>
      <c r="C155" t="s">
        <v>401</v>
      </c>
      <c r="D155" t="s">
        <v>402</v>
      </c>
      <c r="E155" s="1">
        <v>43168</v>
      </c>
      <c r="F155" t="s">
        <v>83</v>
      </c>
      <c r="G155">
        <v>10900000</v>
      </c>
      <c r="H155">
        <v>10417536</v>
      </c>
      <c r="I155">
        <v>-4.4262752000000002E-2</v>
      </c>
      <c r="J155" t="s">
        <v>75</v>
      </c>
      <c r="K155">
        <v>11</v>
      </c>
      <c r="L155" t="s">
        <v>84</v>
      </c>
      <c r="M155">
        <v>1</v>
      </c>
      <c r="N155" t="s">
        <v>70</v>
      </c>
      <c r="O155" t="s">
        <v>248</v>
      </c>
      <c r="P155" t="s">
        <v>80</v>
      </c>
      <c r="Q155">
        <v>10424000</v>
      </c>
      <c r="R155">
        <v>271.78250000000003</v>
      </c>
      <c r="S155">
        <v>282.43389999999999</v>
      </c>
      <c r="T155">
        <v>379.13209999999998</v>
      </c>
      <c r="U155">
        <v>1840.1690000000001</v>
      </c>
      <c r="V155">
        <v>2268.8490000000002</v>
      </c>
      <c r="W155">
        <v>558.49739999999997</v>
      </c>
      <c r="X155">
        <v>1202.098</v>
      </c>
      <c r="Y155">
        <v>1280.9970000000001</v>
      </c>
      <c r="Z155">
        <v>335.22089999999997</v>
      </c>
      <c r="AA155">
        <v>1506.175</v>
      </c>
      <c r="AB155">
        <v>204.17679999999999</v>
      </c>
      <c r="AC155">
        <v>869.57830000000001</v>
      </c>
      <c r="AD155">
        <v>358.49259999999998</v>
      </c>
      <c r="AE155">
        <v>393.4221</v>
      </c>
      <c r="AF155">
        <v>40362.730000000003</v>
      </c>
      <c r="AG155">
        <v>9931.3340000000007</v>
      </c>
      <c r="AH155">
        <v>54576.97</v>
      </c>
      <c r="AI155">
        <v>30318.54</v>
      </c>
      <c r="AJ155">
        <v>18048.38</v>
      </c>
      <c r="AK155">
        <v>33094.83</v>
      </c>
      <c r="AL155">
        <v>175334.5</v>
      </c>
      <c r="AM155">
        <v>20502.41</v>
      </c>
      <c r="AN155">
        <v>16244.14</v>
      </c>
      <c r="AO155">
        <v>58414.44</v>
      </c>
      <c r="AP155">
        <v>62343.07</v>
      </c>
      <c r="AQ155">
        <v>14037.9</v>
      </c>
      <c r="AR155">
        <v>22386.34</v>
      </c>
      <c r="AS155">
        <v>294159.40000000002</v>
      </c>
      <c r="AT155">
        <v>273585.8</v>
      </c>
      <c r="AU155">
        <v>347790.2</v>
      </c>
      <c r="AV155">
        <v>81067.320000000007</v>
      </c>
      <c r="AW155">
        <v>85498.45</v>
      </c>
      <c r="AX155">
        <v>9210.393</v>
      </c>
      <c r="AY155">
        <v>2268.8490000000002</v>
      </c>
      <c r="AZ155">
        <v>378707.5</v>
      </c>
      <c r="BA155">
        <v>18386.759999999998</v>
      </c>
      <c r="BB155">
        <v>33781</v>
      </c>
      <c r="BC155">
        <v>40405</v>
      </c>
      <c r="BD155">
        <v>10889</v>
      </c>
      <c r="BE155" t="s">
        <v>83</v>
      </c>
      <c r="BF155">
        <v>0.95633027522935798</v>
      </c>
      <c r="BG155">
        <v>4</v>
      </c>
      <c r="BH155">
        <v>-476000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f>IF(Bids_data_set!BE155="Public",1,0)</f>
        <v>1</v>
      </c>
    </row>
    <row r="156" spans="1:66" x14ac:dyDescent="0.2">
      <c r="A156">
        <v>155</v>
      </c>
      <c r="B156" t="s">
        <v>380</v>
      </c>
      <c r="C156" t="s">
        <v>403</v>
      </c>
      <c r="D156" t="s">
        <v>404</v>
      </c>
      <c r="E156" s="1">
        <v>43173</v>
      </c>
      <c r="F156" t="s">
        <v>78</v>
      </c>
      <c r="G156">
        <v>600000</v>
      </c>
      <c r="H156">
        <v>749000</v>
      </c>
      <c r="I156">
        <v>0.24833333299999999</v>
      </c>
      <c r="J156" t="s">
        <v>68</v>
      </c>
      <c r="K156">
        <v>3</v>
      </c>
      <c r="L156" t="s">
        <v>84</v>
      </c>
      <c r="M156">
        <v>1</v>
      </c>
      <c r="N156" t="s">
        <v>108</v>
      </c>
      <c r="O156" t="s">
        <v>248</v>
      </c>
      <c r="P156" t="s">
        <v>80</v>
      </c>
      <c r="Q156">
        <v>888000</v>
      </c>
      <c r="R156">
        <v>271.78250000000003</v>
      </c>
      <c r="S156">
        <v>282.43389999999999</v>
      </c>
      <c r="T156">
        <v>379.13209999999998</v>
      </c>
      <c r="U156">
        <v>1840.1690000000001</v>
      </c>
      <c r="V156">
        <v>2268.8490000000002</v>
      </c>
      <c r="W156">
        <v>558.49739999999997</v>
      </c>
      <c r="X156">
        <v>1202.098</v>
      </c>
      <c r="Y156">
        <v>1280.9970000000001</v>
      </c>
      <c r="Z156">
        <v>335.22089999999997</v>
      </c>
      <c r="AA156">
        <v>1506.175</v>
      </c>
      <c r="AB156">
        <v>204.17679999999999</v>
      </c>
      <c r="AC156">
        <v>869.57830000000001</v>
      </c>
      <c r="AD156">
        <v>358.49259999999998</v>
      </c>
      <c r="AE156">
        <v>393.4221</v>
      </c>
      <c r="AF156">
        <v>40362.730000000003</v>
      </c>
      <c r="AG156">
        <v>9931.3340000000007</v>
      </c>
      <c r="AH156">
        <v>54576.97</v>
      </c>
      <c r="AI156">
        <v>30318.54</v>
      </c>
      <c r="AJ156">
        <v>18048.38</v>
      </c>
      <c r="AK156">
        <v>33094.83</v>
      </c>
      <c r="AL156">
        <v>175334.5</v>
      </c>
      <c r="AM156">
        <v>20502.41</v>
      </c>
      <c r="AN156">
        <v>16244.14</v>
      </c>
      <c r="AO156">
        <v>58414.44</v>
      </c>
      <c r="AP156">
        <v>62343.07</v>
      </c>
      <c r="AQ156">
        <v>14037.9</v>
      </c>
      <c r="AR156">
        <v>22386.34</v>
      </c>
      <c r="AS156">
        <v>294159.40000000002</v>
      </c>
      <c r="AT156">
        <v>273585.8</v>
      </c>
      <c r="AU156">
        <v>347790.2</v>
      </c>
      <c r="AV156">
        <v>81067.320000000007</v>
      </c>
      <c r="AW156">
        <v>85498.45</v>
      </c>
      <c r="AX156">
        <v>9210.393</v>
      </c>
      <c r="AY156">
        <v>2268.8490000000002</v>
      </c>
      <c r="AZ156">
        <v>378707.5</v>
      </c>
      <c r="BA156">
        <v>18386.759999999998</v>
      </c>
      <c r="BB156">
        <v>33781</v>
      </c>
      <c r="BC156">
        <v>40405</v>
      </c>
      <c r="BD156">
        <v>10889</v>
      </c>
      <c r="BE156" t="s">
        <v>67</v>
      </c>
      <c r="BF156">
        <v>1.48</v>
      </c>
      <c r="BG156">
        <v>1</v>
      </c>
      <c r="BH156">
        <v>288000</v>
      </c>
      <c r="BI156">
        <v>1</v>
      </c>
      <c r="BJ156">
        <v>0</v>
      </c>
      <c r="BK156">
        <v>0</v>
      </c>
      <c r="BL156">
        <v>0</v>
      </c>
      <c r="BM156">
        <v>0</v>
      </c>
      <c r="BN156">
        <f>IF(Bids_data_set!BE156="Public",1,0)</f>
        <v>0</v>
      </c>
    </row>
    <row r="157" spans="1:66" x14ac:dyDescent="0.2">
      <c r="A157">
        <v>156</v>
      </c>
      <c r="B157" t="s">
        <v>380</v>
      </c>
      <c r="C157" t="s">
        <v>405</v>
      </c>
      <c r="D157" t="s">
        <v>406</v>
      </c>
      <c r="E157" s="1">
        <v>43174</v>
      </c>
      <c r="F157" t="s">
        <v>83</v>
      </c>
      <c r="G157">
        <v>1150000</v>
      </c>
      <c r="H157">
        <v>1253317</v>
      </c>
      <c r="I157">
        <v>8.9840870000000003E-2</v>
      </c>
      <c r="J157" t="s">
        <v>75</v>
      </c>
      <c r="K157">
        <v>6</v>
      </c>
      <c r="L157" t="s">
        <v>69</v>
      </c>
      <c r="M157">
        <v>1</v>
      </c>
      <c r="N157" t="s">
        <v>108</v>
      </c>
      <c r="O157" t="s">
        <v>255</v>
      </c>
      <c r="P157" t="s">
        <v>89</v>
      </c>
      <c r="Q157">
        <v>1415318</v>
      </c>
      <c r="R157">
        <v>271.78250000000003</v>
      </c>
      <c r="S157">
        <v>282.43389999999999</v>
      </c>
      <c r="T157">
        <v>379.13209999999998</v>
      </c>
      <c r="U157">
        <v>1840.1690000000001</v>
      </c>
      <c r="V157">
        <v>2268.8490000000002</v>
      </c>
      <c r="W157">
        <v>558.49739999999997</v>
      </c>
      <c r="X157">
        <v>1202.098</v>
      </c>
      <c r="Y157">
        <v>1280.9970000000001</v>
      </c>
      <c r="Z157">
        <v>335.22089999999997</v>
      </c>
      <c r="AA157">
        <v>1506.175</v>
      </c>
      <c r="AB157">
        <v>204.17679999999999</v>
      </c>
      <c r="AC157">
        <v>869.57830000000001</v>
      </c>
      <c r="AD157">
        <v>358.49259999999998</v>
      </c>
      <c r="AE157">
        <v>393.4221</v>
      </c>
      <c r="AF157">
        <v>40362.730000000003</v>
      </c>
      <c r="AG157">
        <v>9931.3340000000007</v>
      </c>
      <c r="AH157">
        <v>54576.97</v>
      </c>
      <c r="AI157">
        <v>30318.54</v>
      </c>
      <c r="AJ157">
        <v>18048.38</v>
      </c>
      <c r="AK157">
        <v>33094.83</v>
      </c>
      <c r="AL157">
        <v>175334.5</v>
      </c>
      <c r="AM157">
        <v>20502.41</v>
      </c>
      <c r="AN157">
        <v>16244.14</v>
      </c>
      <c r="AO157">
        <v>58414.44</v>
      </c>
      <c r="AP157">
        <v>62343.07</v>
      </c>
      <c r="AQ157">
        <v>14037.9</v>
      </c>
      <c r="AR157">
        <v>22386.34</v>
      </c>
      <c r="AS157">
        <v>294159.40000000002</v>
      </c>
      <c r="AT157">
        <v>273585.8</v>
      </c>
      <c r="AU157">
        <v>347790.2</v>
      </c>
      <c r="AV157">
        <v>81067.320000000007</v>
      </c>
      <c r="AW157">
        <v>85498.45</v>
      </c>
      <c r="AX157">
        <v>9210.393</v>
      </c>
      <c r="AY157">
        <v>2268.8490000000002</v>
      </c>
      <c r="AZ157">
        <v>378707.5</v>
      </c>
      <c r="BA157">
        <v>18386.759999999998</v>
      </c>
      <c r="BB157">
        <v>33781</v>
      </c>
      <c r="BC157">
        <v>40405</v>
      </c>
      <c r="BD157">
        <v>10889</v>
      </c>
      <c r="BE157" t="s">
        <v>83</v>
      </c>
      <c r="BF157">
        <v>1.2307113043478299</v>
      </c>
      <c r="BG157">
        <v>1</v>
      </c>
      <c r="BH157">
        <v>265318</v>
      </c>
      <c r="BI157">
        <v>1</v>
      </c>
      <c r="BJ157">
        <v>0</v>
      </c>
      <c r="BK157">
        <v>0</v>
      </c>
      <c r="BL157">
        <v>0</v>
      </c>
      <c r="BM157">
        <v>0</v>
      </c>
      <c r="BN157">
        <f>IF(Bids_data_set!BE157="Public",1,0)</f>
        <v>1</v>
      </c>
    </row>
    <row r="158" spans="1:66" x14ac:dyDescent="0.2">
      <c r="A158">
        <v>157</v>
      </c>
      <c r="B158" t="s">
        <v>380</v>
      </c>
      <c r="C158" t="s">
        <v>407</v>
      </c>
      <c r="D158" t="s">
        <v>408</v>
      </c>
      <c r="E158" s="1">
        <v>43179</v>
      </c>
      <c r="F158" t="s">
        <v>83</v>
      </c>
      <c r="G158">
        <v>1440000</v>
      </c>
      <c r="H158">
        <v>1928000</v>
      </c>
      <c r="I158">
        <v>0.33888888900000003</v>
      </c>
      <c r="J158" t="s">
        <v>68</v>
      </c>
      <c r="K158">
        <v>7</v>
      </c>
      <c r="L158" t="s">
        <v>69</v>
      </c>
      <c r="M158">
        <v>1</v>
      </c>
      <c r="N158" t="s">
        <v>70</v>
      </c>
      <c r="O158" t="s">
        <v>268</v>
      </c>
      <c r="P158" t="s">
        <v>80</v>
      </c>
      <c r="Q158">
        <v>2160125</v>
      </c>
      <c r="R158">
        <v>271.78250000000003</v>
      </c>
      <c r="S158">
        <v>282.43389999999999</v>
      </c>
      <c r="T158">
        <v>379.13209999999998</v>
      </c>
      <c r="U158">
        <v>1840.1690000000001</v>
      </c>
      <c r="V158">
        <v>2268.8490000000002</v>
      </c>
      <c r="W158">
        <v>558.49739999999997</v>
      </c>
      <c r="X158">
        <v>1202.098</v>
      </c>
      <c r="Y158">
        <v>1280.9970000000001</v>
      </c>
      <c r="Z158">
        <v>335.22089999999997</v>
      </c>
      <c r="AA158">
        <v>1506.175</v>
      </c>
      <c r="AB158">
        <v>204.17679999999999</v>
      </c>
      <c r="AC158">
        <v>869.57830000000001</v>
      </c>
      <c r="AD158">
        <v>358.49259999999998</v>
      </c>
      <c r="AE158">
        <v>393.4221</v>
      </c>
      <c r="AF158">
        <v>40362.730000000003</v>
      </c>
      <c r="AG158">
        <v>9931.3340000000007</v>
      </c>
      <c r="AH158">
        <v>54576.97</v>
      </c>
      <c r="AI158">
        <v>30318.54</v>
      </c>
      <c r="AJ158">
        <v>18048.38</v>
      </c>
      <c r="AK158">
        <v>33094.83</v>
      </c>
      <c r="AL158">
        <v>175334.5</v>
      </c>
      <c r="AM158">
        <v>20502.41</v>
      </c>
      <c r="AN158">
        <v>16244.14</v>
      </c>
      <c r="AO158">
        <v>58414.44</v>
      </c>
      <c r="AP158">
        <v>62343.07</v>
      </c>
      <c r="AQ158">
        <v>14037.9</v>
      </c>
      <c r="AR158">
        <v>22386.34</v>
      </c>
      <c r="AS158">
        <v>294159.40000000002</v>
      </c>
      <c r="AT158">
        <v>273585.8</v>
      </c>
      <c r="AU158">
        <v>347790.2</v>
      </c>
      <c r="AV158">
        <v>81067.320000000007</v>
      </c>
      <c r="AW158">
        <v>85498.45</v>
      </c>
      <c r="AX158">
        <v>9210.393</v>
      </c>
      <c r="AY158">
        <v>2268.8490000000002</v>
      </c>
      <c r="AZ158">
        <v>378707.5</v>
      </c>
      <c r="BA158">
        <v>18386.759999999998</v>
      </c>
      <c r="BB158">
        <v>33781</v>
      </c>
      <c r="BC158">
        <v>40405</v>
      </c>
      <c r="BD158">
        <v>10889</v>
      </c>
      <c r="BE158" t="s">
        <v>83</v>
      </c>
      <c r="BF158">
        <v>1.5000868055555601</v>
      </c>
      <c r="BG158">
        <v>2</v>
      </c>
      <c r="BH158">
        <v>720125</v>
      </c>
      <c r="BI158">
        <v>0</v>
      </c>
      <c r="BJ158">
        <v>1</v>
      </c>
      <c r="BK158">
        <v>0</v>
      </c>
      <c r="BL158">
        <v>0</v>
      </c>
      <c r="BM158">
        <v>0</v>
      </c>
      <c r="BN158">
        <f>IF(Bids_data_set!BE158="Public",1,0)</f>
        <v>1</v>
      </c>
    </row>
    <row r="159" spans="1:66" x14ac:dyDescent="0.2">
      <c r="A159">
        <v>158</v>
      </c>
      <c r="B159" t="s">
        <v>380</v>
      </c>
      <c r="C159" t="s">
        <v>409</v>
      </c>
      <c r="D159" t="s">
        <v>410</v>
      </c>
      <c r="E159" s="1">
        <v>43179</v>
      </c>
      <c r="F159" t="s">
        <v>83</v>
      </c>
      <c r="G159">
        <v>27125000</v>
      </c>
      <c r="H159">
        <v>22964560</v>
      </c>
      <c r="I159">
        <v>-0.15338027600000001</v>
      </c>
      <c r="J159" t="s">
        <v>75</v>
      </c>
      <c r="K159">
        <v>10</v>
      </c>
      <c r="L159" t="s">
        <v>103</v>
      </c>
      <c r="M159">
        <v>1</v>
      </c>
      <c r="N159" t="s">
        <v>108</v>
      </c>
      <c r="O159" t="s">
        <v>268</v>
      </c>
      <c r="P159" t="s">
        <v>80</v>
      </c>
      <c r="Q159">
        <v>25742285</v>
      </c>
      <c r="R159">
        <v>271.78250000000003</v>
      </c>
      <c r="S159">
        <v>282.43389999999999</v>
      </c>
      <c r="T159">
        <v>379.13209999999998</v>
      </c>
      <c r="U159">
        <v>1840.1690000000001</v>
      </c>
      <c r="V159">
        <v>2268.8490000000002</v>
      </c>
      <c r="W159">
        <v>558.49739999999997</v>
      </c>
      <c r="X159">
        <v>1202.098</v>
      </c>
      <c r="Y159">
        <v>1280.9970000000001</v>
      </c>
      <c r="Z159">
        <v>335.22089999999997</v>
      </c>
      <c r="AA159">
        <v>1506.175</v>
      </c>
      <c r="AB159">
        <v>204.17679999999999</v>
      </c>
      <c r="AC159">
        <v>869.57830000000001</v>
      </c>
      <c r="AD159">
        <v>358.49259999999998</v>
      </c>
      <c r="AE159">
        <v>393.4221</v>
      </c>
      <c r="AF159">
        <v>40362.730000000003</v>
      </c>
      <c r="AG159">
        <v>9931.3340000000007</v>
      </c>
      <c r="AH159">
        <v>54576.97</v>
      </c>
      <c r="AI159">
        <v>30318.54</v>
      </c>
      <c r="AJ159">
        <v>18048.38</v>
      </c>
      <c r="AK159">
        <v>33094.83</v>
      </c>
      <c r="AL159">
        <v>175334.5</v>
      </c>
      <c r="AM159">
        <v>20502.41</v>
      </c>
      <c r="AN159">
        <v>16244.14</v>
      </c>
      <c r="AO159">
        <v>58414.44</v>
      </c>
      <c r="AP159">
        <v>62343.07</v>
      </c>
      <c r="AQ159">
        <v>14037.9</v>
      </c>
      <c r="AR159">
        <v>22386.34</v>
      </c>
      <c r="AS159">
        <v>294159.40000000002</v>
      </c>
      <c r="AT159">
        <v>273585.8</v>
      </c>
      <c r="AU159">
        <v>347790.2</v>
      </c>
      <c r="AV159">
        <v>81067.320000000007</v>
      </c>
      <c r="AW159">
        <v>85498.45</v>
      </c>
      <c r="AX159">
        <v>9210.393</v>
      </c>
      <c r="AY159">
        <v>2268.8490000000002</v>
      </c>
      <c r="AZ159">
        <v>378707.5</v>
      </c>
      <c r="BA159">
        <v>18386.759999999998</v>
      </c>
      <c r="BB159">
        <v>33781</v>
      </c>
      <c r="BC159">
        <v>40405</v>
      </c>
      <c r="BD159">
        <v>10889</v>
      </c>
      <c r="BE159" t="s">
        <v>83</v>
      </c>
      <c r="BF159">
        <v>0.949024331797235</v>
      </c>
      <c r="BG159">
        <v>5</v>
      </c>
      <c r="BH159">
        <v>-1382715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f>IF(Bids_data_set!BE159="Public",1,0)</f>
        <v>1</v>
      </c>
    </row>
    <row r="160" spans="1:66" x14ac:dyDescent="0.2">
      <c r="A160">
        <v>159</v>
      </c>
      <c r="B160" t="s">
        <v>411</v>
      </c>
      <c r="C160" t="s">
        <v>412</v>
      </c>
      <c r="D160" t="s">
        <v>413</v>
      </c>
      <c r="E160" s="1">
        <v>43193</v>
      </c>
      <c r="F160" t="s">
        <v>83</v>
      </c>
      <c r="G160">
        <v>9140000</v>
      </c>
      <c r="H160">
        <v>4659626</v>
      </c>
      <c r="I160">
        <v>-0.49019409200000003</v>
      </c>
      <c r="J160" t="s">
        <v>75</v>
      </c>
      <c r="K160">
        <v>5</v>
      </c>
      <c r="L160" t="s">
        <v>69</v>
      </c>
      <c r="M160">
        <v>2</v>
      </c>
      <c r="N160" t="s">
        <v>85</v>
      </c>
      <c r="O160" t="s">
        <v>268</v>
      </c>
      <c r="P160" t="s">
        <v>72</v>
      </c>
      <c r="Q160">
        <v>9983390</v>
      </c>
      <c r="R160">
        <v>273.2088</v>
      </c>
      <c r="S160">
        <v>285.90699999999998</v>
      </c>
      <c r="T160">
        <v>379.84300000000002</v>
      </c>
      <c r="U160">
        <v>1857.6849999999999</v>
      </c>
      <c r="V160">
        <v>2286.1350000000002</v>
      </c>
      <c r="W160">
        <v>561.60320000000002</v>
      </c>
      <c r="X160">
        <v>1206.557</v>
      </c>
      <c r="Y160">
        <v>1287.1489999999999</v>
      </c>
      <c r="Z160">
        <v>335.04599999999999</v>
      </c>
      <c r="AA160">
        <v>1519.2819999999999</v>
      </c>
      <c r="AB160">
        <v>205.2501</v>
      </c>
      <c r="AC160">
        <v>867.59389999999996</v>
      </c>
      <c r="AD160">
        <v>360.3109</v>
      </c>
      <c r="AE160">
        <v>391.34030000000001</v>
      </c>
      <c r="AF160">
        <v>41571.86</v>
      </c>
      <c r="AG160">
        <v>9902.8220000000001</v>
      </c>
      <c r="AH160">
        <v>54223.040000000001</v>
      </c>
      <c r="AI160">
        <v>30304.79</v>
      </c>
      <c r="AJ160">
        <v>17898.32</v>
      </c>
      <c r="AK160">
        <v>33494.07</v>
      </c>
      <c r="AL160">
        <v>176495.7</v>
      </c>
      <c r="AM160">
        <v>21063.61</v>
      </c>
      <c r="AN160">
        <v>16142.54</v>
      </c>
      <c r="AO160">
        <v>59211.39</v>
      </c>
      <c r="AP160">
        <v>63061.22</v>
      </c>
      <c r="AQ160">
        <v>14222.85</v>
      </c>
      <c r="AR160">
        <v>22482.5</v>
      </c>
      <c r="AS160">
        <v>297070.7</v>
      </c>
      <c r="AT160">
        <v>274940.7</v>
      </c>
      <c r="AU160">
        <v>350910.7</v>
      </c>
      <c r="AV160">
        <v>82422.820000000007</v>
      </c>
      <c r="AW160">
        <v>86769.1</v>
      </c>
      <c r="AX160">
        <v>9257.5669999999991</v>
      </c>
      <c r="AY160">
        <v>2286.1350000000002</v>
      </c>
      <c r="AZ160">
        <v>381782.7</v>
      </c>
      <c r="BA160">
        <v>18384.82</v>
      </c>
      <c r="BB160">
        <v>37246</v>
      </c>
      <c r="BC160">
        <v>33781</v>
      </c>
      <c r="BD160">
        <v>11013</v>
      </c>
      <c r="BE160" t="s">
        <v>83</v>
      </c>
      <c r="BF160">
        <v>1.0922746170678299</v>
      </c>
      <c r="BG160">
        <v>4</v>
      </c>
      <c r="BH160">
        <v>843390</v>
      </c>
      <c r="BI160">
        <v>0</v>
      </c>
      <c r="BJ160">
        <v>0</v>
      </c>
      <c r="BK160">
        <v>0</v>
      </c>
      <c r="BL160">
        <v>1</v>
      </c>
      <c r="BM160">
        <v>0</v>
      </c>
      <c r="BN160">
        <f>IF(Bids_data_set!BE160="Public",1,0)</f>
        <v>1</v>
      </c>
    </row>
    <row r="161" spans="1:66" x14ac:dyDescent="0.2">
      <c r="A161">
        <v>160</v>
      </c>
      <c r="B161" t="s">
        <v>411</v>
      </c>
      <c r="C161" t="s">
        <v>414</v>
      </c>
      <c r="D161" t="s">
        <v>415</v>
      </c>
      <c r="E161" s="1">
        <v>43193</v>
      </c>
      <c r="F161" t="s">
        <v>83</v>
      </c>
      <c r="G161">
        <v>3441000</v>
      </c>
      <c r="H161">
        <v>2993080</v>
      </c>
      <c r="I161">
        <v>-0.13017146199999999</v>
      </c>
      <c r="J161" t="s">
        <v>75</v>
      </c>
      <c r="K161">
        <v>3</v>
      </c>
      <c r="L161" t="s">
        <v>84</v>
      </c>
      <c r="M161">
        <v>2</v>
      </c>
      <c r="N161" t="s">
        <v>70</v>
      </c>
      <c r="O161" t="s">
        <v>248</v>
      </c>
      <c r="P161" t="s">
        <v>72</v>
      </c>
      <c r="Q161">
        <v>3769000</v>
      </c>
      <c r="R161">
        <v>273.2088</v>
      </c>
      <c r="S161">
        <v>285.90699999999998</v>
      </c>
      <c r="T161">
        <v>379.84300000000002</v>
      </c>
      <c r="U161">
        <v>1857.6849999999999</v>
      </c>
      <c r="V161">
        <v>2286.1350000000002</v>
      </c>
      <c r="W161">
        <v>561.60320000000002</v>
      </c>
      <c r="X161">
        <v>1206.557</v>
      </c>
      <c r="Y161">
        <v>1287.1489999999999</v>
      </c>
      <c r="Z161">
        <v>335.04599999999999</v>
      </c>
      <c r="AA161">
        <v>1519.2819999999999</v>
      </c>
      <c r="AB161">
        <v>205.2501</v>
      </c>
      <c r="AC161">
        <v>867.59389999999996</v>
      </c>
      <c r="AD161">
        <v>360.3109</v>
      </c>
      <c r="AE161">
        <v>391.34030000000001</v>
      </c>
      <c r="AF161">
        <v>41571.86</v>
      </c>
      <c r="AG161">
        <v>9902.8220000000001</v>
      </c>
      <c r="AH161">
        <v>54223.040000000001</v>
      </c>
      <c r="AI161">
        <v>30304.79</v>
      </c>
      <c r="AJ161">
        <v>17898.32</v>
      </c>
      <c r="AK161">
        <v>33494.07</v>
      </c>
      <c r="AL161">
        <v>176495.7</v>
      </c>
      <c r="AM161">
        <v>21063.61</v>
      </c>
      <c r="AN161">
        <v>16142.54</v>
      </c>
      <c r="AO161">
        <v>59211.39</v>
      </c>
      <c r="AP161">
        <v>63061.22</v>
      </c>
      <c r="AQ161">
        <v>14222.85</v>
      </c>
      <c r="AR161">
        <v>22482.5</v>
      </c>
      <c r="AS161">
        <v>297070.7</v>
      </c>
      <c r="AT161">
        <v>274940.7</v>
      </c>
      <c r="AU161">
        <v>350910.7</v>
      </c>
      <c r="AV161">
        <v>82422.820000000007</v>
      </c>
      <c r="AW161">
        <v>86769.1</v>
      </c>
      <c r="AX161">
        <v>9257.5669999999991</v>
      </c>
      <c r="AY161">
        <v>2286.1350000000002</v>
      </c>
      <c r="AZ161">
        <v>381782.7</v>
      </c>
      <c r="BA161">
        <v>18384.82</v>
      </c>
      <c r="BB161">
        <v>37246</v>
      </c>
      <c r="BC161">
        <v>33781</v>
      </c>
      <c r="BD161">
        <v>11013</v>
      </c>
      <c r="BE161" t="s">
        <v>83</v>
      </c>
      <c r="BF161">
        <v>1.0953211275791901</v>
      </c>
      <c r="BG161">
        <v>3</v>
      </c>
      <c r="BH161">
        <v>328000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f>IF(Bids_data_set!BE161="Public",1,0)</f>
        <v>1</v>
      </c>
    </row>
    <row r="162" spans="1:66" x14ac:dyDescent="0.2">
      <c r="A162">
        <v>161</v>
      </c>
      <c r="B162" t="s">
        <v>411</v>
      </c>
      <c r="C162" t="s">
        <v>416</v>
      </c>
      <c r="D162" t="s">
        <v>417</v>
      </c>
      <c r="E162" s="1">
        <v>43195</v>
      </c>
      <c r="F162" t="s">
        <v>83</v>
      </c>
      <c r="G162">
        <v>1520000</v>
      </c>
      <c r="H162">
        <v>856934</v>
      </c>
      <c r="I162">
        <v>-0.43622763199999998</v>
      </c>
      <c r="J162" t="s">
        <v>75</v>
      </c>
      <c r="K162">
        <v>4</v>
      </c>
      <c r="L162" t="s">
        <v>84</v>
      </c>
      <c r="M162">
        <v>2</v>
      </c>
      <c r="N162" t="s">
        <v>88</v>
      </c>
      <c r="O162" t="s">
        <v>311</v>
      </c>
      <c r="P162" t="s">
        <v>89</v>
      </c>
      <c r="Q162">
        <v>1593000</v>
      </c>
      <c r="R162">
        <v>273.2088</v>
      </c>
      <c r="S162">
        <v>285.90699999999998</v>
      </c>
      <c r="T162">
        <v>379.84300000000002</v>
      </c>
      <c r="U162">
        <v>1857.6849999999999</v>
      </c>
      <c r="V162">
        <v>2286.1350000000002</v>
      </c>
      <c r="W162">
        <v>561.60320000000002</v>
      </c>
      <c r="X162">
        <v>1206.557</v>
      </c>
      <c r="Y162">
        <v>1287.1489999999999</v>
      </c>
      <c r="Z162">
        <v>335.04599999999999</v>
      </c>
      <c r="AA162">
        <v>1519.2819999999999</v>
      </c>
      <c r="AB162">
        <v>205.2501</v>
      </c>
      <c r="AC162">
        <v>867.59389999999996</v>
      </c>
      <c r="AD162">
        <v>360.3109</v>
      </c>
      <c r="AE162">
        <v>391.34030000000001</v>
      </c>
      <c r="AF162">
        <v>41571.86</v>
      </c>
      <c r="AG162">
        <v>9902.8220000000001</v>
      </c>
      <c r="AH162">
        <v>54223.040000000001</v>
      </c>
      <c r="AI162">
        <v>30304.79</v>
      </c>
      <c r="AJ162">
        <v>17898.32</v>
      </c>
      <c r="AK162">
        <v>33494.07</v>
      </c>
      <c r="AL162">
        <v>176495.7</v>
      </c>
      <c r="AM162">
        <v>21063.61</v>
      </c>
      <c r="AN162">
        <v>16142.54</v>
      </c>
      <c r="AO162">
        <v>59211.39</v>
      </c>
      <c r="AP162">
        <v>63061.22</v>
      </c>
      <c r="AQ162">
        <v>14222.85</v>
      </c>
      <c r="AR162">
        <v>22482.5</v>
      </c>
      <c r="AS162">
        <v>297070.7</v>
      </c>
      <c r="AT162">
        <v>274940.7</v>
      </c>
      <c r="AU162">
        <v>350910.7</v>
      </c>
      <c r="AV162">
        <v>82422.820000000007</v>
      </c>
      <c r="AW162">
        <v>86769.1</v>
      </c>
      <c r="AX162">
        <v>9257.5669999999991</v>
      </c>
      <c r="AY162">
        <v>2286.1350000000002</v>
      </c>
      <c r="AZ162">
        <v>381782.7</v>
      </c>
      <c r="BA162">
        <v>18384.82</v>
      </c>
      <c r="BB162">
        <v>37246</v>
      </c>
      <c r="BC162">
        <v>33781</v>
      </c>
      <c r="BD162">
        <v>11013</v>
      </c>
      <c r="BE162" t="s">
        <v>83</v>
      </c>
      <c r="BF162">
        <v>1.04802631578947</v>
      </c>
      <c r="BG162">
        <v>2</v>
      </c>
      <c r="BH162">
        <v>73000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f>IF(Bids_data_set!BE162="Public",1,0)</f>
        <v>1</v>
      </c>
    </row>
    <row r="163" spans="1:66" x14ac:dyDescent="0.2">
      <c r="A163">
        <v>162</v>
      </c>
      <c r="B163" t="s">
        <v>411</v>
      </c>
      <c r="C163" t="s">
        <v>418</v>
      </c>
      <c r="D163" t="s">
        <v>419</v>
      </c>
      <c r="E163" s="1">
        <v>43221</v>
      </c>
      <c r="F163" t="s">
        <v>420</v>
      </c>
      <c r="G163">
        <v>960000</v>
      </c>
      <c r="H163">
        <v>413834</v>
      </c>
      <c r="I163">
        <v>-0.56892291699999997</v>
      </c>
      <c r="J163" t="s">
        <v>68</v>
      </c>
      <c r="K163">
        <v>5</v>
      </c>
      <c r="L163" t="s">
        <v>69</v>
      </c>
      <c r="M163">
        <v>2</v>
      </c>
      <c r="N163" t="s">
        <v>108</v>
      </c>
      <c r="O163" t="s">
        <v>71</v>
      </c>
      <c r="P163" t="s">
        <v>80</v>
      </c>
      <c r="Q163">
        <v>615185</v>
      </c>
      <c r="R163">
        <v>273.2088</v>
      </c>
      <c r="S163">
        <v>285.90699999999998</v>
      </c>
      <c r="T163">
        <v>379.84300000000002</v>
      </c>
      <c r="U163">
        <v>1857.6849999999999</v>
      </c>
      <c r="V163">
        <v>2286.1350000000002</v>
      </c>
      <c r="W163">
        <v>561.60320000000002</v>
      </c>
      <c r="X163">
        <v>1206.557</v>
      </c>
      <c r="Y163">
        <v>1287.1489999999999</v>
      </c>
      <c r="Z163">
        <v>335.04599999999999</v>
      </c>
      <c r="AA163">
        <v>1519.2819999999999</v>
      </c>
      <c r="AB163">
        <v>205.2501</v>
      </c>
      <c r="AC163">
        <v>867.59389999999996</v>
      </c>
      <c r="AD163">
        <v>360.3109</v>
      </c>
      <c r="AE163">
        <v>391.34030000000001</v>
      </c>
      <c r="AF163">
        <v>41571.86</v>
      </c>
      <c r="AG163">
        <v>9902.8220000000001</v>
      </c>
      <c r="AH163">
        <v>54223.040000000001</v>
      </c>
      <c r="AI163">
        <v>30304.79</v>
      </c>
      <c r="AJ163">
        <v>17898.32</v>
      </c>
      <c r="AK163">
        <v>33494.07</v>
      </c>
      <c r="AL163">
        <v>176495.7</v>
      </c>
      <c r="AM163">
        <v>21063.61</v>
      </c>
      <c r="AN163">
        <v>16142.54</v>
      </c>
      <c r="AO163">
        <v>59211.39</v>
      </c>
      <c r="AP163">
        <v>63061.22</v>
      </c>
      <c r="AQ163">
        <v>14222.85</v>
      </c>
      <c r="AR163">
        <v>22482.5</v>
      </c>
      <c r="AS163">
        <v>297070.7</v>
      </c>
      <c r="AT163">
        <v>274940.7</v>
      </c>
      <c r="AU163">
        <v>350910.7</v>
      </c>
      <c r="AV163">
        <v>82422.820000000007</v>
      </c>
      <c r="AW163">
        <v>86769.1</v>
      </c>
      <c r="AX163">
        <v>9257.5669999999991</v>
      </c>
      <c r="AY163">
        <v>2286.1350000000002</v>
      </c>
      <c r="AZ163">
        <v>381782.7</v>
      </c>
      <c r="BA163">
        <v>18384.82</v>
      </c>
      <c r="BB163">
        <v>37246</v>
      </c>
      <c r="BC163">
        <v>33781</v>
      </c>
      <c r="BD163">
        <v>11013</v>
      </c>
      <c r="BE163" t="s">
        <v>67</v>
      </c>
      <c r="BF163">
        <v>0.64081770833333296</v>
      </c>
      <c r="BG163">
        <v>1</v>
      </c>
      <c r="BH163">
        <v>-344815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f>IF(Bids_data_set!BE163="Public",1,0)</f>
        <v>0</v>
      </c>
    </row>
    <row r="164" spans="1:66" x14ac:dyDescent="0.2">
      <c r="A164">
        <v>163</v>
      </c>
      <c r="B164" t="s">
        <v>411</v>
      </c>
      <c r="C164" t="s">
        <v>421</v>
      </c>
      <c r="D164" t="s">
        <v>422</v>
      </c>
      <c r="E164" s="1">
        <v>43230</v>
      </c>
      <c r="F164" t="s">
        <v>83</v>
      </c>
      <c r="G164">
        <v>4390000</v>
      </c>
      <c r="H164">
        <v>4220000</v>
      </c>
      <c r="I164">
        <v>-3.8724373999999999E-2</v>
      </c>
      <c r="J164" t="s">
        <v>75</v>
      </c>
      <c r="K164">
        <v>4</v>
      </c>
      <c r="L164" t="s">
        <v>69</v>
      </c>
      <c r="M164">
        <v>2</v>
      </c>
      <c r="N164" t="s">
        <v>85</v>
      </c>
      <c r="O164" t="s">
        <v>71</v>
      </c>
      <c r="P164" t="s">
        <v>80</v>
      </c>
      <c r="Q164">
        <v>5305000</v>
      </c>
      <c r="R164">
        <v>273.2088</v>
      </c>
      <c r="S164">
        <v>285.90699999999998</v>
      </c>
      <c r="T164">
        <v>379.84300000000002</v>
      </c>
      <c r="U164">
        <v>1857.6849999999999</v>
      </c>
      <c r="V164">
        <v>2286.1350000000002</v>
      </c>
      <c r="W164">
        <v>561.60320000000002</v>
      </c>
      <c r="X164">
        <v>1206.557</v>
      </c>
      <c r="Y164">
        <v>1287.1489999999999</v>
      </c>
      <c r="Z164">
        <v>335.04599999999999</v>
      </c>
      <c r="AA164">
        <v>1519.2819999999999</v>
      </c>
      <c r="AB164">
        <v>205.2501</v>
      </c>
      <c r="AC164">
        <v>867.59389999999996</v>
      </c>
      <c r="AD164">
        <v>360.3109</v>
      </c>
      <c r="AE164">
        <v>391.34030000000001</v>
      </c>
      <c r="AF164">
        <v>41571.86</v>
      </c>
      <c r="AG164">
        <v>9902.8220000000001</v>
      </c>
      <c r="AH164">
        <v>54223.040000000001</v>
      </c>
      <c r="AI164">
        <v>30304.79</v>
      </c>
      <c r="AJ164">
        <v>17898.32</v>
      </c>
      <c r="AK164">
        <v>33494.07</v>
      </c>
      <c r="AL164">
        <v>176495.7</v>
      </c>
      <c r="AM164">
        <v>21063.61</v>
      </c>
      <c r="AN164">
        <v>16142.54</v>
      </c>
      <c r="AO164">
        <v>59211.39</v>
      </c>
      <c r="AP164">
        <v>63061.22</v>
      </c>
      <c r="AQ164">
        <v>14222.85</v>
      </c>
      <c r="AR164">
        <v>22482.5</v>
      </c>
      <c r="AS164">
        <v>297070.7</v>
      </c>
      <c r="AT164">
        <v>274940.7</v>
      </c>
      <c r="AU164">
        <v>350910.7</v>
      </c>
      <c r="AV164">
        <v>82422.820000000007</v>
      </c>
      <c r="AW164">
        <v>86769.1</v>
      </c>
      <c r="AX164">
        <v>9257.5669999999991</v>
      </c>
      <c r="AY164">
        <v>2286.1350000000002</v>
      </c>
      <c r="AZ164">
        <v>381782.7</v>
      </c>
      <c r="BA164">
        <v>18384.82</v>
      </c>
      <c r="BB164">
        <v>37246</v>
      </c>
      <c r="BC164">
        <v>33781</v>
      </c>
      <c r="BD164">
        <v>11013</v>
      </c>
      <c r="BE164" t="s">
        <v>83</v>
      </c>
      <c r="BF164">
        <v>1.2084282460136699</v>
      </c>
      <c r="BG164">
        <v>4</v>
      </c>
      <c r="BH164">
        <v>915000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f>IF(Bids_data_set!BE164="Public",1,0)</f>
        <v>1</v>
      </c>
    </row>
    <row r="165" spans="1:66" x14ac:dyDescent="0.2">
      <c r="A165">
        <v>164</v>
      </c>
      <c r="B165" t="s">
        <v>411</v>
      </c>
      <c r="C165" t="s">
        <v>423</v>
      </c>
      <c r="D165" t="s">
        <v>424</v>
      </c>
      <c r="E165" s="1">
        <v>43250</v>
      </c>
      <c r="F165" t="s">
        <v>83</v>
      </c>
      <c r="G165">
        <v>153277500</v>
      </c>
      <c r="H165">
        <v>118434757</v>
      </c>
      <c r="I165">
        <v>-0.22731805399999999</v>
      </c>
      <c r="J165" t="s">
        <v>68</v>
      </c>
      <c r="K165">
        <v>13</v>
      </c>
      <c r="L165" t="s">
        <v>84</v>
      </c>
      <c r="M165">
        <v>2</v>
      </c>
      <c r="N165" t="s">
        <v>70</v>
      </c>
      <c r="O165" t="s">
        <v>71</v>
      </c>
      <c r="P165" t="s">
        <v>80</v>
      </c>
      <c r="Q165">
        <v>123456789</v>
      </c>
      <c r="R165">
        <v>273.2088</v>
      </c>
      <c r="S165">
        <v>285.90699999999998</v>
      </c>
      <c r="T165">
        <v>379.84300000000002</v>
      </c>
      <c r="U165">
        <v>1857.6849999999999</v>
      </c>
      <c r="V165">
        <v>2286.1350000000002</v>
      </c>
      <c r="W165">
        <v>561.60320000000002</v>
      </c>
      <c r="X165">
        <v>1206.557</v>
      </c>
      <c r="Y165">
        <v>1287.1489999999999</v>
      </c>
      <c r="Z165">
        <v>335.04599999999999</v>
      </c>
      <c r="AA165">
        <v>1519.2819999999999</v>
      </c>
      <c r="AB165">
        <v>205.2501</v>
      </c>
      <c r="AC165">
        <v>867.59389999999996</v>
      </c>
      <c r="AD165">
        <v>360.3109</v>
      </c>
      <c r="AE165">
        <v>391.34030000000001</v>
      </c>
      <c r="AF165">
        <v>41571.86</v>
      </c>
      <c r="AG165">
        <v>9902.8220000000001</v>
      </c>
      <c r="AH165">
        <v>54223.040000000001</v>
      </c>
      <c r="AI165">
        <v>30304.79</v>
      </c>
      <c r="AJ165">
        <v>17898.32</v>
      </c>
      <c r="AK165">
        <v>33494.07</v>
      </c>
      <c r="AL165">
        <v>176495.7</v>
      </c>
      <c r="AM165">
        <v>21063.61</v>
      </c>
      <c r="AN165">
        <v>16142.54</v>
      </c>
      <c r="AO165">
        <v>59211.39</v>
      </c>
      <c r="AP165">
        <v>63061.22</v>
      </c>
      <c r="AQ165">
        <v>14222.85</v>
      </c>
      <c r="AR165">
        <v>22482.5</v>
      </c>
      <c r="AS165">
        <v>297070.7</v>
      </c>
      <c r="AT165">
        <v>274940.7</v>
      </c>
      <c r="AU165">
        <v>350910.7</v>
      </c>
      <c r="AV165">
        <v>82422.820000000007</v>
      </c>
      <c r="AW165">
        <v>86769.1</v>
      </c>
      <c r="AX165">
        <v>9257.5669999999991</v>
      </c>
      <c r="AY165">
        <v>2286.1350000000002</v>
      </c>
      <c r="AZ165">
        <v>381782.7</v>
      </c>
      <c r="BA165">
        <v>18384.82</v>
      </c>
      <c r="BB165">
        <v>37246</v>
      </c>
      <c r="BC165">
        <v>33781</v>
      </c>
      <c r="BD165">
        <v>11013</v>
      </c>
      <c r="BE165" t="s">
        <v>83</v>
      </c>
      <c r="BF165">
        <v>0.80544625923570001</v>
      </c>
      <c r="BG165">
        <v>5</v>
      </c>
      <c r="BH165">
        <v>-29820711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f>IF(Bids_data_set!BE165="Public",1,0)</f>
        <v>1</v>
      </c>
    </row>
    <row r="166" spans="1:66" x14ac:dyDescent="0.2">
      <c r="A166">
        <v>165</v>
      </c>
      <c r="B166" t="s">
        <v>411</v>
      </c>
      <c r="C166" t="s">
        <v>425</v>
      </c>
      <c r="D166" t="s">
        <v>426</v>
      </c>
      <c r="E166" s="1">
        <v>43251</v>
      </c>
      <c r="F166" t="s">
        <v>83</v>
      </c>
      <c r="G166">
        <v>1567000</v>
      </c>
      <c r="H166">
        <v>918315</v>
      </c>
      <c r="I166">
        <v>-0.41396617699999999</v>
      </c>
      <c r="J166" t="s">
        <v>75</v>
      </c>
      <c r="K166">
        <v>5</v>
      </c>
      <c r="L166" t="s">
        <v>84</v>
      </c>
      <c r="M166">
        <v>2</v>
      </c>
      <c r="N166" t="s">
        <v>88</v>
      </c>
      <c r="O166" t="s">
        <v>71</v>
      </c>
      <c r="P166" t="s">
        <v>89</v>
      </c>
      <c r="Q166">
        <v>2147450</v>
      </c>
      <c r="R166">
        <v>273.2088</v>
      </c>
      <c r="S166">
        <v>285.90699999999998</v>
      </c>
      <c r="T166">
        <v>379.84300000000002</v>
      </c>
      <c r="U166">
        <v>1857.6849999999999</v>
      </c>
      <c r="V166">
        <v>2286.1350000000002</v>
      </c>
      <c r="W166">
        <v>561.60320000000002</v>
      </c>
      <c r="X166">
        <v>1206.557</v>
      </c>
      <c r="Y166">
        <v>1287.1489999999999</v>
      </c>
      <c r="Z166">
        <v>335.04599999999999</v>
      </c>
      <c r="AA166">
        <v>1519.2819999999999</v>
      </c>
      <c r="AB166">
        <v>205.2501</v>
      </c>
      <c r="AC166">
        <v>867.59389999999996</v>
      </c>
      <c r="AD166">
        <v>360.3109</v>
      </c>
      <c r="AE166">
        <v>391.34030000000001</v>
      </c>
      <c r="AF166">
        <v>41571.86</v>
      </c>
      <c r="AG166">
        <v>9902.8220000000001</v>
      </c>
      <c r="AH166">
        <v>54223.040000000001</v>
      </c>
      <c r="AI166">
        <v>30304.79</v>
      </c>
      <c r="AJ166">
        <v>17898.32</v>
      </c>
      <c r="AK166">
        <v>33494.07</v>
      </c>
      <c r="AL166">
        <v>176495.7</v>
      </c>
      <c r="AM166">
        <v>21063.61</v>
      </c>
      <c r="AN166">
        <v>16142.54</v>
      </c>
      <c r="AO166">
        <v>59211.39</v>
      </c>
      <c r="AP166">
        <v>63061.22</v>
      </c>
      <c r="AQ166">
        <v>14222.85</v>
      </c>
      <c r="AR166">
        <v>22482.5</v>
      </c>
      <c r="AS166">
        <v>297070.7</v>
      </c>
      <c r="AT166">
        <v>274940.7</v>
      </c>
      <c r="AU166">
        <v>350910.7</v>
      </c>
      <c r="AV166">
        <v>82422.820000000007</v>
      </c>
      <c r="AW166">
        <v>86769.1</v>
      </c>
      <c r="AX166">
        <v>9257.5669999999991</v>
      </c>
      <c r="AY166">
        <v>2286.1350000000002</v>
      </c>
      <c r="AZ166">
        <v>381782.7</v>
      </c>
      <c r="BA166">
        <v>18384.82</v>
      </c>
      <c r="BB166">
        <v>37246</v>
      </c>
      <c r="BC166">
        <v>33781</v>
      </c>
      <c r="BD166">
        <v>11013</v>
      </c>
      <c r="BE166" t="s">
        <v>83</v>
      </c>
      <c r="BF166">
        <v>1.37042118698149</v>
      </c>
      <c r="BG166">
        <v>2</v>
      </c>
      <c r="BH166">
        <v>580450</v>
      </c>
      <c r="BI166">
        <v>0</v>
      </c>
      <c r="BJ166">
        <v>1</v>
      </c>
      <c r="BK166">
        <v>0</v>
      </c>
      <c r="BL166">
        <v>0</v>
      </c>
      <c r="BM166">
        <v>0</v>
      </c>
      <c r="BN166">
        <f>IF(Bids_data_set!BE166="Public",1,0)</f>
        <v>1</v>
      </c>
    </row>
    <row r="167" spans="1:66" x14ac:dyDescent="0.2">
      <c r="A167">
        <v>166</v>
      </c>
      <c r="B167" t="s">
        <v>411</v>
      </c>
      <c r="C167" t="s">
        <v>427</v>
      </c>
      <c r="D167" t="s">
        <v>428</v>
      </c>
      <c r="E167" s="1">
        <v>43259</v>
      </c>
      <c r="F167" t="s">
        <v>67</v>
      </c>
      <c r="G167">
        <v>2770000</v>
      </c>
      <c r="H167">
        <v>2542996</v>
      </c>
      <c r="I167">
        <v>-8.1950903000000005E-2</v>
      </c>
      <c r="J167" t="s">
        <v>75</v>
      </c>
      <c r="K167">
        <v>6</v>
      </c>
      <c r="L167" t="s">
        <v>103</v>
      </c>
      <c r="M167">
        <v>2</v>
      </c>
      <c r="N167" t="s">
        <v>85</v>
      </c>
      <c r="O167" t="s">
        <v>71</v>
      </c>
      <c r="P167" t="s">
        <v>80</v>
      </c>
      <c r="Q167">
        <v>3396000</v>
      </c>
      <c r="R167">
        <v>273.2088</v>
      </c>
      <c r="S167">
        <v>285.90699999999998</v>
      </c>
      <c r="T167">
        <v>379.84300000000002</v>
      </c>
      <c r="U167">
        <v>1857.6849999999999</v>
      </c>
      <c r="V167">
        <v>2286.1350000000002</v>
      </c>
      <c r="W167">
        <v>561.60320000000002</v>
      </c>
      <c r="X167">
        <v>1206.557</v>
      </c>
      <c r="Y167">
        <v>1287.1489999999999</v>
      </c>
      <c r="Z167">
        <v>335.04599999999999</v>
      </c>
      <c r="AA167">
        <v>1519.2819999999999</v>
      </c>
      <c r="AB167">
        <v>205.2501</v>
      </c>
      <c r="AC167">
        <v>867.59389999999996</v>
      </c>
      <c r="AD167">
        <v>360.3109</v>
      </c>
      <c r="AE167">
        <v>391.34030000000001</v>
      </c>
      <c r="AF167">
        <v>41571.86</v>
      </c>
      <c r="AG167">
        <v>9902.8220000000001</v>
      </c>
      <c r="AH167">
        <v>54223.040000000001</v>
      </c>
      <c r="AI167">
        <v>30304.79</v>
      </c>
      <c r="AJ167">
        <v>17898.32</v>
      </c>
      <c r="AK167">
        <v>33494.07</v>
      </c>
      <c r="AL167">
        <v>176495.7</v>
      </c>
      <c r="AM167">
        <v>21063.61</v>
      </c>
      <c r="AN167">
        <v>16142.54</v>
      </c>
      <c r="AO167">
        <v>59211.39</v>
      </c>
      <c r="AP167">
        <v>63061.22</v>
      </c>
      <c r="AQ167">
        <v>14222.85</v>
      </c>
      <c r="AR167">
        <v>22482.5</v>
      </c>
      <c r="AS167">
        <v>297070.7</v>
      </c>
      <c r="AT167">
        <v>274940.7</v>
      </c>
      <c r="AU167">
        <v>350910.7</v>
      </c>
      <c r="AV167">
        <v>82422.820000000007</v>
      </c>
      <c r="AW167">
        <v>86769.1</v>
      </c>
      <c r="AX167">
        <v>9257.5669999999991</v>
      </c>
      <c r="AY167">
        <v>2286.1350000000002</v>
      </c>
      <c r="AZ167">
        <v>381782.7</v>
      </c>
      <c r="BA167">
        <v>18384.82</v>
      </c>
      <c r="BB167">
        <v>37246</v>
      </c>
      <c r="BC167">
        <v>33781</v>
      </c>
      <c r="BD167">
        <v>11013</v>
      </c>
      <c r="BE167" t="s">
        <v>67</v>
      </c>
      <c r="BF167">
        <v>1.2259927797833901</v>
      </c>
      <c r="BG167">
        <v>3</v>
      </c>
      <c r="BH167">
        <v>626000</v>
      </c>
      <c r="BI167">
        <v>0</v>
      </c>
      <c r="BJ167">
        <v>0</v>
      </c>
      <c r="BK167">
        <v>1</v>
      </c>
      <c r="BL167">
        <v>0</v>
      </c>
      <c r="BM167">
        <v>0</v>
      </c>
      <c r="BN167">
        <f>IF(Bids_data_set!BE167="Public",1,0)</f>
        <v>0</v>
      </c>
    </row>
    <row r="168" spans="1:66" x14ac:dyDescent="0.2">
      <c r="A168">
        <v>167</v>
      </c>
      <c r="B168" t="s">
        <v>411</v>
      </c>
      <c r="C168" t="s">
        <v>429</v>
      </c>
      <c r="D168" t="s">
        <v>430</v>
      </c>
      <c r="E168" s="1">
        <v>43264</v>
      </c>
      <c r="F168" t="s">
        <v>83</v>
      </c>
      <c r="G168">
        <v>38600000</v>
      </c>
      <c r="H168">
        <v>35950000</v>
      </c>
      <c r="I168">
        <v>-6.8652850000000001E-2</v>
      </c>
      <c r="J168" t="s">
        <v>75</v>
      </c>
      <c r="K168">
        <v>2</v>
      </c>
      <c r="L168" t="s">
        <v>84</v>
      </c>
      <c r="M168">
        <v>2</v>
      </c>
      <c r="N168" t="s">
        <v>88</v>
      </c>
      <c r="O168" t="s">
        <v>71</v>
      </c>
      <c r="P168" t="s">
        <v>89</v>
      </c>
      <c r="Q168">
        <v>43894000</v>
      </c>
      <c r="R168">
        <v>273.2088</v>
      </c>
      <c r="S168">
        <v>285.90699999999998</v>
      </c>
      <c r="T168">
        <v>379.84300000000002</v>
      </c>
      <c r="U168">
        <v>1857.6849999999999</v>
      </c>
      <c r="V168">
        <v>2286.1350000000002</v>
      </c>
      <c r="W168">
        <v>561.60320000000002</v>
      </c>
      <c r="X168">
        <v>1206.557</v>
      </c>
      <c r="Y168">
        <v>1287.1489999999999</v>
      </c>
      <c r="Z168">
        <v>335.04599999999999</v>
      </c>
      <c r="AA168">
        <v>1519.2819999999999</v>
      </c>
      <c r="AB168">
        <v>205.2501</v>
      </c>
      <c r="AC168">
        <v>867.59389999999996</v>
      </c>
      <c r="AD168">
        <v>360.3109</v>
      </c>
      <c r="AE168">
        <v>391.34030000000001</v>
      </c>
      <c r="AF168">
        <v>41571.86</v>
      </c>
      <c r="AG168">
        <v>9902.8220000000001</v>
      </c>
      <c r="AH168">
        <v>54223.040000000001</v>
      </c>
      <c r="AI168">
        <v>30304.79</v>
      </c>
      <c r="AJ168">
        <v>17898.32</v>
      </c>
      <c r="AK168">
        <v>33494.07</v>
      </c>
      <c r="AL168">
        <v>176495.7</v>
      </c>
      <c r="AM168">
        <v>21063.61</v>
      </c>
      <c r="AN168">
        <v>16142.54</v>
      </c>
      <c r="AO168">
        <v>59211.39</v>
      </c>
      <c r="AP168">
        <v>63061.22</v>
      </c>
      <c r="AQ168">
        <v>14222.85</v>
      </c>
      <c r="AR168">
        <v>22482.5</v>
      </c>
      <c r="AS168">
        <v>297070.7</v>
      </c>
      <c r="AT168">
        <v>274940.7</v>
      </c>
      <c r="AU168">
        <v>350910.7</v>
      </c>
      <c r="AV168">
        <v>82422.820000000007</v>
      </c>
      <c r="AW168">
        <v>86769.1</v>
      </c>
      <c r="AX168">
        <v>9257.5669999999991</v>
      </c>
      <c r="AY168">
        <v>2286.1350000000002</v>
      </c>
      <c r="AZ168">
        <v>381782.7</v>
      </c>
      <c r="BA168">
        <v>18384.82</v>
      </c>
      <c r="BB168">
        <v>37246</v>
      </c>
      <c r="BC168">
        <v>33781</v>
      </c>
      <c r="BD168">
        <v>11013</v>
      </c>
      <c r="BE168" t="s">
        <v>83</v>
      </c>
      <c r="BF168">
        <v>1.1371502590673599</v>
      </c>
      <c r="BG168">
        <v>5</v>
      </c>
      <c r="BH168">
        <v>5294000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f>IF(Bids_data_set!BE168="Public",1,0)</f>
        <v>1</v>
      </c>
    </row>
    <row r="169" spans="1:66" x14ac:dyDescent="0.2">
      <c r="A169">
        <v>168</v>
      </c>
      <c r="B169" t="s">
        <v>431</v>
      </c>
      <c r="C169" t="s">
        <v>432</v>
      </c>
      <c r="D169" t="s">
        <v>433</v>
      </c>
      <c r="E169" s="1">
        <v>43287</v>
      </c>
      <c r="F169" t="s">
        <v>67</v>
      </c>
      <c r="G169">
        <v>3730000</v>
      </c>
      <c r="H169">
        <v>4547000</v>
      </c>
      <c r="I169">
        <v>0.219034853</v>
      </c>
      <c r="J169" t="s">
        <v>68</v>
      </c>
      <c r="K169">
        <v>3</v>
      </c>
      <c r="L169" t="s">
        <v>84</v>
      </c>
      <c r="M169">
        <v>3</v>
      </c>
      <c r="N169" t="s">
        <v>70</v>
      </c>
      <c r="O169" t="s">
        <v>71</v>
      </c>
      <c r="P169" t="s">
        <v>72</v>
      </c>
      <c r="Q169">
        <v>4649000</v>
      </c>
      <c r="R169">
        <v>274.4556</v>
      </c>
      <c r="S169">
        <v>285.20100000000002</v>
      </c>
      <c r="T169">
        <v>380.31369999999998</v>
      </c>
      <c r="U169">
        <v>1877.3989999999999</v>
      </c>
      <c r="V169">
        <v>2293.761</v>
      </c>
      <c r="W169">
        <v>564.44039999999995</v>
      </c>
      <c r="X169">
        <v>1213.422</v>
      </c>
      <c r="Y169">
        <v>1287.501</v>
      </c>
      <c r="Z169">
        <v>334.45319999999998</v>
      </c>
      <c r="AA169">
        <v>1523.5619999999999</v>
      </c>
      <c r="AB169">
        <v>205.75880000000001</v>
      </c>
      <c r="AC169">
        <v>863.41579999999999</v>
      </c>
      <c r="AD169">
        <v>362.13979999999998</v>
      </c>
      <c r="AE169">
        <v>392.26459999999997</v>
      </c>
      <c r="AF169">
        <v>41905.64</v>
      </c>
      <c r="AG169">
        <v>9961.3060000000005</v>
      </c>
      <c r="AH169">
        <v>54796.14</v>
      </c>
      <c r="AI169">
        <v>30228.62</v>
      </c>
      <c r="AJ169">
        <v>18074.59</v>
      </c>
      <c r="AK169">
        <v>33824.660000000003</v>
      </c>
      <c r="AL169">
        <v>177385.8</v>
      </c>
      <c r="AM169">
        <v>21260.32</v>
      </c>
      <c r="AN169">
        <v>16310.68</v>
      </c>
      <c r="AO169">
        <v>59566.94</v>
      </c>
      <c r="AP169">
        <v>63022.66</v>
      </c>
      <c r="AQ169">
        <v>14252.58</v>
      </c>
      <c r="AR169">
        <v>22753.45</v>
      </c>
      <c r="AS169">
        <v>298765.8</v>
      </c>
      <c r="AT169">
        <v>275436.3</v>
      </c>
      <c r="AU169">
        <v>353314.4</v>
      </c>
      <c r="AV169">
        <v>83082.34</v>
      </c>
      <c r="AW169">
        <v>87464.12</v>
      </c>
      <c r="AX169">
        <v>9289.8709999999992</v>
      </c>
      <c r="AY169">
        <v>2293.761</v>
      </c>
      <c r="AZ169">
        <v>384150.2</v>
      </c>
      <c r="BA169">
        <v>18387.22</v>
      </c>
      <c r="BB169">
        <v>36000</v>
      </c>
      <c r="BC169">
        <v>37246</v>
      </c>
      <c r="BD169">
        <v>11124</v>
      </c>
      <c r="BE169" t="s">
        <v>67</v>
      </c>
      <c r="BF169">
        <v>1.2463806970509399</v>
      </c>
      <c r="BG169">
        <v>3</v>
      </c>
      <c r="BH169">
        <v>919000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f>IF(Bids_data_set!BE169="Public",1,0)</f>
        <v>0</v>
      </c>
    </row>
    <row r="170" spans="1:66" x14ac:dyDescent="0.2">
      <c r="A170">
        <v>169</v>
      </c>
      <c r="B170" t="s">
        <v>431</v>
      </c>
      <c r="C170" t="s">
        <v>434</v>
      </c>
      <c r="D170" t="s">
        <v>435</v>
      </c>
      <c r="E170" s="1">
        <v>43299</v>
      </c>
      <c r="F170" t="s">
        <v>67</v>
      </c>
      <c r="G170">
        <v>34796400</v>
      </c>
      <c r="H170">
        <v>34483510</v>
      </c>
      <c r="I170">
        <v>-8.9920220000000006E-3</v>
      </c>
      <c r="J170" t="s">
        <v>75</v>
      </c>
      <c r="K170">
        <v>2</v>
      </c>
      <c r="L170" t="s">
        <v>69</v>
      </c>
      <c r="M170">
        <v>3</v>
      </c>
      <c r="N170" t="s">
        <v>70</v>
      </c>
      <c r="O170" t="s">
        <v>71</v>
      </c>
      <c r="P170" t="s">
        <v>72</v>
      </c>
      <c r="Q170">
        <v>36459000</v>
      </c>
      <c r="R170">
        <v>274.4556</v>
      </c>
      <c r="S170">
        <v>285.20100000000002</v>
      </c>
      <c r="T170">
        <v>380.31369999999998</v>
      </c>
      <c r="U170">
        <v>1877.3989999999999</v>
      </c>
      <c r="V170">
        <v>2293.761</v>
      </c>
      <c r="W170">
        <v>564.44039999999995</v>
      </c>
      <c r="X170">
        <v>1213.422</v>
      </c>
      <c r="Y170">
        <v>1287.501</v>
      </c>
      <c r="Z170">
        <v>334.45319999999998</v>
      </c>
      <c r="AA170">
        <v>1523.5619999999999</v>
      </c>
      <c r="AB170">
        <v>205.75880000000001</v>
      </c>
      <c r="AC170">
        <v>863.41579999999999</v>
      </c>
      <c r="AD170">
        <v>362.13979999999998</v>
      </c>
      <c r="AE170">
        <v>392.26459999999997</v>
      </c>
      <c r="AF170">
        <v>41905.64</v>
      </c>
      <c r="AG170">
        <v>9961.3060000000005</v>
      </c>
      <c r="AH170">
        <v>54796.14</v>
      </c>
      <c r="AI170">
        <v>30228.62</v>
      </c>
      <c r="AJ170">
        <v>18074.59</v>
      </c>
      <c r="AK170">
        <v>33824.660000000003</v>
      </c>
      <c r="AL170">
        <v>177385.8</v>
      </c>
      <c r="AM170">
        <v>21260.32</v>
      </c>
      <c r="AN170">
        <v>16310.68</v>
      </c>
      <c r="AO170">
        <v>59566.94</v>
      </c>
      <c r="AP170">
        <v>63022.66</v>
      </c>
      <c r="AQ170">
        <v>14252.58</v>
      </c>
      <c r="AR170">
        <v>22753.45</v>
      </c>
      <c r="AS170">
        <v>298765.8</v>
      </c>
      <c r="AT170">
        <v>275436.3</v>
      </c>
      <c r="AU170">
        <v>353314.4</v>
      </c>
      <c r="AV170">
        <v>83082.34</v>
      </c>
      <c r="AW170">
        <v>87464.12</v>
      </c>
      <c r="AX170">
        <v>9289.8709999999992</v>
      </c>
      <c r="AY170">
        <v>2293.761</v>
      </c>
      <c r="AZ170">
        <v>384150.2</v>
      </c>
      <c r="BA170">
        <v>18387.22</v>
      </c>
      <c r="BB170">
        <v>36000</v>
      </c>
      <c r="BC170">
        <v>37246</v>
      </c>
      <c r="BD170">
        <v>11124</v>
      </c>
      <c r="BE170" t="s">
        <v>67</v>
      </c>
      <c r="BF170">
        <v>1.0477808049108499</v>
      </c>
      <c r="BG170">
        <v>5</v>
      </c>
      <c r="BH170">
        <v>1662600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f>IF(Bids_data_set!BE170="Public",1,0)</f>
        <v>0</v>
      </c>
    </row>
    <row r="171" spans="1:66" x14ac:dyDescent="0.2">
      <c r="A171">
        <v>170</v>
      </c>
      <c r="B171" t="s">
        <v>431</v>
      </c>
      <c r="C171" t="s">
        <v>436</v>
      </c>
      <c r="D171" t="s">
        <v>437</v>
      </c>
      <c r="E171" s="1">
        <v>43299</v>
      </c>
      <c r="F171" t="s">
        <v>83</v>
      </c>
      <c r="G171">
        <v>3570000</v>
      </c>
      <c r="H171">
        <v>3861000</v>
      </c>
      <c r="I171">
        <v>8.1512605000000002E-2</v>
      </c>
      <c r="J171" t="s">
        <v>75</v>
      </c>
      <c r="K171">
        <v>6</v>
      </c>
      <c r="L171" t="s">
        <v>103</v>
      </c>
      <c r="M171">
        <v>3</v>
      </c>
      <c r="N171" t="s">
        <v>108</v>
      </c>
      <c r="O171" t="s">
        <v>71</v>
      </c>
      <c r="P171" t="s">
        <v>89</v>
      </c>
      <c r="Q171">
        <v>4779000</v>
      </c>
      <c r="R171">
        <v>274.4556</v>
      </c>
      <c r="S171">
        <v>285.20100000000002</v>
      </c>
      <c r="T171">
        <v>380.31369999999998</v>
      </c>
      <c r="U171">
        <v>1877.3989999999999</v>
      </c>
      <c r="V171">
        <v>2293.761</v>
      </c>
      <c r="W171">
        <v>564.44039999999995</v>
      </c>
      <c r="X171">
        <v>1213.422</v>
      </c>
      <c r="Y171">
        <v>1287.501</v>
      </c>
      <c r="Z171">
        <v>334.45319999999998</v>
      </c>
      <c r="AA171">
        <v>1523.5619999999999</v>
      </c>
      <c r="AB171">
        <v>205.75880000000001</v>
      </c>
      <c r="AC171">
        <v>863.41579999999999</v>
      </c>
      <c r="AD171">
        <v>362.13979999999998</v>
      </c>
      <c r="AE171">
        <v>392.26459999999997</v>
      </c>
      <c r="AF171">
        <v>41905.64</v>
      </c>
      <c r="AG171">
        <v>9961.3060000000005</v>
      </c>
      <c r="AH171">
        <v>54796.14</v>
      </c>
      <c r="AI171">
        <v>30228.62</v>
      </c>
      <c r="AJ171">
        <v>18074.59</v>
      </c>
      <c r="AK171">
        <v>33824.660000000003</v>
      </c>
      <c r="AL171">
        <v>177385.8</v>
      </c>
      <c r="AM171">
        <v>21260.32</v>
      </c>
      <c r="AN171">
        <v>16310.68</v>
      </c>
      <c r="AO171">
        <v>59566.94</v>
      </c>
      <c r="AP171">
        <v>63022.66</v>
      </c>
      <c r="AQ171">
        <v>14252.58</v>
      </c>
      <c r="AR171">
        <v>22753.45</v>
      </c>
      <c r="AS171">
        <v>298765.8</v>
      </c>
      <c r="AT171">
        <v>275436.3</v>
      </c>
      <c r="AU171">
        <v>353314.4</v>
      </c>
      <c r="AV171">
        <v>83082.34</v>
      </c>
      <c r="AW171">
        <v>87464.12</v>
      </c>
      <c r="AX171">
        <v>9289.8709999999992</v>
      </c>
      <c r="AY171">
        <v>2293.761</v>
      </c>
      <c r="AZ171">
        <v>384150.2</v>
      </c>
      <c r="BA171">
        <v>18387.22</v>
      </c>
      <c r="BB171">
        <v>36000</v>
      </c>
      <c r="BC171">
        <v>37246</v>
      </c>
      <c r="BD171">
        <v>11124</v>
      </c>
      <c r="BE171" t="s">
        <v>83</v>
      </c>
      <c r="BF171">
        <v>1.3386554621848701</v>
      </c>
      <c r="BG171">
        <v>4</v>
      </c>
      <c r="BH171">
        <v>1209000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f>IF(Bids_data_set!BE171="Public",1,0)</f>
        <v>1</v>
      </c>
    </row>
    <row r="172" spans="1:66" x14ac:dyDescent="0.2">
      <c r="A172">
        <v>171</v>
      </c>
      <c r="B172" t="s">
        <v>431</v>
      </c>
      <c r="C172" t="s">
        <v>438</v>
      </c>
      <c r="D172" t="s">
        <v>439</v>
      </c>
      <c r="E172" s="1">
        <v>43311</v>
      </c>
      <c r="F172" t="s">
        <v>67</v>
      </c>
      <c r="G172">
        <v>9350000</v>
      </c>
      <c r="H172">
        <v>6855365</v>
      </c>
      <c r="I172">
        <v>-0.26680588199999999</v>
      </c>
      <c r="J172" t="s">
        <v>75</v>
      </c>
      <c r="K172">
        <v>3</v>
      </c>
      <c r="L172" t="s">
        <v>84</v>
      </c>
      <c r="M172">
        <v>3</v>
      </c>
      <c r="N172" t="s">
        <v>70</v>
      </c>
      <c r="O172" t="s">
        <v>71</v>
      </c>
      <c r="P172" t="s">
        <v>72</v>
      </c>
      <c r="Q172">
        <v>11420920</v>
      </c>
      <c r="R172">
        <v>274.4556</v>
      </c>
      <c r="S172">
        <v>285.20100000000002</v>
      </c>
      <c r="T172">
        <v>380.31369999999998</v>
      </c>
      <c r="U172">
        <v>1877.3989999999999</v>
      </c>
      <c r="V172">
        <v>2293.761</v>
      </c>
      <c r="W172">
        <v>564.44039999999995</v>
      </c>
      <c r="X172">
        <v>1213.422</v>
      </c>
      <c r="Y172">
        <v>1287.501</v>
      </c>
      <c r="Z172">
        <v>334.45319999999998</v>
      </c>
      <c r="AA172">
        <v>1523.5619999999999</v>
      </c>
      <c r="AB172">
        <v>205.75880000000001</v>
      </c>
      <c r="AC172">
        <v>863.41579999999999</v>
      </c>
      <c r="AD172">
        <v>362.13979999999998</v>
      </c>
      <c r="AE172">
        <v>392.26459999999997</v>
      </c>
      <c r="AF172">
        <v>41905.64</v>
      </c>
      <c r="AG172">
        <v>9961.3060000000005</v>
      </c>
      <c r="AH172">
        <v>54796.14</v>
      </c>
      <c r="AI172">
        <v>30228.62</v>
      </c>
      <c r="AJ172">
        <v>18074.59</v>
      </c>
      <c r="AK172">
        <v>33824.660000000003</v>
      </c>
      <c r="AL172">
        <v>177385.8</v>
      </c>
      <c r="AM172">
        <v>21260.32</v>
      </c>
      <c r="AN172">
        <v>16310.68</v>
      </c>
      <c r="AO172">
        <v>59566.94</v>
      </c>
      <c r="AP172">
        <v>63022.66</v>
      </c>
      <c r="AQ172">
        <v>14252.58</v>
      </c>
      <c r="AR172">
        <v>22753.45</v>
      </c>
      <c r="AS172">
        <v>298765.8</v>
      </c>
      <c r="AT172">
        <v>275436.3</v>
      </c>
      <c r="AU172">
        <v>353314.4</v>
      </c>
      <c r="AV172">
        <v>83082.34</v>
      </c>
      <c r="AW172">
        <v>87464.12</v>
      </c>
      <c r="AX172">
        <v>9289.8709999999992</v>
      </c>
      <c r="AY172">
        <v>2293.761</v>
      </c>
      <c r="AZ172">
        <v>384150.2</v>
      </c>
      <c r="BA172">
        <v>18387.22</v>
      </c>
      <c r="BB172">
        <v>36000</v>
      </c>
      <c r="BC172">
        <v>37246</v>
      </c>
      <c r="BD172">
        <v>11124</v>
      </c>
      <c r="BE172" t="s">
        <v>67</v>
      </c>
      <c r="BF172">
        <v>1.22148877005348</v>
      </c>
      <c r="BG172">
        <v>4</v>
      </c>
      <c r="BH172">
        <v>2070920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f>IF(Bids_data_set!BE172="Public",1,0)</f>
        <v>0</v>
      </c>
    </row>
    <row r="173" spans="1:66" x14ac:dyDescent="0.2">
      <c r="A173">
        <v>172</v>
      </c>
      <c r="B173" t="s">
        <v>431</v>
      </c>
      <c r="C173" t="s">
        <v>440</v>
      </c>
      <c r="D173" t="s">
        <v>441</v>
      </c>
      <c r="E173" s="1">
        <v>43314</v>
      </c>
      <c r="F173" t="s">
        <v>420</v>
      </c>
      <c r="G173">
        <v>1980000</v>
      </c>
      <c r="H173">
        <v>2882170</v>
      </c>
      <c r="I173">
        <v>0.45564141400000002</v>
      </c>
      <c r="J173" t="s">
        <v>68</v>
      </c>
      <c r="K173">
        <v>6</v>
      </c>
      <c r="L173" t="s">
        <v>84</v>
      </c>
      <c r="M173">
        <v>3</v>
      </c>
      <c r="N173" t="s">
        <v>85</v>
      </c>
      <c r="O173" t="s">
        <v>71</v>
      </c>
      <c r="P173" t="s">
        <v>89</v>
      </c>
      <c r="Q173">
        <v>2991000</v>
      </c>
      <c r="R173">
        <v>274.4556</v>
      </c>
      <c r="S173">
        <v>285.20100000000002</v>
      </c>
      <c r="T173">
        <v>380.31369999999998</v>
      </c>
      <c r="U173">
        <v>1877.3989999999999</v>
      </c>
      <c r="V173">
        <v>2293.761</v>
      </c>
      <c r="W173">
        <v>564.44039999999995</v>
      </c>
      <c r="X173">
        <v>1213.422</v>
      </c>
      <c r="Y173">
        <v>1287.501</v>
      </c>
      <c r="Z173">
        <v>334.45319999999998</v>
      </c>
      <c r="AA173">
        <v>1523.5619999999999</v>
      </c>
      <c r="AB173">
        <v>205.75880000000001</v>
      </c>
      <c r="AC173">
        <v>863.41579999999999</v>
      </c>
      <c r="AD173">
        <v>362.13979999999998</v>
      </c>
      <c r="AE173">
        <v>392.26459999999997</v>
      </c>
      <c r="AF173">
        <v>41905.64</v>
      </c>
      <c r="AG173">
        <v>9961.3060000000005</v>
      </c>
      <c r="AH173">
        <v>54796.14</v>
      </c>
      <c r="AI173">
        <v>30228.62</v>
      </c>
      <c r="AJ173">
        <v>18074.59</v>
      </c>
      <c r="AK173">
        <v>33824.660000000003</v>
      </c>
      <c r="AL173">
        <v>177385.8</v>
      </c>
      <c r="AM173">
        <v>21260.32</v>
      </c>
      <c r="AN173">
        <v>16310.68</v>
      </c>
      <c r="AO173">
        <v>59566.94</v>
      </c>
      <c r="AP173">
        <v>63022.66</v>
      </c>
      <c r="AQ173">
        <v>14252.58</v>
      </c>
      <c r="AR173">
        <v>22753.45</v>
      </c>
      <c r="AS173">
        <v>298765.8</v>
      </c>
      <c r="AT173">
        <v>275436.3</v>
      </c>
      <c r="AU173">
        <v>353314.4</v>
      </c>
      <c r="AV173">
        <v>83082.34</v>
      </c>
      <c r="AW173">
        <v>87464.12</v>
      </c>
      <c r="AX173">
        <v>9289.8709999999992</v>
      </c>
      <c r="AY173">
        <v>2293.761</v>
      </c>
      <c r="AZ173">
        <v>384150.2</v>
      </c>
      <c r="BA173">
        <v>18387.22</v>
      </c>
      <c r="BB173">
        <v>36000</v>
      </c>
      <c r="BC173">
        <v>37246</v>
      </c>
      <c r="BD173">
        <v>11124</v>
      </c>
      <c r="BE173" t="s">
        <v>67</v>
      </c>
      <c r="BF173">
        <v>1.5106060606060601</v>
      </c>
      <c r="BG173">
        <v>3</v>
      </c>
      <c r="BH173">
        <v>1011000</v>
      </c>
      <c r="BI173">
        <v>0</v>
      </c>
      <c r="BJ173">
        <v>0</v>
      </c>
      <c r="BK173">
        <v>1</v>
      </c>
      <c r="BL173">
        <v>0</v>
      </c>
      <c r="BM173">
        <v>0</v>
      </c>
      <c r="BN173">
        <f>IF(Bids_data_set!BE173="Public",1,0)</f>
        <v>0</v>
      </c>
    </row>
    <row r="174" spans="1:66" x14ac:dyDescent="0.2">
      <c r="A174">
        <v>173</v>
      </c>
      <c r="B174" t="s">
        <v>431</v>
      </c>
      <c r="C174" t="s">
        <v>442</v>
      </c>
      <c r="D174" t="s">
        <v>443</v>
      </c>
      <c r="E174" s="1">
        <v>43319</v>
      </c>
      <c r="F174" t="s">
        <v>83</v>
      </c>
      <c r="G174">
        <v>54744000</v>
      </c>
      <c r="H174">
        <v>34776250</v>
      </c>
      <c r="I174">
        <v>-0.36474773500000002</v>
      </c>
      <c r="J174" t="s">
        <v>75</v>
      </c>
      <c r="K174">
        <v>4</v>
      </c>
      <c r="L174" t="s">
        <v>69</v>
      </c>
      <c r="M174">
        <v>3</v>
      </c>
      <c r="N174" t="s">
        <v>108</v>
      </c>
      <c r="O174" t="s">
        <v>71</v>
      </c>
      <c r="P174" t="s">
        <v>80</v>
      </c>
      <c r="Q174">
        <v>48040040</v>
      </c>
      <c r="R174">
        <v>274.4556</v>
      </c>
      <c r="S174">
        <v>285.20100000000002</v>
      </c>
      <c r="T174">
        <v>380.31369999999998</v>
      </c>
      <c r="U174">
        <v>1877.3989999999999</v>
      </c>
      <c r="V174">
        <v>2293.761</v>
      </c>
      <c r="W174">
        <v>564.44039999999995</v>
      </c>
      <c r="X174">
        <v>1213.422</v>
      </c>
      <c r="Y174">
        <v>1287.501</v>
      </c>
      <c r="Z174">
        <v>334.45319999999998</v>
      </c>
      <c r="AA174">
        <v>1523.5619999999999</v>
      </c>
      <c r="AB174">
        <v>205.75880000000001</v>
      </c>
      <c r="AC174">
        <v>863.41579999999999</v>
      </c>
      <c r="AD174">
        <v>362.13979999999998</v>
      </c>
      <c r="AE174">
        <v>392.26459999999997</v>
      </c>
      <c r="AF174">
        <v>41905.64</v>
      </c>
      <c r="AG174">
        <v>9961.3060000000005</v>
      </c>
      <c r="AH174">
        <v>54796.14</v>
      </c>
      <c r="AI174">
        <v>30228.62</v>
      </c>
      <c r="AJ174">
        <v>18074.59</v>
      </c>
      <c r="AK174">
        <v>33824.660000000003</v>
      </c>
      <c r="AL174">
        <v>177385.8</v>
      </c>
      <c r="AM174">
        <v>21260.32</v>
      </c>
      <c r="AN174">
        <v>16310.68</v>
      </c>
      <c r="AO174">
        <v>59566.94</v>
      </c>
      <c r="AP174">
        <v>63022.66</v>
      </c>
      <c r="AQ174">
        <v>14252.58</v>
      </c>
      <c r="AR174">
        <v>22753.45</v>
      </c>
      <c r="AS174">
        <v>298765.8</v>
      </c>
      <c r="AT174">
        <v>275436.3</v>
      </c>
      <c r="AU174">
        <v>353314.4</v>
      </c>
      <c r="AV174">
        <v>83082.34</v>
      </c>
      <c r="AW174">
        <v>87464.12</v>
      </c>
      <c r="AX174">
        <v>9289.8709999999992</v>
      </c>
      <c r="AY174">
        <v>2293.761</v>
      </c>
      <c r="AZ174">
        <v>384150.2</v>
      </c>
      <c r="BA174">
        <v>18387.22</v>
      </c>
      <c r="BB174">
        <v>36000</v>
      </c>
      <c r="BC174">
        <v>37246</v>
      </c>
      <c r="BD174">
        <v>11124</v>
      </c>
      <c r="BE174" t="s">
        <v>83</v>
      </c>
      <c r="BF174">
        <v>0.87753982171562195</v>
      </c>
      <c r="BG174">
        <v>5</v>
      </c>
      <c r="BH174">
        <v>-6703960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f>IF(Bids_data_set!BE174="Public",1,0)</f>
        <v>1</v>
      </c>
    </row>
    <row r="175" spans="1:66" x14ac:dyDescent="0.2">
      <c r="A175">
        <v>174</v>
      </c>
      <c r="B175" t="s">
        <v>431</v>
      </c>
      <c r="C175" t="s">
        <v>444</v>
      </c>
      <c r="D175" t="s">
        <v>445</v>
      </c>
      <c r="E175" s="1">
        <v>43326</v>
      </c>
      <c r="F175" t="s">
        <v>420</v>
      </c>
      <c r="G175">
        <v>1300000</v>
      </c>
      <c r="H175">
        <v>695800</v>
      </c>
      <c r="I175">
        <v>-0.464769231</v>
      </c>
      <c r="J175" t="s">
        <v>68</v>
      </c>
      <c r="K175">
        <v>2</v>
      </c>
      <c r="L175" t="s">
        <v>103</v>
      </c>
      <c r="M175">
        <v>3</v>
      </c>
      <c r="N175" t="s">
        <v>108</v>
      </c>
      <c r="O175" t="s">
        <v>71</v>
      </c>
      <c r="P175" t="s">
        <v>72</v>
      </c>
      <c r="Q175">
        <v>1419200</v>
      </c>
      <c r="R175">
        <v>274.4556</v>
      </c>
      <c r="S175">
        <v>285.20100000000002</v>
      </c>
      <c r="T175">
        <v>380.31369999999998</v>
      </c>
      <c r="U175">
        <v>1877.3989999999999</v>
      </c>
      <c r="V175">
        <v>2293.761</v>
      </c>
      <c r="W175">
        <v>564.44039999999995</v>
      </c>
      <c r="X175">
        <v>1213.422</v>
      </c>
      <c r="Y175">
        <v>1287.501</v>
      </c>
      <c r="Z175">
        <v>334.45319999999998</v>
      </c>
      <c r="AA175">
        <v>1523.5619999999999</v>
      </c>
      <c r="AB175">
        <v>205.75880000000001</v>
      </c>
      <c r="AC175">
        <v>863.41579999999999</v>
      </c>
      <c r="AD175">
        <v>362.13979999999998</v>
      </c>
      <c r="AE175">
        <v>392.26459999999997</v>
      </c>
      <c r="AF175">
        <v>41905.64</v>
      </c>
      <c r="AG175">
        <v>9961.3060000000005</v>
      </c>
      <c r="AH175">
        <v>54796.14</v>
      </c>
      <c r="AI175">
        <v>30228.62</v>
      </c>
      <c r="AJ175">
        <v>18074.59</v>
      </c>
      <c r="AK175">
        <v>33824.660000000003</v>
      </c>
      <c r="AL175">
        <v>177385.8</v>
      </c>
      <c r="AM175">
        <v>21260.32</v>
      </c>
      <c r="AN175">
        <v>16310.68</v>
      </c>
      <c r="AO175">
        <v>59566.94</v>
      </c>
      <c r="AP175">
        <v>63022.66</v>
      </c>
      <c r="AQ175">
        <v>14252.58</v>
      </c>
      <c r="AR175">
        <v>22753.45</v>
      </c>
      <c r="AS175">
        <v>298765.8</v>
      </c>
      <c r="AT175">
        <v>275436.3</v>
      </c>
      <c r="AU175">
        <v>353314.4</v>
      </c>
      <c r="AV175">
        <v>83082.34</v>
      </c>
      <c r="AW175">
        <v>87464.12</v>
      </c>
      <c r="AX175">
        <v>9289.8709999999992</v>
      </c>
      <c r="AY175">
        <v>2293.761</v>
      </c>
      <c r="AZ175">
        <v>384150.2</v>
      </c>
      <c r="BA175">
        <v>18387.22</v>
      </c>
      <c r="BB175">
        <v>36000</v>
      </c>
      <c r="BC175">
        <v>37246</v>
      </c>
      <c r="BD175">
        <v>11124</v>
      </c>
      <c r="BE175" t="s">
        <v>67</v>
      </c>
      <c r="BF175">
        <v>1.09169230769231</v>
      </c>
      <c r="BG175">
        <v>1</v>
      </c>
      <c r="BH175">
        <v>119200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f>IF(Bids_data_set!BE175="Public",1,0)</f>
        <v>0</v>
      </c>
    </row>
    <row r="176" spans="1:66" x14ac:dyDescent="0.2">
      <c r="A176">
        <v>175</v>
      </c>
      <c r="B176" t="s">
        <v>431</v>
      </c>
      <c r="C176" t="s">
        <v>446</v>
      </c>
      <c r="D176" t="s">
        <v>447</v>
      </c>
      <c r="E176" s="1">
        <v>43340</v>
      </c>
      <c r="F176" t="s">
        <v>83</v>
      </c>
      <c r="G176">
        <v>2500000</v>
      </c>
      <c r="H176">
        <v>2952000</v>
      </c>
      <c r="I176">
        <v>0.18079999999999999</v>
      </c>
      <c r="J176" t="s">
        <v>68</v>
      </c>
      <c r="K176">
        <v>3</v>
      </c>
      <c r="L176" t="s">
        <v>69</v>
      </c>
      <c r="M176">
        <v>3</v>
      </c>
      <c r="N176" t="s">
        <v>108</v>
      </c>
      <c r="O176" t="s">
        <v>71</v>
      </c>
      <c r="P176" t="s">
        <v>80</v>
      </c>
      <c r="Q176">
        <v>3234700</v>
      </c>
      <c r="R176">
        <v>274.4556</v>
      </c>
      <c r="S176">
        <v>285.20100000000002</v>
      </c>
      <c r="T176">
        <v>380.31369999999998</v>
      </c>
      <c r="U176">
        <v>1877.3989999999999</v>
      </c>
      <c r="V176">
        <v>2293.761</v>
      </c>
      <c r="W176">
        <v>564.44039999999995</v>
      </c>
      <c r="X176">
        <v>1213.422</v>
      </c>
      <c r="Y176">
        <v>1287.501</v>
      </c>
      <c r="Z176">
        <v>334.45319999999998</v>
      </c>
      <c r="AA176">
        <v>1523.5619999999999</v>
      </c>
      <c r="AB176">
        <v>205.75880000000001</v>
      </c>
      <c r="AC176">
        <v>863.41579999999999</v>
      </c>
      <c r="AD176">
        <v>362.13979999999998</v>
      </c>
      <c r="AE176">
        <v>392.26459999999997</v>
      </c>
      <c r="AF176">
        <v>41905.64</v>
      </c>
      <c r="AG176">
        <v>9961.3060000000005</v>
      </c>
      <c r="AH176">
        <v>54796.14</v>
      </c>
      <c r="AI176">
        <v>30228.62</v>
      </c>
      <c r="AJ176">
        <v>18074.59</v>
      </c>
      <c r="AK176">
        <v>33824.660000000003</v>
      </c>
      <c r="AL176">
        <v>177385.8</v>
      </c>
      <c r="AM176">
        <v>21260.32</v>
      </c>
      <c r="AN176">
        <v>16310.68</v>
      </c>
      <c r="AO176">
        <v>59566.94</v>
      </c>
      <c r="AP176">
        <v>63022.66</v>
      </c>
      <c r="AQ176">
        <v>14252.58</v>
      </c>
      <c r="AR176">
        <v>22753.45</v>
      </c>
      <c r="AS176">
        <v>298765.8</v>
      </c>
      <c r="AT176">
        <v>275436.3</v>
      </c>
      <c r="AU176">
        <v>353314.4</v>
      </c>
      <c r="AV176">
        <v>83082.34</v>
      </c>
      <c r="AW176">
        <v>87464.12</v>
      </c>
      <c r="AX176">
        <v>9289.8709999999992</v>
      </c>
      <c r="AY176">
        <v>2293.761</v>
      </c>
      <c r="AZ176">
        <v>384150.2</v>
      </c>
      <c r="BA176">
        <v>18387.22</v>
      </c>
      <c r="BB176">
        <v>36000</v>
      </c>
      <c r="BC176">
        <v>37246</v>
      </c>
      <c r="BD176">
        <v>11124</v>
      </c>
      <c r="BE176" t="s">
        <v>83</v>
      </c>
      <c r="BF176">
        <v>1.2938799999999999</v>
      </c>
      <c r="BG176">
        <v>3</v>
      </c>
      <c r="BH176">
        <v>734700</v>
      </c>
      <c r="BI176">
        <v>0</v>
      </c>
      <c r="BJ176">
        <v>0</v>
      </c>
      <c r="BK176">
        <v>1</v>
      </c>
      <c r="BL176">
        <v>0</v>
      </c>
      <c r="BM176">
        <v>0</v>
      </c>
      <c r="BN176">
        <f>IF(Bids_data_set!BE176="Public",1,0)</f>
        <v>1</v>
      </c>
    </row>
    <row r="177" spans="1:66" x14ac:dyDescent="0.2">
      <c r="A177">
        <v>176</v>
      </c>
      <c r="B177" t="s">
        <v>431</v>
      </c>
      <c r="C177" t="s">
        <v>448</v>
      </c>
      <c r="D177" t="s">
        <v>449</v>
      </c>
      <c r="E177" s="1">
        <v>43350</v>
      </c>
      <c r="F177" t="s">
        <v>83</v>
      </c>
      <c r="G177">
        <v>17920000</v>
      </c>
      <c r="H177">
        <v>21068000</v>
      </c>
      <c r="I177">
        <v>0.17566964299999999</v>
      </c>
      <c r="J177" t="s">
        <v>68</v>
      </c>
      <c r="K177">
        <v>2</v>
      </c>
      <c r="L177" t="s">
        <v>69</v>
      </c>
      <c r="M177">
        <v>3</v>
      </c>
      <c r="N177" t="s">
        <v>70</v>
      </c>
      <c r="O177" t="s">
        <v>71</v>
      </c>
      <c r="P177" t="s">
        <v>89</v>
      </c>
      <c r="Q177">
        <v>24477000</v>
      </c>
      <c r="R177">
        <v>274.4556</v>
      </c>
      <c r="S177">
        <v>285.20100000000002</v>
      </c>
      <c r="T177">
        <v>380.31369999999998</v>
      </c>
      <c r="U177">
        <v>1877.3989999999999</v>
      </c>
      <c r="V177">
        <v>2293.761</v>
      </c>
      <c r="W177">
        <v>564.44039999999995</v>
      </c>
      <c r="X177">
        <v>1213.422</v>
      </c>
      <c r="Y177">
        <v>1287.501</v>
      </c>
      <c r="Z177">
        <v>334.45319999999998</v>
      </c>
      <c r="AA177">
        <v>1523.5619999999999</v>
      </c>
      <c r="AB177">
        <v>205.75880000000001</v>
      </c>
      <c r="AC177">
        <v>863.41579999999999</v>
      </c>
      <c r="AD177">
        <v>362.13979999999998</v>
      </c>
      <c r="AE177">
        <v>392.26459999999997</v>
      </c>
      <c r="AF177">
        <v>41905.64</v>
      </c>
      <c r="AG177">
        <v>9961.3060000000005</v>
      </c>
      <c r="AH177">
        <v>54796.14</v>
      </c>
      <c r="AI177">
        <v>30228.62</v>
      </c>
      <c r="AJ177">
        <v>18074.59</v>
      </c>
      <c r="AK177">
        <v>33824.660000000003</v>
      </c>
      <c r="AL177">
        <v>177385.8</v>
      </c>
      <c r="AM177">
        <v>21260.32</v>
      </c>
      <c r="AN177">
        <v>16310.68</v>
      </c>
      <c r="AO177">
        <v>59566.94</v>
      </c>
      <c r="AP177">
        <v>63022.66</v>
      </c>
      <c r="AQ177">
        <v>14252.58</v>
      </c>
      <c r="AR177">
        <v>22753.45</v>
      </c>
      <c r="AS177">
        <v>298765.8</v>
      </c>
      <c r="AT177">
        <v>275436.3</v>
      </c>
      <c r="AU177">
        <v>353314.4</v>
      </c>
      <c r="AV177">
        <v>83082.34</v>
      </c>
      <c r="AW177">
        <v>87464.12</v>
      </c>
      <c r="AX177">
        <v>9289.8709999999992</v>
      </c>
      <c r="AY177">
        <v>2293.761</v>
      </c>
      <c r="AZ177">
        <v>384150.2</v>
      </c>
      <c r="BA177">
        <v>18387.22</v>
      </c>
      <c r="BB177">
        <v>36000</v>
      </c>
      <c r="BC177">
        <v>37246</v>
      </c>
      <c r="BD177">
        <v>11124</v>
      </c>
      <c r="BE177" t="s">
        <v>83</v>
      </c>
      <c r="BF177">
        <v>1.36590401785714</v>
      </c>
      <c r="BG177">
        <v>5</v>
      </c>
      <c r="BH177">
        <v>6557000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f>IF(Bids_data_set!BE177="Public",1,0)</f>
        <v>1</v>
      </c>
    </row>
    <row r="178" spans="1:66" x14ac:dyDescent="0.2">
      <c r="A178">
        <v>177</v>
      </c>
      <c r="B178" t="s">
        <v>431</v>
      </c>
      <c r="C178" t="s">
        <v>450</v>
      </c>
      <c r="D178" t="s">
        <v>451</v>
      </c>
      <c r="E178" s="1">
        <v>43356</v>
      </c>
      <c r="F178" t="s">
        <v>83</v>
      </c>
      <c r="G178">
        <v>5960000</v>
      </c>
      <c r="H178">
        <v>6956000</v>
      </c>
      <c r="I178">
        <v>0.16711409399999999</v>
      </c>
      <c r="J178" t="s">
        <v>68</v>
      </c>
      <c r="K178">
        <v>4</v>
      </c>
      <c r="L178" t="s">
        <v>84</v>
      </c>
      <c r="M178">
        <v>3</v>
      </c>
      <c r="N178" t="s">
        <v>88</v>
      </c>
      <c r="O178" t="s">
        <v>71</v>
      </c>
      <c r="P178" t="s">
        <v>89</v>
      </c>
      <c r="Q178">
        <v>8447200</v>
      </c>
      <c r="R178">
        <v>274.4556</v>
      </c>
      <c r="S178">
        <v>285.20100000000002</v>
      </c>
      <c r="T178">
        <v>380.31369999999998</v>
      </c>
      <c r="U178">
        <v>1877.3989999999999</v>
      </c>
      <c r="V178">
        <v>2293.761</v>
      </c>
      <c r="W178">
        <v>564.44039999999995</v>
      </c>
      <c r="X178">
        <v>1213.422</v>
      </c>
      <c r="Y178">
        <v>1287.501</v>
      </c>
      <c r="Z178">
        <v>334.45319999999998</v>
      </c>
      <c r="AA178">
        <v>1523.5619999999999</v>
      </c>
      <c r="AB178">
        <v>205.75880000000001</v>
      </c>
      <c r="AC178">
        <v>863.41579999999999</v>
      </c>
      <c r="AD178">
        <v>362.13979999999998</v>
      </c>
      <c r="AE178">
        <v>392.26459999999997</v>
      </c>
      <c r="AF178">
        <v>41905.64</v>
      </c>
      <c r="AG178">
        <v>9961.3060000000005</v>
      </c>
      <c r="AH178">
        <v>54796.14</v>
      </c>
      <c r="AI178">
        <v>30228.62</v>
      </c>
      <c r="AJ178">
        <v>18074.59</v>
      </c>
      <c r="AK178">
        <v>33824.660000000003</v>
      </c>
      <c r="AL178">
        <v>177385.8</v>
      </c>
      <c r="AM178">
        <v>21260.32</v>
      </c>
      <c r="AN178">
        <v>16310.68</v>
      </c>
      <c r="AO178">
        <v>59566.94</v>
      </c>
      <c r="AP178">
        <v>63022.66</v>
      </c>
      <c r="AQ178">
        <v>14252.58</v>
      </c>
      <c r="AR178">
        <v>22753.45</v>
      </c>
      <c r="AS178">
        <v>298765.8</v>
      </c>
      <c r="AT178">
        <v>275436.3</v>
      </c>
      <c r="AU178">
        <v>353314.4</v>
      </c>
      <c r="AV178">
        <v>83082.34</v>
      </c>
      <c r="AW178">
        <v>87464.12</v>
      </c>
      <c r="AX178">
        <v>9289.8709999999992</v>
      </c>
      <c r="AY178">
        <v>2293.761</v>
      </c>
      <c r="AZ178">
        <v>384150.2</v>
      </c>
      <c r="BA178">
        <v>18387.22</v>
      </c>
      <c r="BB178">
        <v>36000</v>
      </c>
      <c r="BC178">
        <v>37246</v>
      </c>
      <c r="BD178">
        <v>11124</v>
      </c>
      <c r="BE178" t="s">
        <v>83</v>
      </c>
      <c r="BF178">
        <v>1.41731543624161</v>
      </c>
      <c r="BG178">
        <v>4</v>
      </c>
      <c r="BH178">
        <v>2487200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f>IF(Bids_data_set!BE178="Public",1,0)</f>
        <v>1</v>
      </c>
    </row>
    <row r="179" spans="1:66" x14ac:dyDescent="0.2">
      <c r="A179">
        <v>178</v>
      </c>
      <c r="B179" t="s">
        <v>431</v>
      </c>
      <c r="C179" t="s">
        <v>452</v>
      </c>
      <c r="D179" t="s">
        <v>453</v>
      </c>
      <c r="E179" s="1">
        <v>43363</v>
      </c>
      <c r="F179" t="s">
        <v>420</v>
      </c>
      <c r="G179">
        <v>1700000</v>
      </c>
      <c r="H179">
        <v>1560315</v>
      </c>
      <c r="I179">
        <v>-8.2167646999999996E-2</v>
      </c>
      <c r="J179" t="s">
        <v>75</v>
      </c>
      <c r="K179">
        <v>2</v>
      </c>
      <c r="L179" t="s">
        <v>84</v>
      </c>
      <c r="M179">
        <v>3</v>
      </c>
      <c r="N179" t="s">
        <v>88</v>
      </c>
      <c r="O179" t="s">
        <v>71</v>
      </c>
      <c r="P179" t="s">
        <v>89</v>
      </c>
      <c r="Q179">
        <v>3851000</v>
      </c>
      <c r="R179">
        <v>274.4556</v>
      </c>
      <c r="S179">
        <v>285.20100000000002</v>
      </c>
      <c r="T179">
        <v>380.31369999999998</v>
      </c>
      <c r="U179">
        <v>1877.3989999999999</v>
      </c>
      <c r="V179">
        <v>2293.761</v>
      </c>
      <c r="W179">
        <v>564.44039999999995</v>
      </c>
      <c r="X179">
        <v>1213.422</v>
      </c>
      <c r="Y179">
        <v>1287.501</v>
      </c>
      <c r="Z179">
        <v>334.45319999999998</v>
      </c>
      <c r="AA179">
        <v>1523.5619999999999</v>
      </c>
      <c r="AB179">
        <v>205.75880000000001</v>
      </c>
      <c r="AC179">
        <v>863.41579999999999</v>
      </c>
      <c r="AD179">
        <v>362.13979999999998</v>
      </c>
      <c r="AE179">
        <v>392.26459999999997</v>
      </c>
      <c r="AF179">
        <v>41905.64</v>
      </c>
      <c r="AG179">
        <v>9961.3060000000005</v>
      </c>
      <c r="AH179">
        <v>54796.14</v>
      </c>
      <c r="AI179">
        <v>30228.62</v>
      </c>
      <c r="AJ179">
        <v>18074.59</v>
      </c>
      <c r="AK179">
        <v>33824.660000000003</v>
      </c>
      <c r="AL179">
        <v>177385.8</v>
      </c>
      <c r="AM179">
        <v>21260.32</v>
      </c>
      <c r="AN179">
        <v>16310.68</v>
      </c>
      <c r="AO179">
        <v>59566.94</v>
      </c>
      <c r="AP179">
        <v>63022.66</v>
      </c>
      <c r="AQ179">
        <v>14252.58</v>
      </c>
      <c r="AR179">
        <v>22753.45</v>
      </c>
      <c r="AS179">
        <v>298765.8</v>
      </c>
      <c r="AT179">
        <v>275436.3</v>
      </c>
      <c r="AU179">
        <v>353314.4</v>
      </c>
      <c r="AV179">
        <v>83082.34</v>
      </c>
      <c r="AW179">
        <v>87464.12</v>
      </c>
      <c r="AX179">
        <v>9289.8709999999992</v>
      </c>
      <c r="AY179">
        <v>2293.761</v>
      </c>
      <c r="AZ179">
        <v>384150.2</v>
      </c>
      <c r="BA179">
        <v>18387.22</v>
      </c>
      <c r="BB179">
        <v>36000</v>
      </c>
      <c r="BC179">
        <v>37246</v>
      </c>
      <c r="BD179">
        <v>11124</v>
      </c>
      <c r="BE179" t="s">
        <v>67</v>
      </c>
      <c r="BF179">
        <v>2.26529411764706</v>
      </c>
      <c r="BG179">
        <v>3</v>
      </c>
      <c r="BH179">
        <v>2151000</v>
      </c>
      <c r="BI179">
        <v>0</v>
      </c>
      <c r="BJ179">
        <v>0</v>
      </c>
      <c r="BK179">
        <v>1</v>
      </c>
      <c r="BL179">
        <v>0</v>
      </c>
      <c r="BM179">
        <v>0</v>
      </c>
      <c r="BN179">
        <f>IF(Bids_data_set!BE179="Public",1,0)</f>
        <v>0</v>
      </c>
    </row>
    <row r="180" spans="1:66" x14ac:dyDescent="0.2">
      <c r="A180">
        <v>179</v>
      </c>
      <c r="B180" t="s">
        <v>431</v>
      </c>
      <c r="C180" t="s">
        <v>454</v>
      </c>
      <c r="D180" t="s">
        <v>455</v>
      </c>
      <c r="E180" s="1">
        <v>43368</v>
      </c>
      <c r="F180" t="s">
        <v>83</v>
      </c>
      <c r="G180">
        <v>64356250</v>
      </c>
      <c r="H180">
        <v>51485000</v>
      </c>
      <c r="I180">
        <v>-0.2</v>
      </c>
      <c r="J180" t="s">
        <v>75</v>
      </c>
      <c r="K180">
        <v>8</v>
      </c>
      <c r="L180" t="s">
        <v>84</v>
      </c>
      <c r="M180">
        <v>3</v>
      </c>
      <c r="N180" t="s">
        <v>108</v>
      </c>
      <c r="O180" t="s">
        <v>71</v>
      </c>
      <c r="P180" t="s">
        <v>80</v>
      </c>
      <c r="Q180">
        <v>70400000</v>
      </c>
      <c r="R180">
        <v>274.4556</v>
      </c>
      <c r="S180">
        <v>285.20100000000002</v>
      </c>
      <c r="T180">
        <v>380.31369999999998</v>
      </c>
      <c r="U180">
        <v>1877.3989999999999</v>
      </c>
      <c r="V180">
        <v>2293.761</v>
      </c>
      <c r="W180">
        <v>564.44039999999995</v>
      </c>
      <c r="X180">
        <v>1213.422</v>
      </c>
      <c r="Y180">
        <v>1287.501</v>
      </c>
      <c r="Z180">
        <v>334.45319999999998</v>
      </c>
      <c r="AA180">
        <v>1523.5619999999999</v>
      </c>
      <c r="AB180">
        <v>205.75880000000001</v>
      </c>
      <c r="AC180">
        <v>863.41579999999999</v>
      </c>
      <c r="AD180">
        <v>362.13979999999998</v>
      </c>
      <c r="AE180">
        <v>392.26459999999997</v>
      </c>
      <c r="AF180">
        <v>41905.64</v>
      </c>
      <c r="AG180">
        <v>9961.3060000000005</v>
      </c>
      <c r="AH180">
        <v>54796.14</v>
      </c>
      <c r="AI180">
        <v>30228.62</v>
      </c>
      <c r="AJ180">
        <v>18074.59</v>
      </c>
      <c r="AK180">
        <v>33824.660000000003</v>
      </c>
      <c r="AL180">
        <v>177385.8</v>
      </c>
      <c r="AM180">
        <v>21260.32</v>
      </c>
      <c r="AN180">
        <v>16310.68</v>
      </c>
      <c r="AO180">
        <v>59566.94</v>
      </c>
      <c r="AP180">
        <v>63022.66</v>
      </c>
      <c r="AQ180">
        <v>14252.58</v>
      </c>
      <c r="AR180">
        <v>22753.45</v>
      </c>
      <c r="AS180">
        <v>298765.8</v>
      </c>
      <c r="AT180">
        <v>275436.3</v>
      </c>
      <c r="AU180">
        <v>353314.4</v>
      </c>
      <c r="AV180">
        <v>83082.34</v>
      </c>
      <c r="AW180">
        <v>87464.12</v>
      </c>
      <c r="AX180">
        <v>9289.8709999999992</v>
      </c>
      <c r="AY180">
        <v>2293.761</v>
      </c>
      <c r="AZ180">
        <v>384150.2</v>
      </c>
      <c r="BA180">
        <v>18387.22</v>
      </c>
      <c r="BB180">
        <v>36000</v>
      </c>
      <c r="BC180">
        <v>37246</v>
      </c>
      <c r="BD180">
        <v>11124</v>
      </c>
      <c r="BE180" t="s">
        <v>83</v>
      </c>
      <c r="BF180">
        <v>1.0939108478197499</v>
      </c>
      <c r="BG180">
        <v>5</v>
      </c>
      <c r="BH180">
        <v>6043750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f>IF(Bids_data_set!BE180="Public",1,0)</f>
        <v>1</v>
      </c>
    </row>
    <row r="181" spans="1:66" x14ac:dyDescent="0.2">
      <c r="A181">
        <v>180</v>
      </c>
      <c r="B181" t="s">
        <v>431</v>
      </c>
      <c r="C181" t="s">
        <v>456</v>
      </c>
      <c r="D181" t="s">
        <v>457</v>
      </c>
      <c r="E181" s="1">
        <v>43368</v>
      </c>
      <c r="F181" t="s">
        <v>420</v>
      </c>
      <c r="G181">
        <v>760000</v>
      </c>
      <c r="H181">
        <v>994150</v>
      </c>
      <c r="I181">
        <v>0.308092105</v>
      </c>
      <c r="J181" t="s">
        <v>68</v>
      </c>
      <c r="K181">
        <v>3</v>
      </c>
      <c r="L181" t="s">
        <v>84</v>
      </c>
      <c r="M181">
        <v>3</v>
      </c>
      <c r="N181" t="s">
        <v>70</v>
      </c>
      <c r="O181" t="s">
        <v>71</v>
      </c>
      <c r="P181" t="s">
        <v>89</v>
      </c>
      <c r="Q181">
        <v>1449000</v>
      </c>
      <c r="R181">
        <v>274.4556</v>
      </c>
      <c r="S181">
        <v>285.20100000000002</v>
      </c>
      <c r="T181">
        <v>380.31369999999998</v>
      </c>
      <c r="U181">
        <v>1877.3989999999999</v>
      </c>
      <c r="V181">
        <v>2293.761</v>
      </c>
      <c r="W181">
        <v>564.44039999999995</v>
      </c>
      <c r="X181">
        <v>1213.422</v>
      </c>
      <c r="Y181">
        <v>1287.501</v>
      </c>
      <c r="Z181">
        <v>334.45319999999998</v>
      </c>
      <c r="AA181">
        <v>1523.5619999999999</v>
      </c>
      <c r="AB181">
        <v>205.75880000000001</v>
      </c>
      <c r="AC181">
        <v>863.41579999999999</v>
      </c>
      <c r="AD181">
        <v>362.13979999999998</v>
      </c>
      <c r="AE181">
        <v>392.26459999999997</v>
      </c>
      <c r="AF181">
        <v>41905.64</v>
      </c>
      <c r="AG181">
        <v>9961.3060000000005</v>
      </c>
      <c r="AH181">
        <v>54796.14</v>
      </c>
      <c r="AI181">
        <v>30228.62</v>
      </c>
      <c r="AJ181">
        <v>18074.59</v>
      </c>
      <c r="AK181">
        <v>33824.660000000003</v>
      </c>
      <c r="AL181">
        <v>177385.8</v>
      </c>
      <c r="AM181">
        <v>21260.32</v>
      </c>
      <c r="AN181">
        <v>16310.68</v>
      </c>
      <c r="AO181">
        <v>59566.94</v>
      </c>
      <c r="AP181">
        <v>63022.66</v>
      </c>
      <c r="AQ181">
        <v>14252.58</v>
      </c>
      <c r="AR181">
        <v>22753.45</v>
      </c>
      <c r="AS181">
        <v>298765.8</v>
      </c>
      <c r="AT181">
        <v>275436.3</v>
      </c>
      <c r="AU181">
        <v>353314.4</v>
      </c>
      <c r="AV181">
        <v>83082.34</v>
      </c>
      <c r="AW181">
        <v>87464.12</v>
      </c>
      <c r="AX181">
        <v>9289.8709999999992</v>
      </c>
      <c r="AY181">
        <v>2293.761</v>
      </c>
      <c r="AZ181">
        <v>384150.2</v>
      </c>
      <c r="BA181">
        <v>18387.22</v>
      </c>
      <c r="BB181">
        <v>36000</v>
      </c>
      <c r="BC181">
        <v>37246</v>
      </c>
      <c r="BD181">
        <v>11124</v>
      </c>
      <c r="BE181" t="s">
        <v>67</v>
      </c>
      <c r="BF181">
        <v>1.90657894736842</v>
      </c>
      <c r="BG181">
        <v>2</v>
      </c>
      <c r="BH181">
        <v>689000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f>IF(Bids_data_set!BE181="Public",1,0)</f>
        <v>0</v>
      </c>
    </row>
    <row r="182" spans="1:66" x14ac:dyDescent="0.2">
      <c r="A182">
        <v>181</v>
      </c>
      <c r="B182" t="s">
        <v>458</v>
      </c>
      <c r="C182" t="s">
        <v>459</v>
      </c>
      <c r="D182" t="s">
        <v>460</v>
      </c>
      <c r="E182" s="1">
        <v>43376</v>
      </c>
      <c r="F182" t="s">
        <v>83</v>
      </c>
      <c r="G182">
        <v>21700000</v>
      </c>
      <c r="H182">
        <v>15765000</v>
      </c>
      <c r="I182">
        <v>-0.27350230399999997</v>
      </c>
      <c r="J182" t="s">
        <v>75</v>
      </c>
      <c r="K182">
        <v>5</v>
      </c>
      <c r="L182" t="s">
        <v>84</v>
      </c>
      <c r="M182">
        <v>4</v>
      </c>
      <c r="N182" t="s">
        <v>88</v>
      </c>
      <c r="O182" t="s">
        <v>71</v>
      </c>
      <c r="P182" t="s">
        <v>89</v>
      </c>
      <c r="Q182">
        <v>18669580</v>
      </c>
      <c r="R182">
        <v>275.13900000000001</v>
      </c>
      <c r="S182">
        <v>281.86419999999998</v>
      </c>
      <c r="T182">
        <v>382.64359999999999</v>
      </c>
      <c r="U182">
        <v>1890.489</v>
      </c>
      <c r="V182">
        <v>2298.7139999999999</v>
      </c>
      <c r="W182">
        <v>561.88670000000002</v>
      </c>
      <c r="X182">
        <v>1215.963</v>
      </c>
      <c r="Y182">
        <v>1289.338</v>
      </c>
      <c r="Z182">
        <v>335.70740000000001</v>
      </c>
      <c r="AA182">
        <v>1531.904</v>
      </c>
      <c r="AB182">
        <v>204.92359999999999</v>
      </c>
      <c r="AC182">
        <v>867.03300000000002</v>
      </c>
      <c r="AD182">
        <v>365.48610000000002</v>
      </c>
      <c r="AE182">
        <v>390.54079999999999</v>
      </c>
      <c r="AF182">
        <v>42534.86</v>
      </c>
      <c r="AG182">
        <v>9950.1810000000005</v>
      </c>
      <c r="AH182">
        <v>55185.31</v>
      </c>
      <c r="AI182">
        <v>30216.46</v>
      </c>
      <c r="AJ182">
        <v>18178</v>
      </c>
      <c r="AK182">
        <v>33886.06</v>
      </c>
      <c r="AL182">
        <v>178338.4</v>
      </c>
      <c r="AM182">
        <v>21359.68</v>
      </c>
      <c r="AN182">
        <v>16389.48</v>
      </c>
      <c r="AO182">
        <v>59990.239999999998</v>
      </c>
      <c r="AP182">
        <v>63162.84</v>
      </c>
      <c r="AQ182">
        <v>14347.17</v>
      </c>
      <c r="AR182">
        <v>22901.03</v>
      </c>
      <c r="AS182">
        <v>303687.2</v>
      </c>
      <c r="AT182">
        <v>278957.8</v>
      </c>
      <c r="AU182">
        <v>358573.3</v>
      </c>
      <c r="AV182">
        <v>83716.12</v>
      </c>
      <c r="AW182">
        <v>88505.45</v>
      </c>
      <c r="AX182">
        <v>9317.7780000000002</v>
      </c>
      <c r="AY182">
        <v>2298.7139999999999</v>
      </c>
      <c r="AZ182">
        <v>386283.9</v>
      </c>
      <c r="BA182">
        <v>18395.669999999998</v>
      </c>
      <c r="BB182">
        <v>30542</v>
      </c>
      <c r="BC182">
        <v>36000</v>
      </c>
      <c r="BD182">
        <v>11184</v>
      </c>
      <c r="BE182" t="s">
        <v>83</v>
      </c>
      <c r="BF182">
        <v>0.86034930875575999</v>
      </c>
      <c r="BG182">
        <v>5</v>
      </c>
      <c r="BH182">
        <v>-3030420</v>
      </c>
      <c r="BI182">
        <v>0</v>
      </c>
      <c r="BJ182">
        <v>0</v>
      </c>
      <c r="BK182">
        <v>0</v>
      </c>
      <c r="BL182">
        <v>0</v>
      </c>
      <c r="BM182">
        <v>1</v>
      </c>
      <c r="BN182">
        <f>IF(Bids_data_set!BE182="Public",1,0)</f>
        <v>1</v>
      </c>
    </row>
    <row r="183" spans="1:66" x14ac:dyDescent="0.2">
      <c r="A183">
        <v>182</v>
      </c>
      <c r="B183" t="s">
        <v>458</v>
      </c>
      <c r="C183" t="s">
        <v>461</v>
      </c>
      <c r="D183" t="s">
        <v>462</v>
      </c>
      <c r="E183" s="1">
        <v>43382</v>
      </c>
      <c r="F183" t="s">
        <v>83</v>
      </c>
      <c r="G183">
        <v>1130000</v>
      </c>
      <c r="H183">
        <v>1383700</v>
      </c>
      <c r="I183">
        <v>0.22451327400000001</v>
      </c>
      <c r="J183" t="s">
        <v>68</v>
      </c>
      <c r="K183">
        <v>4</v>
      </c>
      <c r="L183" t="s">
        <v>84</v>
      </c>
      <c r="M183">
        <v>4</v>
      </c>
      <c r="N183" t="s">
        <v>108</v>
      </c>
      <c r="O183" t="s">
        <v>71</v>
      </c>
      <c r="P183" t="s">
        <v>80</v>
      </c>
      <c r="Q183">
        <v>1529500</v>
      </c>
      <c r="R183">
        <v>275.13900000000001</v>
      </c>
      <c r="S183">
        <v>281.86419999999998</v>
      </c>
      <c r="T183">
        <v>382.64359999999999</v>
      </c>
      <c r="U183">
        <v>1890.489</v>
      </c>
      <c r="V183">
        <v>2298.7139999999999</v>
      </c>
      <c r="W183">
        <v>561.88670000000002</v>
      </c>
      <c r="X183">
        <v>1215.963</v>
      </c>
      <c r="Y183">
        <v>1289.338</v>
      </c>
      <c r="Z183">
        <v>335.70740000000001</v>
      </c>
      <c r="AA183">
        <v>1531.904</v>
      </c>
      <c r="AB183">
        <v>204.92359999999999</v>
      </c>
      <c r="AC183">
        <v>867.03300000000002</v>
      </c>
      <c r="AD183">
        <v>365.48610000000002</v>
      </c>
      <c r="AE183">
        <v>390.54079999999999</v>
      </c>
      <c r="AF183">
        <v>42534.86</v>
      </c>
      <c r="AG183">
        <v>9950.1810000000005</v>
      </c>
      <c r="AH183">
        <v>55185.31</v>
      </c>
      <c r="AI183">
        <v>30216.46</v>
      </c>
      <c r="AJ183">
        <v>18178</v>
      </c>
      <c r="AK183">
        <v>33886.06</v>
      </c>
      <c r="AL183">
        <v>178338.4</v>
      </c>
      <c r="AM183">
        <v>21359.68</v>
      </c>
      <c r="AN183">
        <v>16389.48</v>
      </c>
      <c r="AO183">
        <v>59990.239999999998</v>
      </c>
      <c r="AP183">
        <v>63162.84</v>
      </c>
      <c r="AQ183">
        <v>14347.17</v>
      </c>
      <c r="AR183">
        <v>22901.03</v>
      </c>
      <c r="AS183">
        <v>303687.2</v>
      </c>
      <c r="AT183">
        <v>278957.8</v>
      </c>
      <c r="AU183">
        <v>358573.3</v>
      </c>
      <c r="AV183">
        <v>83716.12</v>
      </c>
      <c r="AW183">
        <v>88505.45</v>
      </c>
      <c r="AX183">
        <v>9317.7780000000002</v>
      </c>
      <c r="AY183">
        <v>2298.7139999999999</v>
      </c>
      <c r="AZ183">
        <v>386283.9</v>
      </c>
      <c r="BA183">
        <v>18395.669999999998</v>
      </c>
      <c r="BB183">
        <v>30542</v>
      </c>
      <c r="BC183">
        <v>36000</v>
      </c>
      <c r="BD183">
        <v>11184</v>
      </c>
      <c r="BE183" t="s">
        <v>83</v>
      </c>
      <c r="BF183">
        <v>1.35353982300885</v>
      </c>
      <c r="BG183">
        <v>2</v>
      </c>
      <c r="BH183">
        <v>399500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f>IF(Bids_data_set!BE183="Public",1,0)</f>
        <v>1</v>
      </c>
    </row>
    <row r="184" spans="1:66" x14ac:dyDescent="0.2">
      <c r="A184">
        <v>183</v>
      </c>
      <c r="B184" t="s">
        <v>458</v>
      </c>
      <c r="C184" t="s">
        <v>463</v>
      </c>
      <c r="D184" t="s">
        <v>464</v>
      </c>
      <c r="E184" s="1">
        <v>43389</v>
      </c>
      <c r="F184" t="s">
        <v>83</v>
      </c>
      <c r="G184">
        <v>3800000</v>
      </c>
      <c r="H184">
        <v>3781700</v>
      </c>
      <c r="I184">
        <v>-4.815789E-3</v>
      </c>
      <c r="J184" t="s">
        <v>75</v>
      </c>
      <c r="K184">
        <v>8</v>
      </c>
      <c r="L184" t="s">
        <v>69</v>
      </c>
      <c r="M184">
        <v>4</v>
      </c>
      <c r="N184" t="s">
        <v>70</v>
      </c>
      <c r="O184" t="s">
        <v>71</v>
      </c>
      <c r="P184" t="s">
        <v>80</v>
      </c>
      <c r="Q184">
        <v>4026180</v>
      </c>
      <c r="R184">
        <v>275.13900000000001</v>
      </c>
      <c r="S184">
        <v>281.86419999999998</v>
      </c>
      <c r="T184">
        <v>382.64359999999999</v>
      </c>
      <c r="U184">
        <v>1890.489</v>
      </c>
      <c r="V184">
        <v>2298.7139999999999</v>
      </c>
      <c r="W184">
        <v>561.88670000000002</v>
      </c>
      <c r="X184">
        <v>1215.963</v>
      </c>
      <c r="Y184">
        <v>1289.338</v>
      </c>
      <c r="Z184">
        <v>335.70740000000001</v>
      </c>
      <c r="AA184">
        <v>1531.904</v>
      </c>
      <c r="AB184">
        <v>204.92359999999999</v>
      </c>
      <c r="AC184">
        <v>867.03300000000002</v>
      </c>
      <c r="AD184">
        <v>365.48610000000002</v>
      </c>
      <c r="AE184">
        <v>390.54079999999999</v>
      </c>
      <c r="AF184">
        <v>42534.86</v>
      </c>
      <c r="AG184">
        <v>9950.1810000000005</v>
      </c>
      <c r="AH184">
        <v>55185.31</v>
      </c>
      <c r="AI184">
        <v>30216.46</v>
      </c>
      <c r="AJ184">
        <v>18178</v>
      </c>
      <c r="AK184">
        <v>33886.06</v>
      </c>
      <c r="AL184">
        <v>178338.4</v>
      </c>
      <c r="AM184">
        <v>21359.68</v>
      </c>
      <c r="AN184">
        <v>16389.48</v>
      </c>
      <c r="AO184">
        <v>59990.239999999998</v>
      </c>
      <c r="AP184">
        <v>63162.84</v>
      </c>
      <c r="AQ184">
        <v>14347.17</v>
      </c>
      <c r="AR184">
        <v>22901.03</v>
      </c>
      <c r="AS184">
        <v>303687.2</v>
      </c>
      <c r="AT184">
        <v>278957.8</v>
      </c>
      <c r="AU184">
        <v>358573.3</v>
      </c>
      <c r="AV184">
        <v>83716.12</v>
      </c>
      <c r="AW184">
        <v>88505.45</v>
      </c>
      <c r="AX184">
        <v>9317.7780000000002</v>
      </c>
      <c r="AY184">
        <v>2298.7139999999999</v>
      </c>
      <c r="AZ184">
        <v>386283.9</v>
      </c>
      <c r="BA184">
        <v>18395.669999999998</v>
      </c>
      <c r="BB184">
        <v>30542</v>
      </c>
      <c r="BC184">
        <v>36000</v>
      </c>
      <c r="BD184">
        <v>11184</v>
      </c>
      <c r="BE184" t="s">
        <v>83</v>
      </c>
      <c r="BF184">
        <v>1.0595210526315799</v>
      </c>
      <c r="BG184">
        <v>3</v>
      </c>
      <c r="BH184">
        <v>226180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f>IF(Bids_data_set!BE184="Public",1,0)</f>
        <v>1</v>
      </c>
    </row>
    <row r="185" spans="1:66" x14ac:dyDescent="0.2">
      <c r="A185">
        <v>184</v>
      </c>
      <c r="B185" t="s">
        <v>458</v>
      </c>
      <c r="C185" t="s">
        <v>465</v>
      </c>
      <c r="D185" t="s">
        <v>466</v>
      </c>
      <c r="E185" s="1">
        <v>43391</v>
      </c>
      <c r="F185" t="s">
        <v>83</v>
      </c>
      <c r="G185">
        <v>7950000</v>
      </c>
      <c r="H185">
        <v>6875775</v>
      </c>
      <c r="I185">
        <v>-0.13512264199999999</v>
      </c>
      <c r="J185" t="s">
        <v>75</v>
      </c>
      <c r="K185">
        <v>2</v>
      </c>
      <c r="L185" t="s">
        <v>69</v>
      </c>
      <c r="M185">
        <v>4</v>
      </c>
      <c r="N185" t="s">
        <v>108</v>
      </c>
      <c r="O185" t="s">
        <v>71</v>
      </c>
      <c r="P185" t="s">
        <v>72</v>
      </c>
      <c r="Q185">
        <v>8027025</v>
      </c>
      <c r="R185">
        <v>275.13900000000001</v>
      </c>
      <c r="S185">
        <v>281.86419999999998</v>
      </c>
      <c r="T185">
        <v>382.64359999999999</v>
      </c>
      <c r="U185">
        <v>1890.489</v>
      </c>
      <c r="V185">
        <v>2298.7139999999999</v>
      </c>
      <c r="W185">
        <v>561.88670000000002</v>
      </c>
      <c r="X185">
        <v>1215.963</v>
      </c>
      <c r="Y185">
        <v>1289.338</v>
      </c>
      <c r="Z185">
        <v>335.70740000000001</v>
      </c>
      <c r="AA185">
        <v>1531.904</v>
      </c>
      <c r="AB185">
        <v>204.92359999999999</v>
      </c>
      <c r="AC185">
        <v>867.03300000000002</v>
      </c>
      <c r="AD185">
        <v>365.48610000000002</v>
      </c>
      <c r="AE185">
        <v>390.54079999999999</v>
      </c>
      <c r="AF185">
        <v>42534.86</v>
      </c>
      <c r="AG185">
        <v>9950.1810000000005</v>
      </c>
      <c r="AH185">
        <v>55185.31</v>
      </c>
      <c r="AI185">
        <v>30216.46</v>
      </c>
      <c r="AJ185">
        <v>18178</v>
      </c>
      <c r="AK185">
        <v>33886.06</v>
      </c>
      <c r="AL185">
        <v>178338.4</v>
      </c>
      <c r="AM185">
        <v>21359.68</v>
      </c>
      <c r="AN185">
        <v>16389.48</v>
      </c>
      <c r="AO185">
        <v>59990.239999999998</v>
      </c>
      <c r="AP185">
        <v>63162.84</v>
      </c>
      <c r="AQ185">
        <v>14347.17</v>
      </c>
      <c r="AR185">
        <v>22901.03</v>
      </c>
      <c r="AS185">
        <v>303687.2</v>
      </c>
      <c r="AT185">
        <v>278957.8</v>
      </c>
      <c r="AU185">
        <v>358573.3</v>
      </c>
      <c r="AV185">
        <v>83716.12</v>
      </c>
      <c r="AW185">
        <v>88505.45</v>
      </c>
      <c r="AX185">
        <v>9317.7780000000002</v>
      </c>
      <c r="AY185">
        <v>2298.7139999999999</v>
      </c>
      <c r="AZ185">
        <v>386283.9</v>
      </c>
      <c r="BA185">
        <v>18395.669999999998</v>
      </c>
      <c r="BB185">
        <v>30542</v>
      </c>
      <c r="BC185">
        <v>36000</v>
      </c>
      <c r="BD185">
        <v>11184</v>
      </c>
      <c r="BE185" t="s">
        <v>83</v>
      </c>
      <c r="BF185">
        <v>1.0096886792452799</v>
      </c>
      <c r="BG185">
        <v>4</v>
      </c>
      <c r="BH185">
        <v>77025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f>IF(Bids_data_set!BE185="Public",1,0)</f>
        <v>1</v>
      </c>
    </row>
    <row r="186" spans="1:66" x14ac:dyDescent="0.2">
      <c r="A186">
        <v>185</v>
      </c>
      <c r="B186" t="s">
        <v>458</v>
      </c>
      <c r="C186" t="s">
        <v>467</v>
      </c>
      <c r="D186" t="s">
        <v>468</v>
      </c>
      <c r="E186" s="1">
        <v>43397</v>
      </c>
      <c r="F186" t="s">
        <v>83</v>
      </c>
      <c r="G186">
        <v>2971000</v>
      </c>
      <c r="H186">
        <v>2384000</v>
      </c>
      <c r="I186">
        <v>-0.197576574</v>
      </c>
      <c r="J186" t="s">
        <v>75</v>
      </c>
      <c r="K186">
        <v>2</v>
      </c>
      <c r="L186" t="s">
        <v>84</v>
      </c>
      <c r="M186">
        <v>4</v>
      </c>
      <c r="N186" t="s">
        <v>88</v>
      </c>
      <c r="O186" t="s">
        <v>71</v>
      </c>
      <c r="P186" t="s">
        <v>80</v>
      </c>
      <c r="Q186">
        <v>4199000</v>
      </c>
      <c r="R186">
        <v>275.13900000000001</v>
      </c>
      <c r="S186">
        <v>281.86419999999998</v>
      </c>
      <c r="T186">
        <v>382.64359999999999</v>
      </c>
      <c r="U186">
        <v>1890.489</v>
      </c>
      <c r="V186">
        <v>2298.7139999999999</v>
      </c>
      <c r="W186">
        <v>561.88670000000002</v>
      </c>
      <c r="X186">
        <v>1215.963</v>
      </c>
      <c r="Y186">
        <v>1289.338</v>
      </c>
      <c r="Z186">
        <v>335.70740000000001</v>
      </c>
      <c r="AA186">
        <v>1531.904</v>
      </c>
      <c r="AB186">
        <v>204.92359999999999</v>
      </c>
      <c r="AC186">
        <v>867.03300000000002</v>
      </c>
      <c r="AD186">
        <v>365.48610000000002</v>
      </c>
      <c r="AE186">
        <v>390.54079999999999</v>
      </c>
      <c r="AF186">
        <v>42534.86</v>
      </c>
      <c r="AG186">
        <v>9950.1810000000005</v>
      </c>
      <c r="AH186">
        <v>55185.31</v>
      </c>
      <c r="AI186">
        <v>30216.46</v>
      </c>
      <c r="AJ186">
        <v>18178</v>
      </c>
      <c r="AK186">
        <v>33886.06</v>
      </c>
      <c r="AL186">
        <v>178338.4</v>
      </c>
      <c r="AM186">
        <v>21359.68</v>
      </c>
      <c r="AN186">
        <v>16389.48</v>
      </c>
      <c r="AO186">
        <v>59990.239999999998</v>
      </c>
      <c r="AP186">
        <v>63162.84</v>
      </c>
      <c r="AQ186">
        <v>14347.17</v>
      </c>
      <c r="AR186">
        <v>22901.03</v>
      </c>
      <c r="AS186">
        <v>303687.2</v>
      </c>
      <c r="AT186">
        <v>278957.8</v>
      </c>
      <c r="AU186">
        <v>358573.3</v>
      </c>
      <c r="AV186">
        <v>83716.12</v>
      </c>
      <c r="AW186">
        <v>88505.45</v>
      </c>
      <c r="AX186">
        <v>9317.7780000000002</v>
      </c>
      <c r="AY186">
        <v>2298.7139999999999</v>
      </c>
      <c r="AZ186">
        <v>386283.9</v>
      </c>
      <c r="BA186">
        <v>18395.669999999998</v>
      </c>
      <c r="BB186">
        <v>30542</v>
      </c>
      <c r="BC186">
        <v>36000</v>
      </c>
      <c r="BD186">
        <v>11184</v>
      </c>
      <c r="BE186" t="s">
        <v>83</v>
      </c>
      <c r="BF186">
        <v>1.41332884550656</v>
      </c>
      <c r="BG186">
        <v>3</v>
      </c>
      <c r="BH186">
        <v>1228000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f>IF(Bids_data_set!BE186="Public",1,0)</f>
        <v>1</v>
      </c>
    </row>
    <row r="187" spans="1:66" x14ac:dyDescent="0.2">
      <c r="A187">
        <v>186</v>
      </c>
      <c r="B187" t="s">
        <v>458</v>
      </c>
      <c r="C187" t="s">
        <v>469</v>
      </c>
      <c r="D187" t="s">
        <v>470</v>
      </c>
      <c r="E187" s="1">
        <v>43404</v>
      </c>
      <c r="F187" t="s">
        <v>83</v>
      </c>
      <c r="G187">
        <v>6500000</v>
      </c>
      <c r="H187">
        <v>4149491</v>
      </c>
      <c r="I187">
        <v>-0.361616769</v>
      </c>
      <c r="J187" t="s">
        <v>68</v>
      </c>
      <c r="K187">
        <v>8</v>
      </c>
      <c r="L187" t="s">
        <v>84</v>
      </c>
      <c r="M187">
        <v>4</v>
      </c>
      <c r="N187" t="s">
        <v>88</v>
      </c>
      <c r="O187" t="s">
        <v>71</v>
      </c>
      <c r="P187" t="s">
        <v>80</v>
      </c>
      <c r="Q187">
        <v>4860440</v>
      </c>
      <c r="R187">
        <v>275.13900000000001</v>
      </c>
      <c r="S187">
        <v>281.86419999999998</v>
      </c>
      <c r="T187">
        <v>382.64359999999999</v>
      </c>
      <c r="U187">
        <v>1890.489</v>
      </c>
      <c r="V187">
        <v>2298.7139999999999</v>
      </c>
      <c r="W187">
        <v>561.88670000000002</v>
      </c>
      <c r="X187">
        <v>1215.963</v>
      </c>
      <c r="Y187">
        <v>1289.338</v>
      </c>
      <c r="Z187">
        <v>335.70740000000001</v>
      </c>
      <c r="AA187">
        <v>1531.904</v>
      </c>
      <c r="AB187">
        <v>204.92359999999999</v>
      </c>
      <c r="AC187">
        <v>867.03300000000002</v>
      </c>
      <c r="AD187">
        <v>365.48610000000002</v>
      </c>
      <c r="AE187">
        <v>390.54079999999999</v>
      </c>
      <c r="AF187">
        <v>42534.86</v>
      </c>
      <c r="AG187">
        <v>9950.1810000000005</v>
      </c>
      <c r="AH187">
        <v>55185.31</v>
      </c>
      <c r="AI187">
        <v>30216.46</v>
      </c>
      <c r="AJ187">
        <v>18178</v>
      </c>
      <c r="AK187">
        <v>33886.06</v>
      </c>
      <c r="AL187">
        <v>178338.4</v>
      </c>
      <c r="AM187">
        <v>21359.68</v>
      </c>
      <c r="AN187">
        <v>16389.48</v>
      </c>
      <c r="AO187">
        <v>59990.239999999998</v>
      </c>
      <c r="AP187">
        <v>63162.84</v>
      </c>
      <c r="AQ187">
        <v>14347.17</v>
      </c>
      <c r="AR187">
        <v>22901.03</v>
      </c>
      <c r="AS187">
        <v>303687.2</v>
      </c>
      <c r="AT187">
        <v>278957.8</v>
      </c>
      <c r="AU187">
        <v>358573.3</v>
      </c>
      <c r="AV187">
        <v>83716.12</v>
      </c>
      <c r="AW187">
        <v>88505.45</v>
      </c>
      <c r="AX187">
        <v>9317.7780000000002</v>
      </c>
      <c r="AY187">
        <v>2298.7139999999999</v>
      </c>
      <c r="AZ187">
        <v>386283.9</v>
      </c>
      <c r="BA187">
        <v>18395.669999999998</v>
      </c>
      <c r="BB187">
        <v>30542</v>
      </c>
      <c r="BC187">
        <v>36000</v>
      </c>
      <c r="BD187">
        <v>11184</v>
      </c>
      <c r="BE187" t="s">
        <v>83</v>
      </c>
      <c r="BF187">
        <v>0.74775999999999998</v>
      </c>
      <c r="BG187">
        <v>4</v>
      </c>
      <c r="BH187">
        <v>-1639560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f>IF(Bids_data_set!BE187="Public",1,0)</f>
        <v>1</v>
      </c>
    </row>
    <row r="188" spans="1:66" x14ac:dyDescent="0.2">
      <c r="A188">
        <v>187</v>
      </c>
      <c r="B188" t="s">
        <v>458</v>
      </c>
      <c r="C188" t="s">
        <v>471</v>
      </c>
      <c r="D188" t="s">
        <v>472</v>
      </c>
      <c r="E188" s="1">
        <v>43405</v>
      </c>
      <c r="F188" t="s">
        <v>83</v>
      </c>
      <c r="G188">
        <v>9650000</v>
      </c>
      <c r="H188">
        <v>9200000</v>
      </c>
      <c r="I188">
        <v>-4.6632123999999997E-2</v>
      </c>
      <c r="J188" t="s">
        <v>75</v>
      </c>
      <c r="K188">
        <v>1</v>
      </c>
      <c r="L188" t="s">
        <v>84</v>
      </c>
      <c r="M188">
        <v>4</v>
      </c>
      <c r="N188" t="s">
        <v>88</v>
      </c>
      <c r="O188" t="s">
        <v>71</v>
      </c>
      <c r="P188" t="s">
        <v>89</v>
      </c>
      <c r="Q188">
        <v>9200000</v>
      </c>
      <c r="R188">
        <v>275.13900000000001</v>
      </c>
      <c r="S188">
        <v>281.86419999999998</v>
      </c>
      <c r="T188">
        <v>382.64359999999999</v>
      </c>
      <c r="U188">
        <v>1890.489</v>
      </c>
      <c r="V188">
        <v>2298.7139999999999</v>
      </c>
      <c r="W188">
        <v>561.88670000000002</v>
      </c>
      <c r="X188">
        <v>1215.963</v>
      </c>
      <c r="Y188">
        <v>1289.338</v>
      </c>
      <c r="Z188">
        <v>335.70740000000001</v>
      </c>
      <c r="AA188">
        <v>1531.904</v>
      </c>
      <c r="AB188">
        <v>204.92359999999999</v>
      </c>
      <c r="AC188">
        <v>867.03300000000002</v>
      </c>
      <c r="AD188">
        <v>365.48610000000002</v>
      </c>
      <c r="AE188">
        <v>390.54079999999999</v>
      </c>
      <c r="AF188">
        <v>42534.86</v>
      </c>
      <c r="AG188">
        <v>9950.1810000000005</v>
      </c>
      <c r="AH188">
        <v>55185.31</v>
      </c>
      <c r="AI188">
        <v>30216.46</v>
      </c>
      <c r="AJ188">
        <v>18178</v>
      </c>
      <c r="AK188">
        <v>33886.06</v>
      </c>
      <c r="AL188">
        <v>178338.4</v>
      </c>
      <c r="AM188">
        <v>21359.68</v>
      </c>
      <c r="AN188">
        <v>16389.48</v>
      </c>
      <c r="AO188">
        <v>59990.239999999998</v>
      </c>
      <c r="AP188">
        <v>63162.84</v>
      </c>
      <c r="AQ188">
        <v>14347.17</v>
      </c>
      <c r="AR188">
        <v>22901.03</v>
      </c>
      <c r="AS188">
        <v>303687.2</v>
      </c>
      <c r="AT188">
        <v>278957.8</v>
      </c>
      <c r="AU188">
        <v>358573.3</v>
      </c>
      <c r="AV188">
        <v>83716.12</v>
      </c>
      <c r="AW188">
        <v>88505.45</v>
      </c>
      <c r="AX188">
        <v>9317.7780000000002</v>
      </c>
      <c r="AY188">
        <v>2298.7139999999999</v>
      </c>
      <c r="AZ188">
        <v>386283.9</v>
      </c>
      <c r="BA188">
        <v>18395.669999999998</v>
      </c>
      <c r="BB188">
        <v>30542</v>
      </c>
      <c r="BC188">
        <v>36000</v>
      </c>
      <c r="BD188">
        <v>11184</v>
      </c>
      <c r="BE188" t="s">
        <v>83</v>
      </c>
      <c r="BF188">
        <v>0.95336787564766801</v>
      </c>
      <c r="BG188">
        <v>4</v>
      </c>
      <c r="BH188">
        <v>-450000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f>IF(Bids_data_set!BE188="Public",1,0)</f>
        <v>1</v>
      </c>
    </row>
    <row r="189" spans="1:66" x14ac:dyDescent="0.2">
      <c r="A189">
        <v>188</v>
      </c>
      <c r="B189" t="s">
        <v>458</v>
      </c>
      <c r="C189" t="s">
        <v>473</v>
      </c>
      <c r="D189" t="s">
        <v>474</v>
      </c>
      <c r="E189" s="1">
        <v>43410</v>
      </c>
      <c r="F189" t="s">
        <v>420</v>
      </c>
      <c r="G189">
        <v>2215000</v>
      </c>
      <c r="H189">
        <v>1984098</v>
      </c>
      <c r="I189">
        <v>-0.104244695</v>
      </c>
      <c r="J189" t="s">
        <v>75</v>
      </c>
      <c r="K189">
        <v>4</v>
      </c>
      <c r="L189" t="s">
        <v>69</v>
      </c>
      <c r="M189">
        <v>4</v>
      </c>
      <c r="N189" t="s">
        <v>108</v>
      </c>
      <c r="O189" t="s">
        <v>71</v>
      </c>
      <c r="P189" t="s">
        <v>89</v>
      </c>
      <c r="Q189">
        <v>2311622</v>
      </c>
      <c r="R189">
        <v>275.13900000000001</v>
      </c>
      <c r="S189">
        <v>281.86419999999998</v>
      </c>
      <c r="T189">
        <v>382.64359999999999</v>
      </c>
      <c r="U189">
        <v>1890.489</v>
      </c>
      <c r="V189">
        <v>2298.7139999999999</v>
      </c>
      <c r="W189">
        <v>561.88670000000002</v>
      </c>
      <c r="X189">
        <v>1215.963</v>
      </c>
      <c r="Y189">
        <v>1289.338</v>
      </c>
      <c r="Z189">
        <v>335.70740000000001</v>
      </c>
      <c r="AA189">
        <v>1531.904</v>
      </c>
      <c r="AB189">
        <v>204.92359999999999</v>
      </c>
      <c r="AC189">
        <v>867.03300000000002</v>
      </c>
      <c r="AD189">
        <v>365.48610000000002</v>
      </c>
      <c r="AE189">
        <v>390.54079999999999</v>
      </c>
      <c r="AF189">
        <v>42534.86</v>
      </c>
      <c r="AG189">
        <v>9950.1810000000005</v>
      </c>
      <c r="AH189">
        <v>55185.31</v>
      </c>
      <c r="AI189">
        <v>30216.46</v>
      </c>
      <c r="AJ189">
        <v>18178</v>
      </c>
      <c r="AK189">
        <v>33886.06</v>
      </c>
      <c r="AL189">
        <v>178338.4</v>
      </c>
      <c r="AM189">
        <v>21359.68</v>
      </c>
      <c r="AN189">
        <v>16389.48</v>
      </c>
      <c r="AO189">
        <v>59990.239999999998</v>
      </c>
      <c r="AP189">
        <v>63162.84</v>
      </c>
      <c r="AQ189">
        <v>14347.17</v>
      </c>
      <c r="AR189">
        <v>22901.03</v>
      </c>
      <c r="AS189">
        <v>303687.2</v>
      </c>
      <c r="AT189">
        <v>278957.8</v>
      </c>
      <c r="AU189">
        <v>358573.3</v>
      </c>
      <c r="AV189">
        <v>83716.12</v>
      </c>
      <c r="AW189">
        <v>88505.45</v>
      </c>
      <c r="AX189">
        <v>9317.7780000000002</v>
      </c>
      <c r="AY189">
        <v>2298.7139999999999</v>
      </c>
      <c r="AZ189">
        <v>386283.9</v>
      </c>
      <c r="BA189">
        <v>18395.669999999998</v>
      </c>
      <c r="BB189">
        <v>30542</v>
      </c>
      <c r="BC189">
        <v>36000</v>
      </c>
      <c r="BD189">
        <v>11184</v>
      </c>
      <c r="BE189" t="s">
        <v>67</v>
      </c>
      <c r="BF189">
        <v>1.0436216704288901</v>
      </c>
      <c r="BG189">
        <v>2</v>
      </c>
      <c r="BH189">
        <v>96622</v>
      </c>
      <c r="BI189">
        <v>0</v>
      </c>
      <c r="BJ189">
        <v>1</v>
      </c>
      <c r="BK189">
        <v>0</v>
      </c>
      <c r="BL189">
        <v>0</v>
      </c>
      <c r="BM189">
        <v>0</v>
      </c>
      <c r="BN189">
        <f>IF(Bids_data_set!BE189="Public",1,0)</f>
        <v>0</v>
      </c>
    </row>
    <row r="190" spans="1:66" x14ac:dyDescent="0.2">
      <c r="A190">
        <v>189</v>
      </c>
      <c r="B190" t="s">
        <v>458</v>
      </c>
      <c r="C190" t="s">
        <v>475</v>
      </c>
      <c r="D190" t="s">
        <v>476</v>
      </c>
      <c r="E190" s="1">
        <v>43412</v>
      </c>
      <c r="F190" t="s">
        <v>83</v>
      </c>
      <c r="G190">
        <v>784000</v>
      </c>
      <c r="H190">
        <v>968530</v>
      </c>
      <c r="I190">
        <v>0.23536989799999999</v>
      </c>
      <c r="J190" t="s">
        <v>68</v>
      </c>
      <c r="K190">
        <v>3</v>
      </c>
      <c r="L190" t="s">
        <v>69</v>
      </c>
      <c r="M190">
        <v>4</v>
      </c>
      <c r="N190" t="s">
        <v>70</v>
      </c>
      <c r="O190" t="s">
        <v>71</v>
      </c>
      <c r="P190" t="s">
        <v>80</v>
      </c>
      <c r="Q190">
        <v>970600</v>
      </c>
      <c r="R190">
        <v>275.13900000000001</v>
      </c>
      <c r="S190">
        <v>281.86419999999998</v>
      </c>
      <c r="T190">
        <v>382.64359999999999</v>
      </c>
      <c r="U190">
        <v>1890.489</v>
      </c>
      <c r="V190">
        <v>2298.7139999999999</v>
      </c>
      <c r="W190">
        <v>561.88670000000002</v>
      </c>
      <c r="X190">
        <v>1215.963</v>
      </c>
      <c r="Y190">
        <v>1289.338</v>
      </c>
      <c r="Z190">
        <v>335.70740000000001</v>
      </c>
      <c r="AA190">
        <v>1531.904</v>
      </c>
      <c r="AB190">
        <v>204.92359999999999</v>
      </c>
      <c r="AC190">
        <v>867.03300000000002</v>
      </c>
      <c r="AD190">
        <v>365.48610000000002</v>
      </c>
      <c r="AE190">
        <v>390.54079999999999</v>
      </c>
      <c r="AF190">
        <v>42534.86</v>
      </c>
      <c r="AG190">
        <v>9950.1810000000005</v>
      </c>
      <c r="AH190">
        <v>55185.31</v>
      </c>
      <c r="AI190">
        <v>30216.46</v>
      </c>
      <c r="AJ190">
        <v>18178</v>
      </c>
      <c r="AK190">
        <v>33886.06</v>
      </c>
      <c r="AL190">
        <v>178338.4</v>
      </c>
      <c r="AM190">
        <v>21359.68</v>
      </c>
      <c r="AN190">
        <v>16389.48</v>
      </c>
      <c r="AO190">
        <v>59990.239999999998</v>
      </c>
      <c r="AP190">
        <v>63162.84</v>
      </c>
      <c r="AQ190">
        <v>14347.17</v>
      </c>
      <c r="AR190">
        <v>22901.03</v>
      </c>
      <c r="AS190">
        <v>303687.2</v>
      </c>
      <c r="AT190">
        <v>278957.8</v>
      </c>
      <c r="AU190">
        <v>358573.3</v>
      </c>
      <c r="AV190">
        <v>83716.12</v>
      </c>
      <c r="AW190">
        <v>88505.45</v>
      </c>
      <c r="AX190">
        <v>9317.7780000000002</v>
      </c>
      <c r="AY190">
        <v>2298.7139999999999</v>
      </c>
      <c r="AZ190">
        <v>386283.9</v>
      </c>
      <c r="BA190">
        <v>18395.669999999998</v>
      </c>
      <c r="BB190">
        <v>30542</v>
      </c>
      <c r="BC190">
        <v>36000</v>
      </c>
      <c r="BD190">
        <v>11184</v>
      </c>
      <c r="BE190" t="s">
        <v>83</v>
      </c>
      <c r="BF190">
        <v>1.2380102040816301</v>
      </c>
      <c r="BG190">
        <v>1</v>
      </c>
      <c r="BH190">
        <v>186600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f>IF(Bids_data_set!BE190="Public",1,0)</f>
        <v>1</v>
      </c>
    </row>
    <row r="191" spans="1:66" x14ac:dyDescent="0.2">
      <c r="A191">
        <v>190</v>
      </c>
      <c r="B191" t="s">
        <v>458</v>
      </c>
      <c r="C191" t="s">
        <v>477</v>
      </c>
      <c r="D191" t="s">
        <v>478</v>
      </c>
      <c r="E191" s="1">
        <v>43412</v>
      </c>
      <c r="F191" t="s">
        <v>83</v>
      </c>
      <c r="G191">
        <v>9720000</v>
      </c>
      <c r="H191">
        <v>7666000</v>
      </c>
      <c r="I191">
        <v>-0.21131687199999999</v>
      </c>
      <c r="J191" t="s">
        <v>68</v>
      </c>
      <c r="K191">
        <v>4</v>
      </c>
      <c r="L191" t="s">
        <v>103</v>
      </c>
      <c r="M191">
        <v>4</v>
      </c>
      <c r="N191" t="s">
        <v>88</v>
      </c>
      <c r="O191" t="s">
        <v>71</v>
      </c>
      <c r="P191" t="s">
        <v>89</v>
      </c>
      <c r="Q191">
        <v>8195000</v>
      </c>
      <c r="R191">
        <v>275.13900000000001</v>
      </c>
      <c r="S191">
        <v>281.86419999999998</v>
      </c>
      <c r="T191">
        <v>382.64359999999999</v>
      </c>
      <c r="U191">
        <v>1890.489</v>
      </c>
      <c r="V191">
        <v>2298.7139999999999</v>
      </c>
      <c r="W191">
        <v>561.88670000000002</v>
      </c>
      <c r="X191">
        <v>1215.963</v>
      </c>
      <c r="Y191">
        <v>1289.338</v>
      </c>
      <c r="Z191">
        <v>335.70740000000001</v>
      </c>
      <c r="AA191">
        <v>1531.904</v>
      </c>
      <c r="AB191">
        <v>204.92359999999999</v>
      </c>
      <c r="AC191">
        <v>867.03300000000002</v>
      </c>
      <c r="AD191">
        <v>365.48610000000002</v>
      </c>
      <c r="AE191">
        <v>390.54079999999999</v>
      </c>
      <c r="AF191">
        <v>42534.86</v>
      </c>
      <c r="AG191">
        <v>9950.1810000000005</v>
      </c>
      <c r="AH191">
        <v>55185.31</v>
      </c>
      <c r="AI191">
        <v>30216.46</v>
      </c>
      <c r="AJ191">
        <v>18178</v>
      </c>
      <c r="AK191">
        <v>33886.06</v>
      </c>
      <c r="AL191">
        <v>178338.4</v>
      </c>
      <c r="AM191">
        <v>21359.68</v>
      </c>
      <c r="AN191">
        <v>16389.48</v>
      </c>
      <c r="AO191">
        <v>59990.239999999998</v>
      </c>
      <c r="AP191">
        <v>63162.84</v>
      </c>
      <c r="AQ191">
        <v>14347.17</v>
      </c>
      <c r="AR191">
        <v>22901.03</v>
      </c>
      <c r="AS191">
        <v>303687.2</v>
      </c>
      <c r="AT191">
        <v>278957.8</v>
      </c>
      <c r="AU191">
        <v>358573.3</v>
      </c>
      <c r="AV191">
        <v>83716.12</v>
      </c>
      <c r="AW191">
        <v>88505.45</v>
      </c>
      <c r="AX191">
        <v>9317.7780000000002</v>
      </c>
      <c r="AY191">
        <v>2298.7139999999999</v>
      </c>
      <c r="AZ191">
        <v>386283.9</v>
      </c>
      <c r="BA191">
        <v>18395.669999999998</v>
      </c>
      <c r="BB191">
        <v>30542</v>
      </c>
      <c r="BC191">
        <v>36000</v>
      </c>
      <c r="BD191">
        <v>11184</v>
      </c>
      <c r="BE191" t="s">
        <v>83</v>
      </c>
      <c r="BF191">
        <v>0.843106995884774</v>
      </c>
      <c r="BG191">
        <v>4</v>
      </c>
      <c r="BH191">
        <v>-1525000</v>
      </c>
      <c r="BI191">
        <v>0</v>
      </c>
      <c r="BJ191">
        <v>0</v>
      </c>
      <c r="BK191">
        <v>0</v>
      </c>
      <c r="BL191">
        <v>1</v>
      </c>
      <c r="BM191">
        <v>0</v>
      </c>
      <c r="BN191">
        <f>IF(Bids_data_set!BE191="Public",1,0)</f>
        <v>1</v>
      </c>
    </row>
    <row r="192" spans="1:66" x14ac:dyDescent="0.2">
      <c r="A192">
        <v>191</v>
      </c>
      <c r="B192" t="s">
        <v>458</v>
      </c>
      <c r="C192" t="s">
        <v>479</v>
      </c>
      <c r="D192" t="s">
        <v>480</v>
      </c>
      <c r="E192" s="1">
        <v>43413</v>
      </c>
      <c r="F192" t="s">
        <v>83</v>
      </c>
      <c r="G192">
        <v>186355200</v>
      </c>
      <c r="H192">
        <v>152100000</v>
      </c>
      <c r="I192">
        <v>-0.18381671099999999</v>
      </c>
      <c r="J192" t="s">
        <v>68</v>
      </c>
      <c r="K192">
        <v>3</v>
      </c>
      <c r="L192" t="s">
        <v>69</v>
      </c>
      <c r="M192">
        <v>4</v>
      </c>
      <c r="N192" t="s">
        <v>70</v>
      </c>
      <c r="O192" t="s">
        <v>71</v>
      </c>
      <c r="P192" t="s">
        <v>72</v>
      </c>
      <c r="Q192">
        <v>155330252</v>
      </c>
      <c r="R192">
        <v>275.13900000000001</v>
      </c>
      <c r="S192">
        <v>281.86419999999998</v>
      </c>
      <c r="T192">
        <v>382.64359999999999</v>
      </c>
      <c r="U192">
        <v>1890.489</v>
      </c>
      <c r="V192">
        <v>2298.7139999999999</v>
      </c>
      <c r="W192">
        <v>561.88670000000002</v>
      </c>
      <c r="X192">
        <v>1215.963</v>
      </c>
      <c r="Y192">
        <v>1289.338</v>
      </c>
      <c r="Z192">
        <v>335.70740000000001</v>
      </c>
      <c r="AA192">
        <v>1531.904</v>
      </c>
      <c r="AB192">
        <v>204.92359999999999</v>
      </c>
      <c r="AC192">
        <v>867.03300000000002</v>
      </c>
      <c r="AD192">
        <v>365.48610000000002</v>
      </c>
      <c r="AE192">
        <v>390.54079999999999</v>
      </c>
      <c r="AF192">
        <v>42534.86</v>
      </c>
      <c r="AG192">
        <v>9950.1810000000005</v>
      </c>
      <c r="AH192">
        <v>55185.31</v>
      </c>
      <c r="AI192">
        <v>30216.46</v>
      </c>
      <c r="AJ192">
        <v>18178</v>
      </c>
      <c r="AK192">
        <v>33886.06</v>
      </c>
      <c r="AL192">
        <v>178338.4</v>
      </c>
      <c r="AM192">
        <v>21359.68</v>
      </c>
      <c r="AN192">
        <v>16389.48</v>
      </c>
      <c r="AO192">
        <v>59990.239999999998</v>
      </c>
      <c r="AP192">
        <v>63162.84</v>
      </c>
      <c r="AQ192">
        <v>14347.17</v>
      </c>
      <c r="AR192">
        <v>22901.03</v>
      </c>
      <c r="AS192">
        <v>303687.2</v>
      </c>
      <c r="AT192">
        <v>278957.8</v>
      </c>
      <c r="AU192">
        <v>358573.3</v>
      </c>
      <c r="AV192">
        <v>83716.12</v>
      </c>
      <c r="AW192">
        <v>88505.45</v>
      </c>
      <c r="AX192">
        <v>9317.7780000000002</v>
      </c>
      <c r="AY192">
        <v>2298.7139999999999</v>
      </c>
      <c r="AZ192">
        <v>386283.9</v>
      </c>
      <c r="BA192">
        <v>18395.669999999998</v>
      </c>
      <c r="BB192">
        <v>30542</v>
      </c>
      <c r="BC192">
        <v>36000</v>
      </c>
      <c r="BD192">
        <v>11184</v>
      </c>
      <c r="BE192" t="s">
        <v>83</v>
      </c>
      <c r="BF192">
        <v>0.833517132873137</v>
      </c>
      <c r="BG192">
        <v>5</v>
      </c>
      <c r="BH192">
        <v>-31024948</v>
      </c>
      <c r="BI192">
        <v>0</v>
      </c>
      <c r="BJ192">
        <v>0</v>
      </c>
      <c r="BK192">
        <v>0</v>
      </c>
      <c r="BL192">
        <v>0</v>
      </c>
      <c r="BM192">
        <v>1</v>
      </c>
      <c r="BN192">
        <f>IF(Bids_data_set!BE192="Public",1,0)</f>
        <v>1</v>
      </c>
    </row>
    <row r="193" spans="1:66" x14ac:dyDescent="0.2">
      <c r="A193">
        <v>192</v>
      </c>
      <c r="B193" t="s">
        <v>458</v>
      </c>
      <c r="C193" t="s">
        <v>481</v>
      </c>
      <c r="D193" t="s">
        <v>482</v>
      </c>
      <c r="E193" s="1">
        <v>43419</v>
      </c>
      <c r="F193" t="s">
        <v>83</v>
      </c>
      <c r="G193">
        <v>12570000</v>
      </c>
      <c r="H193">
        <v>9714000</v>
      </c>
      <c r="I193">
        <v>-0.22720763699999999</v>
      </c>
      <c r="J193" t="s">
        <v>68</v>
      </c>
      <c r="K193">
        <v>4</v>
      </c>
      <c r="L193" t="s">
        <v>84</v>
      </c>
      <c r="M193">
        <v>4</v>
      </c>
      <c r="N193" t="s">
        <v>70</v>
      </c>
      <c r="O193" t="s">
        <v>71</v>
      </c>
      <c r="P193" t="s">
        <v>80</v>
      </c>
      <c r="Q193">
        <v>9820000</v>
      </c>
      <c r="R193">
        <v>275.13900000000001</v>
      </c>
      <c r="S193">
        <v>281.86419999999998</v>
      </c>
      <c r="T193">
        <v>382.64359999999999</v>
      </c>
      <c r="U193">
        <v>1890.489</v>
      </c>
      <c r="V193">
        <v>2298.7139999999999</v>
      </c>
      <c r="W193">
        <v>561.88670000000002</v>
      </c>
      <c r="X193">
        <v>1215.963</v>
      </c>
      <c r="Y193">
        <v>1289.338</v>
      </c>
      <c r="Z193">
        <v>335.70740000000001</v>
      </c>
      <c r="AA193">
        <v>1531.904</v>
      </c>
      <c r="AB193">
        <v>204.92359999999999</v>
      </c>
      <c r="AC193">
        <v>867.03300000000002</v>
      </c>
      <c r="AD193">
        <v>365.48610000000002</v>
      </c>
      <c r="AE193">
        <v>390.54079999999999</v>
      </c>
      <c r="AF193">
        <v>42534.86</v>
      </c>
      <c r="AG193">
        <v>9950.1810000000005</v>
      </c>
      <c r="AH193">
        <v>55185.31</v>
      </c>
      <c r="AI193">
        <v>30216.46</v>
      </c>
      <c r="AJ193">
        <v>18178</v>
      </c>
      <c r="AK193">
        <v>33886.06</v>
      </c>
      <c r="AL193">
        <v>178338.4</v>
      </c>
      <c r="AM193">
        <v>21359.68</v>
      </c>
      <c r="AN193">
        <v>16389.48</v>
      </c>
      <c r="AO193">
        <v>59990.239999999998</v>
      </c>
      <c r="AP193">
        <v>63162.84</v>
      </c>
      <c r="AQ193">
        <v>14347.17</v>
      </c>
      <c r="AR193">
        <v>22901.03</v>
      </c>
      <c r="AS193">
        <v>303687.2</v>
      </c>
      <c r="AT193">
        <v>278957.8</v>
      </c>
      <c r="AU193">
        <v>358573.3</v>
      </c>
      <c r="AV193">
        <v>83716.12</v>
      </c>
      <c r="AW193">
        <v>88505.45</v>
      </c>
      <c r="AX193">
        <v>9317.7780000000002</v>
      </c>
      <c r="AY193">
        <v>2298.7139999999999</v>
      </c>
      <c r="AZ193">
        <v>386283.9</v>
      </c>
      <c r="BA193">
        <v>18395.669999999998</v>
      </c>
      <c r="BB193">
        <v>30542</v>
      </c>
      <c r="BC193">
        <v>36000</v>
      </c>
      <c r="BD193">
        <v>11184</v>
      </c>
      <c r="BE193" t="s">
        <v>83</v>
      </c>
      <c r="BF193">
        <v>0.78122513922036596</v>
      </c>
      <c r="BG193">
        <v>4</v>
      </c>
      <c r="BH193">
        <v>-2750000</v>
      </c>
      <c r="BI193">
        <v>0</v>
      </c>
      <c r="BJ193">
        <v>0</v>
      </c>
      <c r="BK193">
        <v>0</v>
      </c>
      <c r="BL193">
        <v>1</v>
      </c>
      <c r="BM193">
        <v>0</v>
      </c>
      <c r="BN193">
        <f>IF(Bids_data_set!BE193="Public",1,0)</f>
        <v>1</v>
      </c>
    </row>
    <row r="194" spans="1:66" x14ac:dyDescent="0.2">
      <c r="A194">
        <v>193</v>
      </c>
      <c r="B194" t="s">
        <v>458</v>
      </c>
      <c r="C194" t="s">
        <v>483</v>
      </c>
      <c r="D194" t="s">
        <v>484</v>
      </c>
      <c r="E194" s="1">
        <v>43433</v>
      </c>
      <c r="F194" t="s">
        <v>420</v>
      </c>
      <c r="G194">
        <v>287000</v>
      </c>
      <c r="H194">
        <v>369034</v>
      </c>
      <c r="I194">
        <v>0.28583275299999999</v>
      </c>
      <c r="J194" t="s">
        <v>68</v>
      </c>
      <c r="K194">
        <v>5</v>
      </c>
      <c r="L194" t="s">
        <v>69</v>
      </c>
      <c r="M194">
        <v>4</v>
      </c>
      <c r="N194" t="s">
        <v>70</v>
      </c>
      <c r="O194" t="s">
        <v>71</v>
      </c>
      <c r="P194" t="s">
        <v>80</v>
      </c>
      <c r="Q194">
        <v>398950</v>
      </c>
      <c r="R194">
        <v>275.13900000000001</v>
      </c>
      <c r="S194">
        <v>281.86419999999998</v>
      </c>
      <c r="T194">
        <v>382.64359999999999</v>
      </c>
      <c r="U194">
        <v>1890.489</v>
      </c>
      <c r="V194">
        <v>2298.7139999999999</v>
      </c>
      <c r="W194">
        <v>561.88670000000002</v>
      </c>
      <c r="X194">
        <v>1215.963</v>
      </c>
      <c r="Y194">
        <v>1289.338</v>
      </c>
      <c r="Z194">
        <v>335.70740000000001</v>
      </c>
      <c r="AA194">
        <v>1531.904</v>
      </c>
      <c r="AB194">
        <v>204.92359999999999</v>
      </c>
      <c r="AC194">
        <v>867.03300000000002</v>
      </c>
      <c r="AD194">
        <v>365.48610000000002</v>
      </c>
      <c r="AE194">
        <v>390.54079999999999</v>
      </c>
      <c r="AF194">
        <v>42534.86</v>
      </c>
      <c r="AG194">
        <v>9950.1810000000005</v>
      </c>
      <c r="AH194">
        <v>55185.31</v>
      </c>
      <c r="AI194">
        <v>30216.46</v>
      </c>
      <c r="AJ194">
        <v>18178</v>
      </c>
      <c r="AK194">
        <v>33886.06</v>
      </c>
      <c r="AL194">
        <v>178338.4</v>
      </c>
      <c r="AM194">
        <v>21359.68</v>
      </c>
      <c r="AN194">
        <v>16389.48</v>
      </c>
      <c r="AO194">
        <v>59990.239999999998</v>
      </c>
      <c r="AP194">
        <v>63162.84</v>
      </c>
      <c r="AQ194">
        <v>14347.17</v>
      </c>
      <c r="AR194">
        <v>22901.03</v>
      </c>
      <c r="AS194">
        <v>303687.2</v>
      </c>
      <c r="AT194">
        <v>278957.8</v>
      </c>
      <c r="AU194">
        <v>358573.3</v>
      </c>
      <c r="AV194">
        <v>83716.12</v>
      </c>
      <c r="AW194">
        <v>88505.45</v>
      </c>
      <c r="AX194">
        <v>9317.7780000000002</v>
      </c>
      <c r="AY194">
        <v>2298.7139999999999</v>
      </c>
      <c r="AZ194">
        <v>386283.9</v>
      </c>
      <c r="BA194">
        <v>18395.669999999998</v>
      </c>
      <c r="BB194">
        <v>30542</v>
      </c>
      <c r="BC194">
        <v>36000</v>
      </c>
      <c r="BD194">
        <v>11184</v>
      </c>
      <c r="BE194" t="s">
        <v>67</v>
      </c>
      <c r="BF194">
        <v>1.3900696864111499</v>
      </c>
      <c r="BG194">
        <v>1</v>
      </c>
      <c r="BH194">
        <v>111950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f>IF(Bids_data_set!BE194="Public",1,0)</f>
        <v>0</v>
      </c>
    </row>
    <row r="195" spans="1:66" x14ac:dyDescent="0.2">
      <c r="A195">
        <v>194</v>
      </c>
      <c r="B195" t="s">
        <v>458</v>
      </c>
      <c r="C195" t="s">
        <v>485</v>
      </c>
      <c r="D195" t="s">
        <v>486</v>
      </c>
      <c r="E195" s="1">
        <v>43438</v>
      </c>
      <c r="F195" t="s">
        <v>83</v>
      </c>
      <c r="G195">
        <v>122920000</v>
      </c>
      <c r="H195">
        <v>119769038</v>
      </c>
      <c r="I195">
        <v>-2.5634250000000001E-2</v>
      </c>
      <c r="J195" t="s">
        <v>75</v>
      </c>
      <c r="K195">
        <v>2</v>
      </c>
      <c r="L195" t="s">
        <v>84</v>
      </c>
      <c r="M195">
        <v>4</v>
      </c>
      <c r="N195" t="s">
        <v>70</v>
      </c>
      <c r="O195" t="s">
        <v>71</v>
      </c>
      <c r="P195" t="s">
        <v>80</v>
      </c>
      <c r="Q195">
        <v>124507320</v>
      </c>
      <c r="R195">
        <v>275.13900000000001</v>
      </c>
      <c r="S195">
        <v>281.86419999999998</v>
      </c>
      <c r="T195">
        <v>382.64359999999999</v>
      </c>
      <c r="U195">
        <v>1890.489</v>
      </c>
      <c r="V195">
        <v>2298.7139999999999</v>
      </c>
      <c r="W195">
        <v>561.88670000000002</v>
      </c>
      <c r="X195">
        <v>1215.963</v>
      </c>
      <c r="Y195">
        <v>1289.338</v>
      </c>
      <c r="Z195">
        <v>335.70740000000001</v>
      </c>
      <c r="AA195">
        <v>1531.904</v>
      </c>
      <c r="AB195">
        <v>204.92359999999999</v>
      </c>
      <c r="AC195">
        <v>867.03300000000002</v>
      </c>
      <c r="AD195">
        <v>365.48610000000002</v>
      </c>
      <c r="AE195">
        <v>390.54079999999999</v>
      </c>
      <c r="AF195">
        <v>42534.86</v>
      </c>
      <c r="AG195">
        <v>9950.1810000000005</v>
      </c>
      <c r="AH195">
        <v>55185.31</v>
      </c>
      <c r="AI195">
        <v>30216.46</v>
      </c>
      <c r="AJ195">
        <v>18178</v>
      </c>
      <c r="AK195">
        <v>33886.06</v>
      </c>
      <c r="AL195">
        <v>178338.4</v>
      </c>
      <c r="AM195">
        <v>21359.68</v>
      </c>
      <c r="AN195">
        <v>16389.48</v>
      </c>
      <c r="AO195">
        <v>59990.239999999998</v>
      </c>
      <c r="AP195">
        <v>63162.84</v>
      </c>
      <c r="AQ195">
        <v>14347.17</v>
      </c>
      <c r="AR195">
        <v>22901.03</v>
      </c>
      <c r="AS195">
        <v>303687.2</v>
      </c>
      <c r="AT195">
        <v>278957.8</v>
      </c>
      <c r="AU195">
        <v>358573.3</v>
      </c>
      <c r="AV195">
        <v>83716.12</v>
      </c>
      <c r="AW195">
        <v>88505.45</v>
      </c>
      <c r="AX195">
        <v>9317.7780000000002</v>
      </c>
      <c r="AY195">
        <v>2298.7139999999999</v>
      </c>
      <c r="AZ195">
        <v>386283.9</v>
      </c>
      <c r="BA195">
        <v>18395.669999999998</v>
      </c>
      <c r="BB195">
        <v>30542</v>
      </c>
      <c r="BC195">
        <v>36000</v>
      </c>
      <c r="BD195">
        <v>11184</v>
      </c>
      <c r="BE195" t="s">
        <v>83</v>
      </c>
      <c r="BF195">
        <v>1.0129134396355399</v>
      </c>
      <c r="BG195">
        <v>5</v>
      </c>
      <c r="BH195">
        <v>1587320</v>
      </c>
      <c r="BI195">
        <v>0</v>
      </c>
      <c r="BJ195">
        <v>0</v>
      </c>
      <c r="BK195">
        <v>0</v>
      </c>
      <c r="BL195">
        <v>0</v>
      </c>
      <c r="BM195">
        <v>1</v>
      </c>
      <c r="BN195">
        <f>IF(Bids_data_set!BE195="Public",1,0)</f>
        <v>1</v>
      </c>
    </row>
    <row r="196" spans="1:66" x14ac:dyDescent="0.2">
      <c r="A196">
        <v>195</v>
      </c>
      <c r="B196" t="s">
        <v>458</v>
      </c>
      <c r="C196" t="s">
        <v>487</v>
      </c>
      <c r="D196" t="s">
        <v>488</v>
      </c>
      <c r="E196" s="1">
        <v>43438</v>
      </c>
      <c r="F196" t="s">
        <v>420</v>
      </c>
      <c r="G196">
        <v>448000</v>
      </c>
      <c r="H196">
        <v>432222</v>
      </c>
      <c r="I196">
        <v>-3.521875E-2</v>
      </c>
      <c r="J196" t="s">
        <v>75</v>
      </c>
      <c r="K196">
        <v>6</v>
      </c>
      <c r="L196" t="s">
        <v>69</v>
      </c>
      <c r="M196">
        <v>4</v>
      </c>
      <c r="N196" t="s">
        <v>70</v>
      </c>
      <c r="O196" t="s">
        <v>71</v>
      </c>
      <c r="P196" t="s">
        <v>80</v>
      </c>
      <c r="Q196">
        <v>512625</v>
      </c>
      <c r="R196">
        <v>275.13900000000001</v>
      </c>
      <c r="S196">
        <v>281.86419999999998</v>
      </c>
      <c r="T196">
        <v>382.64359999999999</v>
      </c>
      <c r="U196">
        <v>1890.489</v>
      </c>
      <c r="V196">
        <v>2298.7139999999999</v>
      </c>
      <c r="W196">
        <v>561.88670000000002</v>
      </c>
      <c r="X196">
        <v>1215.963</v>
      </c>
      <c r="Y196">
        <v>1289.338</v>
      </c>
      <c r="Z196">
        <v>335.70740000000001</v>
      </c>
      <c r="AA196">
        <v>1531.904</v>
      </c>
      <c r="AB196">
        <v>204.92359999999999</v>
      </c>
      <c r="AC196">
        <v>867.03300000000002</v>
      </c>
      <c r="AD196">
        <v>365.48610000000002</v>
      </c>
      <c r="AE196">
        <v>390.54079999999999</v>
      </c>
      <c r="AF196">
        <v>42534.86</v>
      </c>
      <c r="AG196">
        <v>9950.1810000000005</v>
      </c>
      <c r="AH196">
        <v>55185.31</v>
      </c>
      <c r="AI196">
        <v>30216.46</v>
      </c>
      <c r="AJ196">
        <v>18178</v>
      </c>
      <c r="AK196">
        <v>33886.06</v>
      </c>
      <c r="AL196">
        <v>178338.4</v>
      </c>
      <c r="AM196">
        <v>21359.68</v>
      </c>
      <c r="AN196">
        <v>16389.48</v>
      </c>
      <c r="AO196">
        <v>59990.239999999998</v>
      </c>
      <c r="AP196">
        <v>63162.84</v>
      </c>
      <c r="AQ196">
        <v>14347.17</v>
      </c>
      <c r="AR196">
        <v>22901.03</v>
      </c>
      <c r="AS196">
        <v>303687.2</v>
      </c>
      <c r="AT196">
        <v>278957.8</v>
      </c>
      <c r="AU196">
        <v>358573.3</v>
      </c>
      <c r="AV196">
        <v>83716.12</v>
      </c>
      <c r="AW196">
        <v>88505.45</v>
      </c>
      <c r="AX196">
        <v>9317.7780000000002</v>
      </c>
      <c r="AY196">
        <v>2298.7139999999999</v>
      </c>
      <c r="AZ196">
        <v>386283.9</v>
      </c>
      <c r="BA196">
        <v>18395.669999999998</v>
      </c>
      <c r="BB196">
        <v>30542</v>
      </c>
      <c r="BC196">
        <v>36000</v>
      </c>
      <c r="BD196">
        <v>11184</v>
      </c>
      <c r="BE196" t="s">
        <v>67</v>
      </c>
      <c r="BF196">
        <v>1.1442522321428601</v>
      </c>
      <c r="BG196">
        <v>1</v>
      </c>
      <c r="BH196">
        <v>64625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f>IF(Bids_data_set!BE196="Public",1,0)</f>
        <v>0</v>
      </c>
    </row>
    <row r="197" spans="1:66" x14ac:dyDescent="0.2">
      <c r="A197">
        <v>196</v>
      </c>
      <c r="B197" t="s">
        <v>458</v>
      </c>
      <c r="C197" t="s">
        <v>489</v>
      </c>
      <c r="D197" t="s">
        <v>490</v>
      </c>
      <c r="E197" s="1">
        <v>43440</v>
      </c>
      <c r="F197" t="s">
        <v>420</v>
      </c>
      <c r="G197">
        <v>1500000</v>
      </c>
      <c r="H197">
        <v>2546000</v>
      </c>
      <c r="I197">
        <v>0.697333333</v>
      </c>
      <c r="J197" t="s">
        <v>68</v>
      </c>
      <c r="K197">
        <v>3</v>
      </c>
      <c r="L197" t="s">
        <v>84</v>
      </c>
      <c r="M197">
        <v>4</v>
      </c>
      <c r="N197" t="s">
        <v>88</v>
      </c>
      <c r="O197" t="s">
        <v>71</v>
      </c>
      <c r="P197" t="s">
        <v>89</v>
      </c>
      <c r="Q197">
        <v>4300000</v>
      </c>
      <c r="R197">
        <v>275.13900000000001</v>
      </c>
      <c r="S197">
        <v>281.86419999999998</v>
      </c>
      <c r="T197">
        <v>382.64359999999999</v>
      </c>
      <c r="U197">
        <v>1890.489</v>
      </c>
      <c r="V197">
        <v>2298.7139999999999</v>
      </c>
      <c r="W197">
        <v>561.88670000000002</v>
      </c>
      <c r="X197">
        <v>1215.963</v>
      </c>
      <c r="Y197">
        <v>1289.338</v>
      </c>
      <c r="Z197">
        <v>335.70740000000001</v>
      </c>
      <c r="AA197">
        <v>1531.904</v>
      </c>
      <c r="AB197">
        <v>204.92359999999999</v>
      </c>
      <c r="AC197">
        <v>867.03300000000002</v>
      </c>
      <c r="AD197">
        <v>365.48610000000002</v>
      </c>
      <c r="AE197">
        <v>390.54079999999999</v>
      </c>
      <c r="AF197">
        <v>42534.86</v>
      </c>
      <c r="AG197">
        <v>9950.1810000000005</v>
      </c>
      <c r="AH197">
        <v>55185.31</v>
      </c>
      <c r="AI197">
        <v>30216.46</v>
      </c>
      <c r="AJ197">
        <v>18178</v>
      </c>
      <c r="AK197">
        <v>33886.06</v>
      </c>
      <c r="AL197">
        <v>178338.4</v>
      </c>
      <c r="AM197">
        <v>21359.68</v>
      </c>
      <c r="AN197">
        <v>16389.48</v>
      </c>
      <c r="AO197">
        <v>59990.239999999998</v>
      </c>
      <c r="AP197">
        <v>63162.84</v>
      </c>
      <c r="AQ197">
        <v>14347.17</v>
      </c>
      <c r="AR197">
        <v>22901.03</v>
      </c>
      <c r="AS197">
        <v>303687.2</v>
      </c>
      <c r="AT197">
        <v>278957.8</v>
      </c>
      <c r="AU197">
        <v>358573.3</v>
      </c>
      <c r="AV197">
        <v>83716.12</v>
      </c>
      <c r="AW197">
        <v>88505.45</v>
      </c>
      <c r="AX197">
        <v>9317.7780000000002</v>
      </c>
      <c r="AY197">
        <v>2298.7139999999999</v>
      </c>
      <c r="AZ197">
        <v>386283.9</v>
      </c>
      <c r="BA197">
        <v>18395.669999999998</v>
      </c>
      <c r="BB197">
        <v>30542</v>
      </c>
      <c r="BC197">
        <v>36000</v>
      </c>
      <c r="BD197">
        <v>11184</v>
      </c>
      <c r="BE197" t="s">
        <v>67</v>
      </c>
      <c r="BF197">
        <v>2.8666666666666698</v>
      </c>
      <c r="BG197">
        <v>3</v>
      </c>
      <c r="BH197">
        <v>2800000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f>IF(Bids_data_set!BE197="Public",1,0)</f>
        <v>0</v>
      </c>
    </row>
    <row r="198" spans="1:66" x14ac:dyDescent="0.2">
      <c r="A198">
        <v>197</v>
      </c>
      <c r="B198" t="s">
        <v>458</v>
      </c>
      <c r="C198" t="s">
        <v>491</v>
      </c>
      <c r="D198" t="s">
        <v>492</v>
      </c>
      <c r="E198" s="1">
        <v>43441</v>
      </c>
      <c r="F198" t="s">
        <v>83</v>
      </c>
      <c r="G198">
        <v>5000000</v>
      </c>
      <c r="H198">
        <v>4380000</v>
      </c>
      <c r="I198">
        <v>-0.124</v>
      </c>
      <c r="J198" t="s">
        <v>75</v>
      </c>
      <c r="K198">
        <v>4</v>
      </c>
      <c r="L198" t="s">
        <v>84</v>
      </c>
      <c r="M198">
        <v>4</v>
      </c>
      <c r="N198" t="s">
        <v>88</v>
      </c>
      <c r="O198" t="s">
        <v>71</v>
      </c>
      <c r="P198" t="s">
        <v>72</v>
      </c>
      <c r="Q198">
        <v>5145491</v>
      </c>
      <c r="R198">
        <v>275.13900000000001</v>
      </c>
      <c r="S198">
        <v>281.86419999999998</v>
      </c>
      <c r="T198">
        <v>382.64359999999999</v>
      </c>
      <c r="U198">
        <v>1890.489</v>
      </c>
      <c r="V198">
        <v>2298.7139999999999</v>
      </c>
      <c r="W198">
        <v>561.88670000000002</v>
      </c>
      <c r="X198">
        <v>1215.963</v>
      </c>
      <c r="Y198">
        <v>1289.338</v>
      </c>
      <c r="Z198">
        <v>335.70740000000001</v>
      </c>
      <c r="AA198">
        <v>1531.904</v>
      </c>
      <c r="AB198">
        <v>204.92359999999999</v>
      </c>
      <c r="AC198">
        <v>867.03300000000002</v>
      </c>
      <c r="AD198">
        <v>365.48610000000002</v>
      </c>
      <c r="AE198">
        <v>390.54079999999999</v>
      </c>
      <c r="AF198">
        <v>42534.86</v>
      </c>
      <c r="AG198">
        <v>9950.1810000000005</v>
      </c>
      <c r="AH198">
        <v>55185.31</v>
      </c>
      <c r="AI198">
        <v>30216.46</v>
      </c>
      <c r="AJ198">
        <v>18178</v>
      </c>
      <c r="AK198">
        <v>33886.06</v>
      </c>
      <c r="AL198">
        <v>178338.4</v>
      </c>
      <c r="AM198">
        <v>21359.68</v>
      </c>
      <c r="AN198">
        <v>16389.48</v>
      </c>
      <c r="AO198">
        <v>59990.239999999998</v>
      </c>
      <c r="AP198">
        <v>63162.84</v>
      </c>
      <c r="AQ198">
        <v>14347.17</v>
      </c>
      <c r="AR198">
        <v>22901.03</v>
      </c>
      <c r="AS198">
        <v>303687.2</v>
      </c>
      <c r="AT198">
        <v>278957.8</v>
      </c>
      <c r="AU198">
        <v>358573.3</v>
      </c>
      <c r="AV198">
        <v>83716.12</v>
      </c>
      <c r="AW198">
        <v>88505.45</v>
      </c>
      <c r="AX198">
        <v>9317.7780000000002</v>
      </c>
      <c r="AY198">
        <v>2298.7139999999999</v>
      </c>
      <c r="AZ198">
        <v>386283.9</v>
      </c>
      <c r="BA198">
        <v>18395.669999999998</v>
      </c>
      <c r="BB198">
        <v>30542</v>
      </c>
      <c r="BC198">
        <v>36000</v>
      </c>
      <c r="BD198">
        <v>11184</v>
      </c>
      <c r="BE198" t="s">
        <v>83</v>
      </c>
      <c r="BF198">
        <v>1.0290982</v>
      </c>
      <c r="BG198">
        <v>4</v>
      </c>
      <c r="BH198">
        <v>145491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f>IF(Bids_data_set!BE198="Public",1,0)</f>
        <v>1</v>
      </c>
    </row>
    <row r="199" spans="1:66" x14ac:dyDescent="0.2">
      <c r="A199">
        <v>198</v>
      </c>
      <c r="B199" t="s">
        <v>458</v>
      </c>
      <c r="C199" t="s">
        <v>493</v>
      </c>
      <c r="D199" t="s">
        <v>494</v>
      </c>
      <c r="E199" s="1">
        <v>43452</v>
      </c>
      <c r="F199" t="s">
        <v>83</v>
      </c>
      <c r="G199">
        <v>10250000</v>
      </c>
      <c r="H199">
        <v>8275000</v>
      </c>
      <c r="I199">
        <v>-0.192682927</v>
      </c>
      <c r="J199" t="s">
        <v>68</v>
      </c>
      <c r="K199">
        <v>3</v>
      </c>
      <c r="L199" t="s">
        <v>84</v>
      </c>
      <c r="M199">
        <v>4</v>
      </c>
      <c r="N199" t="s">
        <v>70</v>
      </c>
      <c r="O199" t="s">
        <v>71</v>
      </c>
      <c r="P199" t="s">
        <v>72</v>
      </c>
      <c r="Q199">
        <v>9111636</v>
      </c>
      <c r="R199">
        <v>275.13900000000001</v>
      </c>
      <c r="S199">
        <v>281.86419999999998</v>
      </c>
      <c r="T199">
        <v>382.64359999999999</v>
      </c>
      <c r="U199">
        <v>1890.489</v>
      </c>
      <c r="V199">
        <v>2298.7139999999999</v>
      </c>
      <c r="W199">
        <v>561.88670000000002</v>
      </c>
      <c r="X199">
        <v>1215.963</v>
      </c>
      <c r="Y199">
        <v>1289.338</v>
      </c>
      <c r="Z199">
        <v>335.70740000000001</v>
      </c>
      <c r="AA199">
        <v>1531.904</v>
      </c>
      <c r="AB199">
        <v>204.92359999999999</v>
      </c>
      <c r="AC199">
        <v>867.03300000000002</v>
      </c>
      <c r="AD199">
        <v>365.48610000000002</v>
      </c>
      <c r="AE199">
        <v>390.54079999999999</v>
      </c>
      <c r="AF199">
        <v>42534.86</v>
      </c>
      <c r="AG199">
        <v>9950.1810000000005</v>
      </c>
      <c r="AH199">
        <v>55185.31</v>
      </c>
      <c r="AI199">
        <v>30216.46</v>
      </c>
      <c r="AJ199">
        <v>18178</v>
      </c>
      <c r="AK199">
        <v>33886.06</v>
      </c>
      <c r="AL199">
        <v>178338.4</v>
      </c>
      <c r="AM199">
        <v>21359.68</v>
      </c>
      <c r="AN199">
        <v>16389.48</v>
      </c>
      <c r="AO199">
        <v>59990.239999999998</v>
      </c>
      <c r="AP199">
        <v>63162.84</v>
      </c>
      <c r="AQ199">
        <v>14347.17</v>
      </c>
      <c r="AR199">
        <v>22901.03</v>
      </c>
      <c r="AS199">
        <v>303687.2</v>
      </c>
      <c r="AT199">
        <v>278957.8</v>
      </c>
      <c r="AU199">
        <v>358573.3</v>
      </c>
      <c r="AV199">
        <v>83716.12</v>
      </c>
      <c r="AW199">
        <v>88505.45</v>
      </c>
      <c r="AX199">
        <v>9317.7780000000002</v>
      </c>
      <c r="AY199">
        <v>2298.7139999999999</v>
      </c>
      <c r="AZ199">
        <v>386283.9</v>
      </c>
      <c r="BA199">
        <v>18395.669999999998</v>
      </c>
      <c r="BB199">
        <v>30542</v>
      </c>
      <c r="BC199">
        <v>36000</v>
      </c>
      <c r="BD199">
        <v>11184</v>
      </c>
      <c r="BE199" t="s">
        <v>83</v>
      </c>
      <c r="BF199">
        <v>0.88894009756097603</v>
      </c>
      <c r="BG199">
        <v>4</v>
      </c>
      <c r="BH199">
        <v>-1138364</v>
      </c>
      <c r="BI199">
        <v>0</v>
      </c>
      <c r="BJ199">
        <v>0</v>
      </c>
      <c r="BK199">
        <v>0</v>
      </c>
      <c r="BL199">
        <v>1</v>
      </c>
      <c r="BM199">
        <v>0</v>
      </c>
      <c r="BN199">
        <f>IF(Bids_data_set!BE199="Public",1,0)</f>
        <v>1</v>
      </c>
    </row>
    <row r="200" spans="1:66" x14ac:dyDescent="0.2">
      <c r="A200">
        <v>199</v>
      </c>
      <c r="B200" t="s">
        <v>495</v>
      </c>
      <c r="C200" t="s">
        <v>496</v>
      </c>
      <c r="D200" t="s">
        <v>497</v>
      </c>
      <c r="E200" s="1">
        <v>43468</v>
      </c>
      <c r="F200" t="s">
        <v>420</v>
      </c>
      <c r="G200">
        <v>426000</v>
      </c>
      <c r="H200">
        <v>745850</v>
      </c>
      <c r="I200">
        <v>0.75082159599999998</v>
      </c>
      <c r="J200" t="s">
        <v>68</v>
      </c>
      <c r="K200">
        <v>2</v>
      </c>
      <c r="L200" t="s">
        <v>84</v>
      </c>
      <c r="M200">
        <v>1</v>
      </c>
      <c r="N200" t="s">
        <v>70</v>
      </c>
      <c r="O200" t="s">
        <v>71</v>
      </c>
      <c r="P200" t="s">
        <v>89</v>
      </c>
      <c r="Q200">
        <v>745850</v>
      </c>
      <c r="R200">
        <v>275.84100000000001</v>
      </c>
      <c r="S200">
        <v>281.26589999999999</v>
      </c>
      <c r="T200">
        <v>385.47460000000001</v>
      </c>
      <c r="U200">
        <v>1901.442</v>
      </c>
      <c r="V200">
        <v>2305.9520000000002</v>
      </c>
      <c r="W200">
        <v>561.96169999999995</v>
      </c>
      <c r="X200">
        <v>1212.8910000000001</v>
      </c>
      <c r="Y200">
        <v>1297.42</v>
      </c>
      <c r="Z200">
        <v>335.31849999999997</v>
      </c>
      <c r="AA200">
        <v>1538.028</v>
      </c>
      <c r="AB200">
        <v>205.96199999999999</v>
      </c>
      <c r="AC200">
        <v>869.6318</v>
      </c>
      <c r="AD200">
        <v>367.63369999999998</v>
      </c>
      <c r="AE200">
        <v>391.99290000000002</v>
      </c>
      <c r="AF200">
        <v>42907.62</v>
      </c>
      <c r="AG200">
        <v>9980.8629999999994</v>
      </c>
      <c r="AH200">
        <v>55148.99</v>
      </c>
      <c r="AI200">
        <v>30022.03</v>
      </c>
      <c r="AJ200">
        <v>18178.72</v>
      </c>
      <c r="AK200">
        <v>33802.28</v>
      </c>
      <c r="AL200">
        <v>178254.1</v>
      </c>
      <c r="AM200">
        <v>21350.07</v>
      </c>
      <c r="AN200">
        <v>16456.830000000002</v>
      </c>
      <c r="AO200">
        <v>60050.47</v>
      </c>
      <c r="AP200">
        <v>63054.66</v>
      </c>
      <c r="AQ200">
        <v>14430.38</v>
      </c>
      <c r="AR200">
        <v>22906.32</v>
      </c>
      <c r="AS200">
        <v>304413.90000000002</v>
      </c>
      <c r="AT200">
        <v>278904.5</v>
      </c>
      <c r="AU200">
        <v>360158.4</v>
      </c>
      <c r="AV200">
        <v>83726.27</v>
      </c>
      <c r="AW200">
        <v>88354.95</v>
      </c>
      <c r="AX200">
        <v>9349.0210000000006</v>
      </c>
      <c r="AY200">
        <v>2305.9520000000002</v>
      </c>
      <c r="AZ200">
        <v>386470.9</v>
      </c>
      <c r="BA200">
        <v>18405.14</v>
      </c>
      <c r="BB200">
        <v>28822</v>
      </c>
      <c r="BC200">
        <v>30542</v>
      </c>
      <c r="BD200">
        <v>11213</v>
      </c>
      <c r="BE200" t="s">
        <v>67</v>
      </c>
      <c r="BF200">
        <v>1.75082159624413</v>
      </c>
      <c r="BG200">
        <v>1</v>
      </c>
      <c r="BH200">
        <v>319850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f>IF(Bids_data_set!BE200="Public",1,0)</f>
        <v>0</v>
      </c>
    </row>
    <row r="201" spans="1:66" x14ac:dyDescent="0.2">
      <c r="A201">
        <v>200</v>
      </c>
      <c r="B201" t="s">
        <v>495</v>
      </c>
      <c r="C201" t="s">
        <v>498</v>
      </c>
      <c r="D201" t="s">
        <v>499</v>
      </c>
      <c r="E201" s="1">
        <v>43475</v>
      </c>
      <c r="F201" t="s">
        <v>83</v>
      </c>
      <c r="G201">
        <v>4500000</v>
      </c>
      <c r="H201">
        <v>4863085</v>
      </c>
      <c r="I201">
        <v>8.0685556000000005E-2</v>
      </c>
      <c r="J201" t="s">
        <v>75</v>
      </c>
      <c r="K201">
        <v>6</v>
      </c>
      <c r="L201" t="s">
        <v>69</v>
      </c>
      <c r="M201">
        <v>1</v>
      </c>
      <c r="N201" t="s">
        <v>70</v>
      </c>
      <c r="O201" t="s">
        <v>71</v>
      </c>
      <c r="P201" t="s">
        <v>80</v>
      </c>
      <c r="Q201">
        <v>6192655</v>
      </c>
      <c r="R201">
        <v>275.84100000000001</v>
      </c>
      <c r="S201">
        <v>281.26589999999999</v>
      </c>
      <c r="T201">
        <v>385.47460000000001</v>
      </c>
      <c r="U201">
        <v>1901.442</v>
      </c>
      <c r="V201">
        <v>2305.9520000000002</v>
      </c>
      <c r="W201">
        <v>561.96169999999995</v>
      </c>
      <c r="X201">
        <v>1212.8910000000001</v>
      </c>
      <c r="Y201">
        <v>1297.42</v>
      </c>
      <c r="Z201">
        <v>335.31849999999997</v>
      </c>
      <c r="AA201">
        <v>1538.028</v>
      </c>
      <c r="AB201">
        <v>205.96199999999999</v>
      </c>
      <c r="AC201">
        <v>869.6318</v>
      </c>
      <c r="AD201">
        <v>367.63369999999998</v>
      </c>
      <c r="AE201">
        <v>391.99290000000002</v>
      </c>
      <c r="AF201">
        <v>42907.62</v>
      </c>
      <c r="AG201">
        <v>9980.8629999999994</v>
      </c>
      <c r="AH201">
        <v>55148.99</v>
      </c>
      <c r="AI201">
        <v>30022.03</v>
      </c>
      <c r="AJ201">
        <v>18178.72</v>
      </c>
      <c r="AK201">
        <v>33802.28</v>
      </c>
      <c r="AL201">
        <v>178254.1</v>
      </c>
      <c r="AM201">
        <v>21350.07</v>
      </c>
      <c r="AN201">
        <v>16456.830000000002</v>
      </c>
      <c r="AO201">
        <v>60050.47</v>
      </c>
      <c r="AP201">
        <v>63054.66</v>
      </c>
      <c r="AQ201">
        <v>14430.38</v>
      </c>
      <c r="AR201">
        <v>22906.32</v>
      </c>
      <c r="AS201">
        <v>304413.90000000002</v>
      </c>
      <c r="AT201">
        <v>278904.5</v>
      </c>
      <c r="AU201">
        <v>360158.4</v>
      </c>
      <c r="AV201">
        <v>83726.27</v>
      </c>
      <c r="AW201">
        <v>88354.95</v>
      </c>
      <c r="AX201">
        <v>9349.0210000000006</v>
      </c>
      <c r="AY201">
        <v>2305.9520000000002</v>
      </c>
      <c r="AZ201">
        <v>386470.9</v>
      </c>
      <c r="BA201">
        <v>18405.14</v>
      </c>
      <c r="BB201">
        <v>28822</v>
      </c>
      <c r="BC201">
        <v>30542</v>
      </c>
      <c r="BD201">
        <v>11213</v>
      </c>
      <c r="BE201" t="s">
        <v>83</v>
      </c>
      <c r="BF201">
        <v>1.37614555555556</v>
      </c>
      <c r="BG201">
        <v>4</v>
      </c>
      <c r="BH201">
        <v>1692655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f>IF(Bids_data_set!BE201="Public",1,0)</f>
        <v>1</v>
      </c>
    </row>
    <row r="202" spans="1:66" x14ac:dyDescent="0.2">
      <c r="A202">
        <v>201</v>
      </c>
      <c r="B202" t="s">
        <v>495</v>
      </c>
      <c r="C202" t="s">
        <v>500</v>
      </c>
      <c r="D202" t="s">
        <v>501</v>
      </c>
      <c r="E202" s="1">
        <v>43488</v>
      </c>
      <c r="F202" t="s">
        <v>83</v>
      </c>
      <c r="G202">
        <v>28219450</v>
      </c>
      <c r="H202">
        <v>27620150</v>
      </c>
      <c r="I202">
        <v>-2.1237124999999999E-2</v>
      </c>
      <c r="J202" t="s">
        <v>75</v>
      </c>
      <c r="K202">
        <v>6</v>
      </c>
      <c r="L202" t="s">
        <v>103</v>
      </c>
      <c r="M202">
        <v>1</v>
      </c>
      <c r="N202" t="s">
        <v>108</v>
      </c>
      <c r="O202" t="s">
        <v>71</v>
      </c>
      <c r="P202" t="s">
        <v>80</v>
      </c>
      <c r="Q202">
        <v>31594000</v>
      </c>
      <c r="R202">
        <v>275.84100000000001</v>
      </c>
      <c r="S202">
        <v>281.26589999999999</v>
      </c>
      <c r="T202">
        <v>385.47460000000001</v>
      </c>
      <c r="U202">
        <v>1901.442</v>
      </c>
      <c r="V202">
        <v>2305.9520000000002</v>
      </c>
      <c r="W202">
        <v>561.96169999999995</v>
      </c>
      <c r="X202">
        <v>1212.8910000000001</v>
      </c>
      <c r="Y202">
        <v>1297.42</v>
      </c>
      <c r="Z202">
        <v>335.31849999999997</v>
      </c>
      <c r="AA202">
        <v>1538.028</v>
      </c>
      <c r="AB202">
        <v>205.96199999999999</v>
      </c>
      <c r="AC202">
        <v>869.6318</v>
      </c>
      <c r="AD202">
        <v>367.63369999999998</v>
      </c>
      <c r="AE202">
        <v>391.99290000000002</v>
      </c>
      <c r="AF202">
        <v>42907.62</v>
      </c>
      <c r="AG202">
        <v>9980.8629999999994</v>
      </c>
      <c r="AH202">
        <v>55148.99</v>
      </c>
      <c r="AI202">
        <v>30022.03</v>
      </c>
      <c r="AJ202">
        <v>18178.72</v>
      </c>
      <c r="AK202">
        <v>33802.28</v>
      </c>
      <c r="AL202">
        <v>178254.1</v>
      </c>
      <c r="AM202">
        <v>21350.07</v>
      </c>
      <c r="AN202">
        <v>16456.830000000002</v>
      </c>
      <c r="AO202">
        <v>60050.47</v>
      </c>
      <c r="AP202">
        <v>63054.66</v>
      </c>
      <c r="AQ202">
        <v>14430.38</v>
      </c>
      <c r="AR202">
        <v>22906.32</v>
      </c>
      <c r="AS202">
        <v>304413.90000000002</v>
      </c>
      <c r="AT202">
        <v>278904.5</v>
      </c>
      <c r="AU202">
        <v>360158.4</v>
      </c>
      <c r="AV202">
        <v>83726.27</v>
      </c>
      <c r="AW202">
        <v>88354.95</v>
      </c>
      <c r="AX202">
        <v>9349.0210000000006</v>
      </c>
      <c r="AY202">
        <v>2305.9520000000002</v>
      </c>
      <c r="AZ202">
        <v>386470.9</v>
      </c>
      <c r="BA202">
        <v>18405.14</v>
      </c>
      <c r="BB202">
        <v>28822</v>
      </c>
      <c r="BC202">
        <v>30542</v>
      </c>
      <c r="BD202">
        <v>11213</v>
      </c>
      <c r="BE202" t="s">
        <v>83</v>
      </c>
      <c r="BF202">
        <v>1.1195824156742999</v>
      </c>
      <c r="BG202">
        <v>5</v>
      </c>
      <c r="BH202">
        <v>3374550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f>IF(Bids_data_set!BE202="Public",1,0)</f>
        <v>1</v>
      </c>
    </row>
    <row r="203" spans="1:66" x14ac:dyDescent="0.2">
      <c r="A203">
        <v>202</v>
      </c>
      <c r="B203" t="s">
        <v>495</v>
      </c>
      <c r="C203" t="s">
        <v>502</v>
      </c>
      <c r="D203" t="s">
        <v>503</v>
      </c>
      <c r="E203" s="1">
        <v>43489</v>
      </c>
      <c r="F203" t="s">
        <v>83</v>
      </c>
      <c r="G203">
        <v>23450000</v>
      </c>
      <c r="H203">
        <v>25644000</v>
      </c>
      <c r="I203">
        <v>9.3560768000000002E-2</v>
      </c>
      <c r="J203" t="s">
        <v>75</v>
      </c>
      <c r="K203">
        <v>2</v>
      </c>
      <c r="L203" t="s">
        <v>84</v>
      </c>
      <c r="M203">
        <v>1</v>
      </c>
      <c r="N203" t="s">
        <v>70</v>
      </c>
      <c r="O203" t="s">
        <v>71</v>
      </c>
      <c r="P203" t="s">
        <v>72</v>
      </c>
      <c r="Q203">
        <v>30867117</v>
      </c>
      <c r="R203">
        <v>275.84100000000001</v>
      </c>
      <c r="S203">
        <v>281.26589999999999</v>
      </c>
      <c r="T203">
        <v>385.47460000000001</v>
      </c>
      <c r="U203">
        <v>1901.442</v>
      </c>
      <c r="V203">
        <v>2305.9520000000002</v>
      </c>
      <c r="W203">
        <v>561.96169999999995</v>
      </c>
      <c r="X203">
        <v>1212.8910000000001</v>
      </c>
      <c r="Y203">
        <v>1297.42</v>
      </c>
      <c r="Z203">
        <v>335.31849999999997</v>
      </c>
      <c r="AA203">
        <v>1538.028</v>
      </c>
      <c r="AB203">
        <v>205.96199999999999</v>
      </c>
      <c r="AC203">
        <v>869.6318</v>
      </c>
      <c r="AD203">
        <v>367.63369999999998</v>
      </c>
      <c r="AE203">
        <v>391.99290000000002</v>
      </c>
      <c r="AF203">
        <v>42907.62</v>
      </c>
      <c r="AG203">
        <v>9980.8629999999994</v>
      </c>
      <c r="AH203">
        <v>55148.99</v>
      </c>
      <c r="AI203">
        <v>30022.03</v>
      </c>
      <c r="AJ203">
        <v>18178.72</v>
      </c>
      <c r="AK203">
        <v>33802.28</v>
      </c>
      <c r="AL203">
        <v>178254.1</v>
      </c>
      <c r="AM203">
        <v>21350.07</v>
      </c>
      <c r="AN203">
        <v>16456.830000000002</v>
      </c>
      <c r="AO203">
        <v>60050.47</v>
      </c>
      <c r="AP203">
        <v>63054.66</v>
      </c>
      <c r="AQ203">
        <v>14430.38</v>
      </c>
      <c r="AR203">
        <v>22906.32</v>
      </c>
      <c r="AS203">
        <v>304413.90000000002</v>
      </c>
      <c r="AT203">
        <v>278904.5</v>
      </c>
      <c r="AU203">
        <v>360158.4</v>
      </c>
      <c r="AV203">
        <v>83726.27</v>
      </c>
      <c r="AW203">
        <v>88354.95</v>
      </c>
      <c r="AX203">
        <v>9349.0210000000006</v>
      </c>
      <c r="AY203">
        <v>2305.9520000000002</v>
      </c>
      <c r="AZ203">
        <v>386470.9</v>
      </c>
      <c r="BA203">
        <v>18405.14</v>
      </c>
      <c r="BB203">
        <v>28822</v>
      </c>
      <c r="BC203">
        <v>30542</v>
      </c>
      <c r="BD203">
        <v>11213</v>
      </c>
      <c r="BE203" t="s">
        <v>83</v>
      </c>
      <c r="BF203">
        <v>1.3162949680170599</v>
      </c>
      <c r="BG203">
        <v>5</v>
      </c>
      <c r="BH203">
        <v>7417117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f>IF(Bids_data_set!BE203="Public",1,0)</f>
        <v>1</v>
      </c>
    </row>
    <row r="204" spans="1:66" x14ac:dyDescent="0.2">
      <c r="A204">
        <v>203</v>
      </c>
      <c r="B204" t="s">
        <v>495</v>
      </c>
      <c r="C204" t="s">
        <v>504</v>
      </c>
      <c r="D204" t="s">
        <v>505</v>
      </c>
      <c r="E204" s="1">
        <v>43496</v>
      </c>
      <c r="F204" t="s">
        <v>83</v>
      </c>
      <c r="G204">
        <v>92495500</v>
      </c>
      <c r="H204">
        <v>63348000</v>
      </c>
      <c r="I204">
        <v>-0.31512343799999998</v>
      </c>
      <c r="J204" t="s">
        <v>68</v>
      </c>
      <c r="K204">
        <v>3</v>
      </c>
      <c r="L204" t="s">
        <v>103</v>
      </c>
      <c r="M204">
        <v>1</v>
      </c>
      <c r="N204" t="s">
        <v>108</v>
      </c>
      <c r="O204" t="s">
        <v>71</v>
      </c>
      <c r="P204" t="s">
        <v>80</v>
      </c>
      <c r="Q204">
        <v>70399000</v>
      </c>
      <c r="R204">
        <v>275.84100000000001</v>
      </c>
      <c r="S204">
        <v>281.26589999999999</v>
      </c>
      <c r="T204">
        <v>385.47460000000001</v>
      </c>
      <c r="U204">
        <v>1901.442</v>
      </c>
      <c r="V204">
        <v>2305.9520000000002</v>
      </c>
      <c r="W204">
        <v>561.96169999999995</v>
      </c>
      <c r="X204">
        <v>1212.8910000000001</v>
      </c>
      <c r="Y204">
        <v>1297.42</v>
      </c>
      <c r="Z204">
        <v>335.31849999999997</v>
      </c>
      <c r="AA204">
        <v>1538.028</v>
      </c>
      <c r="AB204">
        <v>205.96199999999999</v>
      </c>
      <c r="AC204">
        <v>869.6318</v>
      </c>
      <c r="AD204">
        <v>367.63369999999998</v>
      </c>
      <c r="AE204">
        <v>391.99290000000002</v>
      </c>
      <c r="AF204">
        <v>42907.62</v>
      </c>
      <c r="AG204">
        <v>9980.8629999999994</v>
      </c>
      <c r="AH204">
        <v>55148.99</v>
      </c>
      <c r="AI204">
        <v>30022.03</v>
      </c>
      <c r="AJ204">
        <v>18178.72</v>
      </c>
      <c r="AK204">
        <v>33802.28</v>
      </c>
      <c r="AL204">
        <v>178254.1</v>
      </c>
      <c r="AM204">
        <v>21350.07</v>
      </c>
      <c r="AN204">
        <v>16456.830000000002</v>
      </c>
      <c r="AO204">
        <v>60050.47</v>
      </c>
      <c r="AP204">
        <v>63054.66</v>
      </c>
      <c r="AQ204">
        <v>14430.38</v>
      </c>
      <c r="AR204">
        <v>22906.32</v>
      </c>
      <c r="AS204">
        <v>304413.90000000002</v>
      </c>
      <c r="AT204">
        <v>278904.5</v>
      </c>
      <c r="AU204">
        <v>360158.4</v>
      </c>
      <c r="AV204">
        <v>83726.27</v>
      </c>
      <c r="AW204">
        <v>88354.95</v>
      </c>
      <c r="AX204">
        <v>9349.0210000000006</v>
      </c>
      <c r="AY204">
        <v>2305.9520000000002</v>
      </c>
      <c r="AZ204">
        <v>386470.9</v>
      </c>
      <c r="BA204">
        <v>18405.14</v>
      </c>
      <c r="BB204">
        <v>28822</v>
      </c>
      <c r="BC204">
        <v>30542</v>
      </c>
      <c r="BD204">
        <v>11213</v>
      </c>
      <c r="BE204" t="s">
        <v>83</v>
      </c>
      <c r="BF204">
        <v>0.76110729711175096</v>
      </c>
      <c r="BG204">
        <v>5</v>
      </c>
      <c r="BH204">
        <v>-22096500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f>IF(Bids_data_set!BE204="Public",1,0)</f>
        <v>1</v>
      </c>
    </row>
    <row r="205" spans="1:66" x14ac:dyDescent="0.2">
      <c r="A205">
        <v>204</v>
      </c>
      <c r="B205" t="s">
        <v>495</v>
      </c>
      <c r="C205" t="s">
        <v>506</v>
      </c>
      <c r="D205" t="s">
        <v>507</v>
      </c>
      <c r="E205" s="1">
        <v>43501</v>
      </c>
      <c r="F205" t="s">
        <v>67</v>
      </c>
      <c r="G205">
        <v>13910000</v>
      </c>
      <c r="H205">
        <v>11745510</v>
      </c>
      <c r="I205">
        <v>-0.15560675800000001</v>
      </c>
      <c r="J205" t="s">
        <v>75</v>
      </c>
      <c r="K205">
        <v>4</v>
      </c>
      <c r="L205" t="s">
        <v>84</v>
      </c>
      <c r="M205">
        <v>1</v>
      </c>
      <c r="N205" t="s">
        <v>85</v>
      </c>
      <c r="O205" t="s">
        <v>71</v>
      </c>
      <c r="P205" t="s">
        <v>80</v>
      </c>
      <c r="Q205">
        <v>13320000</v>
      </c>
      <c r="R205">
        <v>275.84100000000001</v>
      </c>
      <c r="S205">
        <v>281.26589999999999</v>
      </c>
      <c r="T205">
        <v>385.47460000000001</v>
      </c>
      <c r="U205">
        <v>1901.442</v>
      </c>
      <c r="V205">
        <v>2305.9520000000002</v>
      </c>
      <c r="W205">
        <v>561.96169999999995</v>
      </c>
      <c r="X205">
        <v>1212.8910000000001</v>
      </c>
      <c r="Y205">
        <v>1297.42</v>
      </c>
      <c r="Z205">
        <v>335.31849999999997</v>
      </c>
      <c r="AA205">
        <v>1538.028</v>
      </c>
      <c r="AB205">
        <v>205.96199999999999</v>
      </c>
      <c r="AC205">
        <v>869.6318</v>
      </c>
      <c r="AD205">
        <v>367.63369999999998</v>
      </c>
      <c r="AE205">
        <v>391.99290000000002</v>
      </c>
      <c r="AF205">
        <v>42907.62</v>
      </c>
      <c r="AG205">
        <v>9980.8629999999994</v>
      </c>
      <c r="AH205">
        <v>55148.99</v>
      </c>
      <c r="AI205">
        <v>30022.03</v>
      </c>
      <c r="AJ205">
        <v>18178.72</v>
      </c>
      <c r="AK205">
        <v>33802.28</v>
      </c>
      <c r="AL205">
        <v>178254.1</v>
      </c>
      <c r="AM205">
        <v>21350.07</v>
      </c>
      <c r="AN205">
        <v>16456.830000000002</v>
      </c>
      <c r="AO205">
        <v>60050.47</v>
      </c>
      <c r="AP205">
        <v>63054.66</v>
      </c>
      <c r="AQ205">
        <v>14430.38</v>
      </c>
      <c r="AR205">
        <v>22906.32</v>
      </c>
      <c r="AS205">
        <v>304413.90000000002</v>
      </c>
      <c r="AT205">
        <v>278904.5</v>
      </c>
      <c r="AU205">
        <v>360158.4</v>
      </c>
      <c r="AV205">
        <v>83726.27</v>
      </c>
      <c r="AW205">
        <v>88354.95</v>
      </c>
      <c r="AX205">
        <v>9349.0210000000006</v>
      </c>
      <c r="AY205">
        <v>2305.9520000000002</v>
      </c>
      <c r="AZ205">
        <v>386470.9</v>
      </c>
      <c r="BA205">
        <v>18405.14</v>
      </c>
      <c r="BB205">
        <v>28822</v>
      </c>
      <c r="BC205">
        <v>30542</v>
      </c>
      <c r="BD205">
        <v>11213</v>
      </c>
      <c r="BE205" t="s">
        <v>67</v>
      </c>
      <c r="BF205">
        <v>0.95758447160316296</v>
      </c>
      <c r="BG205">
        <v>4</v>
      </c>
      <c r="BH205">
        <v>-590000</v>
      </c>
      <c r="BI205">
        <v>0</v>
      </c>
      <c r="BJ205">
        <v>0</v>
      </c>
      <c r="BK205">
        <v>0</v>
      </c>
      <c r="BL205">
        <v>1</v>
      </c>
      <c r="BM205">
        <v>0</v>
      </c>
      <c r="BN205">
        <f>IF(Bids_data_set!BE205="Public",1,0)</f>
        <v>0</v>
      </c>
    </row>
    <row r="206" spans="1:66" x14ac:dyDescent="0.2">
      <c r="A206">
        <v>205</v>
      </c>
      <c r="B206" t="s">
        <v>495</v>
      </c>
      <c r="C206" t="s">
        <v>508</v>
      </c>
      <c r="D206" t="s">
        <v>509</v>
      </c>
      <c r="E206" s="1">
        <v>43503</v>
      </c>
      <c r="F206" t="s">
        <v>420</v>
      </c>
      <c r="G206">
        <v>1130000</v>
      </c>
      <c r="H206">
        <v>1686000</v>
      </c>
      <c r="I206">
        <v>0.49203539800000001</v>
      </c>
      <c r="J206" t="s">
        <v>68</v>
      </c>
      <c r="K206">
        <v>2</v>
      </c>
      <c r="L206" t="s">
        <v>84</v>
      </c>
      <c r="M206">
        <v>1</v>
      </c>
      <c r="N206" t="s">
        <v>108</v>
      </c>
      <c r="O206" t="s">
        <v>71</v>
      </c>
      <c r="P206" t="s">
        <v>80</v>
      </c>
      <c r="Q206">
        <v>2181000</v>
      </c>
      <c r="R206">
        <v>275.84100000000001</v>
      </c>
      <c r="S206">
        <v>281.26589999999999</v>
      </c>
      <c r="T206">
        <v>385.47460000000001</v>
      </c>
      <c r="U206">
        <v>1901.442</v>
      </c>
      <c r="V206">
        <v>2305.9520000000002</v>
      </c>
      <c r="W206">
        <v>561.96169999999995</v>
      </c>
      <c r="X206">
        <v>1212.8910000000001</v>
      </c>
      <c r="Y206">
        <v>1297.42</v>
      </c>
      <c r="Z206">
        <v>335.31849999999997</v>
      </c>
      <c r="AA206">
        <v>1538.028</v>
      </c>
      <c r="AB206">
        <v>205.96199999999999</v>
      </c>
      <c r="AC206">
        <v>869.6318</v>
      </c>
      <c r="AD206">
        <v>367.63369999999998</v>
      </c>
      <c r="AE206">
        <v>391.99290000000002</v>
      </c>
      <c r="AF206">
        <v>42907.62</v>
      </c>
      <c r="AG206">
        <v>9980.8629999999994</v>
      </c>
      <c r="AH206">
        <v>55148.99</v>
      </c>
      <c r="AI206">
        <v>30022.03</v>
      </c>
      <c r="AJ206">
        <v>18178.72</v>
      </c>
      <c r="AK206">
        <v>33802.28</v>
      </c>
      <c r="AL206">
        <v>178254.1</v>
      </c>
      <c r="AM206">
        <v>21350.07</v>
      </c>
      <c r="AN206">
        <v>16456.830000000002</v>
      </c>
      <c r="AO206">
        <v>60050.47</v>
      </c>
      <c r="AP206">
        <v>63054.66</v>
      </c>
      <c r="AQ206">
        <v>14430.38</v>
      </c>
      <c r="AR206">
        <v>22906.32</v>
      </c>
      <c r="AS206">
        <v>304413.90000000002</v>
      </c>
      <c r="AT206">
        <v>278904.5</v>
      </c>
      <c r="AU206">
        <v>360158.4</v>
      </c>
      <c r="AV206">
        <v>83726.27</v>
      </c>
      <c r="AW206">
        <v>88354.95</v>
      </c>
      <c r="AX206">
        <v>9349.0210000000006</v>
      </c>
      <c r="AY206">
        <v>2305.9520000000002</v>
      </c>
      <c r="AZ206">
        <v>386470.9</v>
      </c>
      <c r="BA206">
        <v>18405.14</v>
      </c>
      <c r="BB206">
        <v>28822</v>
      </c>
      <c r="BC206">
        <v>30542</v>
      </c>
      <c r="BD206">
        <v>11213</v>
      </c>
      <c r="BE206" t="s">
        <v>67</v>
      </c>
      <c r="BF206">
        <v>1.93008849557522</v>
      </c>
      <c r="BG206">
        <v>2</v>
      </c>
      <c r="BH206">
        <v>1051000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f>IF(Bids_data_set!BE206="Public",1,0)</f>
        <v>0</v>
      </c>
    </row>
    <row r="207" spans="1:66" x14ac:dyDescent="0.2">
      <c r="A207">
        <v>206</v>
      </c>
      <c r="B207" t="s">
        <v>495</v>
      </c>
      <c r="C207" t="s">
        <v>510</v>
      </c>
      <c r="D207" t="s">
        <v>511</v>
      </c>
      <c r="E207" s="1">
        <v>43503</v>
      </c>
      <c r="F207" t="s">
        <v>420</v>
      </c>
      <c r="G207">
        <v>684000</v>
      </c>
      <c r="H207">
        <v>615000</v>
      </c>
      <c r="I207">
        <v>-0.100877193</v>
      </c>
      <c r="J207" t="s">
        <v>75</v>
      </c>
      <c r="K207">
        <v>5</v>
      </c>
      <c r="L207" t="s">
        <v>69</v>
      </c>
      <c r="M207">
        <v>1</v>
      </c>
      <c r="N207" t="s">
        <v>70</v>
      </c>
      <c r="O207" t="s">
        <v>71</v>
      </c>
      <c r="P207" t="s">
        <v>80</v>
      </c>
      <c r="Q207">
        <v>685924</v>
      </c>
      <c r="R207">
        <v>275.84100000000001</v>
      </c>
      <c r="S207">
        <v>281.26589999999999</v>
      </c>
      <c r="T207">
        <v>385.47460000000001</v>
      </c>
      <c r="U207">
        <v>1901.442</v>
      </c>
      <c r="V207">
        <v>2305.9520000000002</v>
      </c>
      <c r="W207">
        <v>561.96169999999995</v>
      </c>
      <c r="X207">
        <v>1212.8910000000001</v>
      </c>
      <c r="Y207">
        <v>1297.42</v>
      </c>
      <c r="Z207">
        <v>335.31849999999997</v>
      </c>
      <c r="AA207">
        <v>1538.028</v>
      </c>
      <c r="AB207">
        <v>205.96199999999999</v>
      </c>
      <c r="AC207">
        <v>869.6318</v>
      </c>
      <c r="AD207">
        <v>367.63369999999998</v>
      </c>
      <c r="AE207">
        <v>391.99290000000002</v>
      </c>
      <c r="AF207">
        <v>42907.62</v>
      </c>
      <c r="AG207">
        <v>9980.8629999999994</v>
      </c>
      <c r="AH207">
        <v>55148.99</v>
      </c>
      <c r="AI207">
        <v>30022.03</v>
      </c>
      <c r="AJ207">
        <v>18178.72</v>
      </c>
      <c r="AK207">
        <v>33802.28</v>
      </c>
      <c r="AL207">
        <v>178254.1</v>
      </c>
      <c r="AM207">
        <v>21350.07</v>
      </c>
      <c r="AN207">
        <v>16456.830000000002</v>
      </c>
      <c r="AO207">
        <v>60050.47</v>
      </c>
      <c r="AP207">
        <v>63054.66</v>
      </c>
      <c r="AQ207">
        <v>14430.38</v>
      </c>
      <c r="AR207">
        <v>22906.32</v>
      </c>
      <c r="AS207">
        <v>304413.90000000002</v>
      </c>
      <c r="AT207">
        <v>278904.5</v>
      </c>
      <c r="AU207">
        <v>360158.4</v>
      </c>
      <c r="AV207">
        <v>83726.27</v>
      </c>
      <c r="AW207">
        <v>88354.95</v>
      </c>
      <c r="AX207">
        <v>9349.0210000000006</v>
      </c>
      <c r="AY207">
        <v>2305.9520000000002</v>
      </c>
      <c r="AZ207">
        <v>386470.9</v>
      </c>
      <c r="BA207">
        <v>18405.14</v>
      </c>
      <c r="BB207">
        <v>28822</v>
      </c>
      <c r="BC207">
        <v>30542</v>
      </c>
      <c r="BD207">
        <v>11213</v>
      </c>
      <c r="BE207" t="s">
        <v>67</v>
      </c>
      <c r="BF207">
        <v>1.00281286549708</v>
      </c>
      <c r="BG207">
        <v>1</v>
      </c>
      <c r="BH207">
        <v>1924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f>IF(Bids_data_set!BE207="Public",1,0)</f>
        <v>0</v>
      </c>
    </row>
    <row r="208" spans="1:66" x14ac:dyDescent="0.2">
      <c r="A208">
        <v>207</v>
      </c>
      <c r="B208" t="s">
        <v>495</v>
      </c>
      <c r="C208" t="s">
        <v>512</v>
      </c>
      <c r="D208" t="s">
        <v>513</v>
      </c>
      <c r="E208" s="1">
        <v>43516</v>
      </c>
      <c r="F208" t="s">
        <v>67</v>
      </c>
      <c r="G208">
        <v>1790000</v>
      </c>
      <c r="H208">
        <v>1443785</v>
      </c>
      <c r="I208">
        <v>-0.19341620100000001</v>
      </c>
      <c r="J208" t="s">
        <v>75</v>
      </c>
      <c r="K208">
        <v>7</v>
      </c>
      <c r="L208" t="s">
        <v>103</v>
      </c>
      <c r="M208">
        <v>1</v>
      </c>
      <c r="N208" t="s">
        <v>108</v>
      </c>
      <c r="O208" t="s">
        <v>71</v>
      </c>
      <c r="P208" t="s">
        <v>72</v>
      </c>
      <c r="Q208">
        <v>1884975</v>
      </c>
      <c r="R208">
        <v>275.84100000000001</v>
      </c>
      <c r="S208">
        <v>281.26589999999999</v>
      </c>
      <c r="T208">
        <v>385.47460000000001</v>
      </c>
      <c r="U208">
        <v>1901.442</v>
      </c>
      <c r="V208">
        <v>2305.9520000000002</v>
      </c>
      <c r="W208">
        <v>561.96169999999995</v>
      </c>
      <c r="X208">
        <v>1212.8910000000001</v>
      </c>
      <c r="Y208">
        <v>1297.42</v>
      </c>
      <c r="Z208">
        <v>335.31849999999997</v>
      </c>
      <c r="AA208">
        <v>1538.028</v>
      </c>
      <c r="AB208">
        <v>205.96199999999999</v>
      </c>
      <c r="AC208">
        <v>869.6318</v>
      </c>
      <c r="AD208">
        <v>367.63369999999998</v>
      </c>
      <c r="AE208">
        <v>391.99290000000002</v>
      </c>
      <c r="AF208">
        <v>42907.62</v>
      </c>
      <c r="AG208">
        <v>9980.8629999999994</v>
      </c>
      <c r="AH208">
        <v>55148.99</v>
      </c>
      <c r="AI208">
        <v>30022.03</v>
      </c>
      <c r="AJ208">
        <v>18178.72</v>
      </c>
      <c r="AK208">
        <v>33802.28</v>
      </c>
      <c r="AL208">
        <v>178254.1</v>
      </c>
      <c r="AM208">
        <v>21350.07</v>
      </c>
      <c r="AN208">
        <v>16456.830000000002</v>
      </c>
      <c r="AO208">
        <v>60050.47</v>
      </c>
      <c r="AP208">
        <v>63054.66</v>
      </c>
      <c r="AQ208">
        <v>14430.38</v>
      </c>
      <c r="AR208">
        <v>22906.32</v>
      </c>
      <c r="AS208">
        <v>304413.90000000002</v>
      </c>
      <c r="AT208">
        <v>278904.5</v>
      </c>
      <c r="AU208">
        <v>360158.4</v>
      </c>
      <c r="AV208">
        <v>83726.27</v>
      </c>
      <c r="AW208">
        <v>88354.95</v>
      </c>
      <c r="AX208">
        <v>9349.0210000000006</v>
      </c>
      <c r="AY208">
        <v>2305.9520000000002</v>
      </c>
      <c r="AZ208">
        <v>386470.9</v>
      </c>
      <c r="BA208">
        <v>18405.14</v>
      </c>
      <c r="BB208">
        <v>28822</v>
      </c>
      <c r="BC208">
        <v>30542</v>
      </c>
      <c r="BD208">
        <v>11213</v>
      </c>
      <c r="BE208" t="s">
        <v>67</v>
      </c>
      <c r="BF208">
        <v>1.0530586592178801</v>
      </c>
      <c r="BG208">
        <v>2</v>
      </c>
      <c r="BH208">
        <v>94975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f>IF(Bids_data_set!BE208="Public",1,0)</f>
        <v>0</v>
      </c>
    </row>
    <row r="209" spans="1:66" x14ac:dyDescent="0.2">
      <c r="A209">
        <v>208</v>
      </c>
      <c r="B209" t="s">
        <v>495</v>
      </c>
      <c r="C209" t="s">
        <v>514</v>
      </c>
      <c r="D209" t="s">
        <v>515</v>
      </c>
      <c r="E209" s="1">
        <v>43516</v>
      </c>
      <c r="F209" t="s">
        <v>67</v>
      </c>
      <c r="G209">
        <v>1880000</v>
      </c>
      <c r="H209">
        <v>1101828</v>
      </c>
      <c r="I209">
        <v>-0.41392127699999998</v>
      </c>
      <c r="J209" t="s">
        <v>75</v>
      </c>
      <c r="K209">
        <v>6</v>
      </c>
      <c r="L209" t="s">
        <v>103</v>
      </c>
      <c r="M209">
        <v>1</v>
      </c>
      <c r="N209" t="s">
        <v>108</v>
      </c>
      <c r="O209" t="s">
        <v>71</v>
      </c>
      <c r="P209" t="s">
        <v>72</v>
      </c>
      <c r="Q209">
        <v>2593400</v>
      </c>
      <c r="R209">
        <v>275.84100000000001</v>
      </c>
      <c r="S209">
        <v>281.26589999999999</v>
      </c>
      <c r="T209">
        <v>385.47460000000001</v>
      </c>
      <c r="U209">
        <v>1901.442</v>
      </c>
      <c r="V209">
        <v>2305.9520000000002</v>
      </c>
      <c r="W209">
        <v>561.96169999999995</v>
      </c>
      <c r="X209">
        <v>1212.8910000000001</v>
      </c>
      <c r="Y209">
        <v>1297.42</v>
      </c>
      <c r="Z209">
        <v>335.31849999999997</v>
      </c>
      <c r="AA209">
        <v>1538.028</v>
      </c>
      <c r="AB209">
        <v>205.96199999999999</v>
      </c>
      <c r="AC209">
        <v>869.6318</v>
      </c>
      <c r="AD209">
        <v>367.63369999999998</v>
      </c>
      <c r="AE209">
        <v>391.99290000000002</v>
      </c>
      <c r="AF209">
        <v>42907.62</v>
      </c>
      <c r="AG209">
        <v>9980.8629999999994</v>
      </c>
      <c r="AH209">
        <v>55148.99</v>
      </c>
      <c r="AI209">
        <v>30022.03</v>
      </c>
      <c r="AJ209">
        <v>18178.72</v>
      </c>
      <c r="AK209">
        <v>33802.28</v>
      </c>
      <c r="AL209">
        <v>178254.1</v>
      </c>
      <c r="AM209">
        <v>21350.07</v>
      </c>
      <c r="AN209">
        <v>16456.830000000002</v>
      </c>
      <c r="AO209">
        <v>60050.47</v>
      </c>
      <c r="AP209">
        <v>63054.66</v>
      </c>
      <c r="AQ209">
        <v>14430.38</v>
      </c>
      <c r="AR209">
        <v>22906.32</v>
      </c>
      <c r="AS209">
        <v>304413.90000000002</v>
      </c>
      <c r="AT209">
        <v>278904.5</v>
      </c>
      <c r="AU209">
        <v>360158.4</v>
      </c>
      <c r="AV209">
        <v>83726.27</v>
      </c>
      <c r="AW209">
        <v>88354.95</v>
      </c>
      <c r="AX209">
        <v>9349.0210000000006</v>
      </c>
      <c r="AY209">
        <v>2305.9520000000002</v>
      </c>
      <c r="AZ209">
        <v>386470.9</v>
      </c>
      <c r="BA209">
        <v>18405.14</v>
      </c>
      <c r="BB209">
        <v>28822</v>
      </c>
      <c r="BC209">
        <v>30542</v>
      </c>
      <c r="BD209">
        <v>11213</v>
      </c>
      <c r="BE209" t="s">
        <v>67</v>
      </c>
      <c r="BF209">
        <v>1.3794680851063801</v>
      </c>
      <c r="BG209">
        <v>3</v>
      </c>
      <c r="BH209">
        <v>713400</v>
      </c>
      <c r="BI209">
        <v>0</v>
      </c>
      <c r="BJ209">
        <v>0</v>
      </c>
      <c r="BK209">
        <v>1</v>
      </c>
      <c r="BL209">
        <v>0</v>
      </c>
      <c r="BM209">
        <v>0</v>
      </c>
      <c r="BN209">
        <f>IF(Bids_data_set!BE209="Public",1,0)</f>
        <v>0</v>
      </c>
    </row>
    <row r="210" spans="1:66" x14ac:dyDescent="0.2">
      <c r="A210">
        <v>209</v>
      </c>
      <c r="B210" t="s">
        <v>495</v>
      </c>
      <c r="C210" t="s">
        <v>516</v>
      </c>
      <c r="D210" t="s">
        <v>517</v>
      </c>
      <c r="E210" s="1">
        <v>43517</v>
      </c>
      <c r="F210" t="s">
        <v>83</v>
      </c>
      <c r="G210">
        <v>4450000</v>
      </c>
      <c r="H210">
        <v>5282906</v>
      </c>
      <c r="I210">
        <v>0.18716988800000001</v>
      </c>
      <c r="J210" t="s">
        <v>68</v>
      </c>
      <c r="K210">
        <v>7</v>
      </c>
      <c r="L210" t="s">
        <v>84</v>
      </c>
      <c r="M210">
        <v>1</v>
      </c>
      <c r="N210" t="s">
        <v>85</v>
      </c>
      <c r="O210" t="s">
        <v>71</v>
      </c>
      <c r="P210" t="s">
        <v>80</v>
      </c>
      <c r="Q210">
        <v>6563660</v>
      </c>
      <c r="R210">
        <v>275.84100000000001</v>
      </c>
      <c r="S210">
        <v>281.26589999999999</v>
      </c>
      <c r="T210">
        <v>385.47460000000001</v>
      </c>
      <c r="U210">
        <v>1901.442</v>
      </c>
      <c r="V210">
        <v>2305.9520000000002</v>
      </c>
      <c r="W210">
        <v>561.96169999999995</v>
      </c>
      <c r="X210">
        <v>1212.8910000000001</v>
      </c>
      <c r="Y210">
        <v>1297.42</v>
      </c>
      <c r="Z210">
        <v>335.31849999999997</v>
      </c>
      <c r="AA210">
        <v>1538.028</v>
      </c>
      <c r="AB210">
        <v>205.96199999999999</v>
      </c>
      <c r="AC210">
        <v>869.6318</v>
      </c>
      <c r="AD210">
        <v>367.63369999999998</v>
      </c>
      <c r="AE210">
        <v>391.99290000000002</v>
      </c>
      <c r="AF210">
        <v>42907.62</v>
      </c>
      <c r="AG210">
        <v>9980.8629999999994</v>
      </c>
      <c r="AH210">
        <v>55148.99</v>
      </c>
      <c r="AI210">
        <v>30022.03</v>
      </c>
      <c r="AJ210">
        <v>18178.72</v>
      </c>
      <c r="AK210">
        <v>33802.28</v>
      </c>
      <c r="AL210">
        <v>178254.1</v>
      </c>
      <c r="AM210">
        <v>21350.07</v>
      </c>
      <c r="AN210">
        <v>16456.830000000002</v>
      </c>
      <c r="AO210">
        <v>60050.47</v>
      </c>
      <c r="AP210">
        <v>63054.66</v>
      </c>
      <c r="AQ210">
        <v>14430.38</v>
      </c>
      <c r="AR210">
        <v>22906.32</v>
      </c>
      <c r="AS210">
        <v>304413.90000000002</v>
      </c>
      <c r="AT210">
        <v>278904.5</v>
      </c>
      <c r="AU210">
        <v>360158.4</v>
      </c>
      <c r="AV210">
        <v>83726.27</v>
      </c>
      <c r="AW210">
        <v>88354.95</v>
      </c>
      <c r="AX210">
        <v>9349.0210000000006</v>
      </c>
      <c r="AY210">
        <v>2305.9520000000002</v>
      </c>
      <c r="AZ210">
        <v>386470.9</v>
      </c>
      <c r="BA210">
        <v>18405.14</v>
      </c>
      <c r="BB210">
        <v>28822</v>
      </c>
      <c r="BC210">
        <v>30542</v>
      </c>
      <c r="BD210">
        <v>11213</v>
      </c>
      <c r="BE210" t="s">
        <v>83</v>
      </c>
      <c r="BF210">
        <v>1.4749797752809</v>
      </c>
      <c r="BG210">
        <v>4</v>
      </c>
      <c r="BH210">
        <v>2113660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f>IF(Bids_data_set!BE210="Public",1,0)</f>
        <v>1</v>
      </c>
    </row>
    <row r="211" spans="1:66" x14ac:dyDescent="0.2">
      <c r="A211">
        <v>210</v>
      </c>
      <c r="B211" t="s">
        <v>495</v>
      </c>
      <c r="C211" t="s">
        <v>518</v>
      </c>
      <c r="D211" t="s">
        <v>519</v>
      </c>
      <c r="E211" s="1">
        <v>43529</v>
      </c>
      <c r="F211" t="s">
        <v>83</v>
      </c>
      <c r="G211">
        <v>42125550</v>
      </c>
      <c r="H211">
        <v>34053550</v>
      </c>
      <c r="I211">
        <v>-0.19161767599999999</v>
      </c>
      <c r="J211" t="s">
        <v>68</v>
      </c>
      <c r="K211">
        <v>2</v>
      </c>
      <c r="L211" t="s">
        <v>69</v>
      </c>
      <c r="M211">
        <v>1</v>
      </c>
      <c r="N211" t="s">
        <v>70</v>
      </c>
      <c r="O211" t="s">
        <v>71</v>
      </c>
      <c r="P211" t="s">
        <v>72</v>
      </c>
      <c r="Q211">
        <v>36265223</v>
      </c>
      <c r="R211">
        <v>275.84100000000001</v>
      </c>
      <c r="S211">
        <v>281.26589999999999</v>
      </c>
      <c r="T211">
        <v>385.47460000000001</v>
      </c>
      <c r="U211">
        <v>1901.442</v>
      </c>
      <c r="V211">
        <v>2305.9520000000002</v>
      </c>
      <c r="W211">
        <v>561.96169999999995</v>
      </c>
      <c r="X211">
        <v>1212.8910000000001</v>
      </c>
      <c r="Y211">
        <v>1297.42</v>
      </c>
      <c r="Z211">
        <v>335.31849999999997</v>
      </c>
      <c r="AA211">
        <v>1538.028</v>
      </c>
      <c r="AB211">
        <v>205.96199999999999</v>
      </c>
      <c r="AC211">
        <v>869.6318</v>
      </c>
      <c r="AD211">
        <v>367.63369999999998</v>
      </c>
      <c r="AE211">
        <v>391.99290000000002</v>
      </c>
      <c r="AF211">
        <v>42907.62</v>
      </c>
      <c r="AG211">
        <v>9980.8629999999994</v>
      </c>
      <c r="AH211">
        <v>55148.99</v>
      </c>
      <c r="AI211">
        <v>30022.03</v>
      </c>
      <c r="AJ211">
        <v>18178.72</v>
      </c>
      <c r="AK211">
        <v>33802.28</v>
      </c>
      <c r="AL211">
        <v>178254.1</v>
      </c>
      <c r="AM211">
        <v>21350.07</v>
      </c>
      <c r="AN211">
        <v>16456.830000000002</v>
      </c>
      <c r="AO211">
        <v>60050.47</v>
      </c>
      <c r="AP211">
        <v>63054.66</v>
      </c>
      <c r="AQ211">
        <v>14430.38</v>
      </c>
      <c r="AR211">
        <v>22906.32</v>
      </c>
      <c r="AS211">
        <v>304413.90000000002</v>
      </c>
      <c r="AT211">
        <v>278904.5</v>
      </c>
      <c r="AU211">
        <v>360158.4</v>
      </c>
      <c r="AV211">
        <v>83726.27</v>
      </c>
      <c r="AW211">
        <v>88354.95</v>
      </c>
      <c r="AX211">
        <v>9349.0210000000006</v>
      </c>
      <c r="AY211">
        <v>2305.9520000000002</v>
      </c>
      <c r="AZ211">
        <v>386470.9</v>
      </c>
      <c r="BA211">
        <v>18405.14</v>
      </c>
      <c r="BB211">
        <v>28822</v>
      </c>
      <c r="BC211">
        <v>30542</v>
      </c>
      <c r="BD211">
        <v>11213</v>
      </c>
      <c r="BE211" t="s">
        <v>83</v>
      </c>
      <c r="BF211">
        <v>0.86088426145177899</v>
      </c>
      <c r="BG211">
        <v>5</v>
      </c>
      <c r="BH211">
        <v>-5860327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f>IF(Bids_data_set!BE211="Public",1,0)</f>
        <v>1</v>
      </c>
    </row>
    <row r="212" spans="1:66" x14ac:dyDescent="0.2">
      <c r="A212">
        <v>211</v>
      </c>
      <c r="B212" t="s">
        <v>495</v>
      </c>
      <c r="C212" t="s">
        <v>520</v>
      </c>
      <c r="D212" t="s">
        <v>521</v>
      </c>
      <c r="E212" s="1">
        <v>43531</v>
      </c>
      <c r="F212" t="s">
        <v>420</v>
      </c>
      <c r="G212">
        <v>2460000</v>
      </c>
      <c r="H212">
        <v>2542676</v>
      </c>
      <c r="I212">
        <v>3.360813E-2</v>
      </c>
      <c r="J212" t="s">
        <v>75</v>
      </c>
      <c r="K212">
        <v>4</v>
      </c>
      <c r="L212" t="s">
        <v>69</v>
      </c>
      <c r="M212">
        <v>1</v>
      </c>
      <c r="N212" t="s">
        <v>70</v>
      </c>
      <c r="O212" t="s">
        <v>71</v>
      </c>
      <c r="P212" t="s">
        <v>80</v>
      </c>
      <c r="Q212">
        <v>2555556</v>
      </c>
      <c r="R212">
        <v>275.84100000000001</v>
      </c>
      <c r="S212">
        <v>281.26589999999999</v>
      </c>
      <c r="T212">
        <v>385.47460000000001</v>
      </c>
      <c r="U212">
        <v>1901.442</v>
      </c>
      <c r="V212">
        <v>2305.9520000000002</v>
      </c>
      <c r="W212">
        <v>561.96169999999995</v>
      </c>
      <c r="X212">
        <v>1212.8910000000001</v>
      </c>
      <c r="Y212">
        <v>1297.42</v>
      </c>
      <c r="Z212">
        <v>335.31849999999997</v>
      </c>
      <c r="AA212">
        <v>1538.028</v>
      </c>
      <c r="AB212">
        <v>205.96199999999999</v>
      </c>
      <c r="AC212">
        <v>869.6318</v>
      </c>
      <c r="AD212">
        <v>367.63369999999998</v>
      </c>
      <c r="AE212">
        <v>391.99290000000002</v>
      </c>
      <c r="AF212">
        <v>42907.62</v>
      </c>
      <c r="AG212">
        <v>9980.8629999999994</v>
      </c>
      <c r="AH212">
        <v>55148.99</v>
      </c>
      <c r="AI212">
        <v>30022.03</v>
      </c>
      <c r="AJ212">
        <v>18178.72</v>
      </c>
      <c r="AK212">
        <v>33802.28</v>
      </c>
      <c r="AL212">
        <v>178254.1</v>
      </c>
      <c r="AM212">
        <v>21350.07</v>
      </c>
      <c r="AN212">
        <v>16456.830000000002</v>
      </c>
      <c r="AO212">
        <v>60050.47</v>
      </c>
      <c r="AP212">
        <v>63054.66</v>
      </c>
      <c r="AQ212">
        <v>14430.38</v>
      </c>
      <c r="AR212">
        <v>22906.32</v>
      </c>
      <c r="AS212">
        <v>304413.90000000002</v>
      </c>
      <c r="AT212">
        <v>278904.5</v>
      </c>
      <c r="AU212">
        <v>360158.4</v>
      </c>
      <c r="AV212">
        <v>83726.27</v>
      </c>
      <c r="AW212">
        <v>88354.95</v>
      </c>
      <c r="AX212">
        <v>9349.0210000000006</v>
      </c>
      <c r="AY212">
        <v>2305.9520000000002</v>
      </c>
      <c r="AZ212">
        <v>386470.9</v>
      </c>
      <c r="BA212">
        <v>18405.14</v>
      </c>
      <c r="BB212">
        <v>28822</v>
      </c>
      <c r="BC212">
        <v>30542</v>
      </c>
      <c r="BD212">
        <v>11213</v>
      </c>
      <c r="BE212" t="s">
        <v>67</v>
      </c>
      <c r="BF212">
        <v>1.0388439024390199</v>
      </c>
      <c r="BG212">
        <v>3</v>
      </c>
      <c r="BH212">
        <v>95556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f>IF(Bids_data_set!BE212="Public",1,0)</f>
        <v>0</v>
      </c>
    </row>
    <row r="213" spans="1:66" x14ac:dyDescent="0.2">
      <c r="A213">
        <v>212</v>
      </c>
      <c r="B213" t="s">
        <v>495</v>
      </c>
      <c r="C213" t="s">
        <v>522</v>
      </c>
      <c r="D213" t="s">
        <v>523</v>
      </c>
      <c r="E213" s="1">
        <v>43543</v>
      </c>
      <c r="F213" t="s">
        <v>83</v>
      </c>
      <c r="G213">
        <v>2390000</v>
      </c>
      <c r="H213">
        <v>2374684</v>
      </c>
      <c r="I213">
        <v>-6.4083680000000002E-3</v>
      </c>
      <c r="J213" t="s">
        <v>75</v>
      </c>
      <c r="K213">
        <v>5</v>
      </c>
      <c r="L213" t="s">
        <v>69</v>
      </c>
      <c r="M213">
        <v>1</v>
      </c>
      <c r="N213" t="s">
        <v>70</v>
      </c>
      <c r="O213" t="s">
        <v>71</v>
      </c>
      <c r="P213" t="s">
        <v>89</v>
      </c>
      <c r="Q213">
        <v>2627000</v>
      </c>
      <c r="R213">
        <v>275.84100000000001</v>
      </c>
      <c r="S213">
        <v>281.26589999999999</v>
      </c>
      <c r="T213">
        <v>385.47460000000001</v>
      </c>
      <c r="U213">
        <v>1901.442</v>
      </c>
      <c r="V213">
        <v>2305.9520000000002</v>
      </c>
      <c r="W213">
        <v>561.96169999999995</v>
      </c>
      <c r="X213">
        <v>1212.8910000000001</v>
      </c>
      <c r="Y213">
        <v>1297.42</v>
      </c>
      <c r="Z213">
        <v>335.31849999999997</v>
      </c>
      <c r="AA213">
        <v>1538.028</v>
      </c>
      <c r="AB213">
        <v>205.96199999999999</v>
      </c>
      <c r="AC213">
        <v>869.6318</v>
      </c>
      <c r="AD213">
        <v>367.63369999999998</v>
      </c>
      <c r="AE213">
        <v>391.99290000000002</v>
      </c>
      <c r="AF213">
        <v>42907.62</v>
      </c>
      <c r="AG213">
        <v>9980.8629999999994</v>
      </c>
      <c r="AH213">
        <v>55148.99</v>
      </c>
      <c r="AI213">
        <v>30022.03</v>
      </c>
      <c r="AJ213">
        <v>18178.72</v>
      </c>
      <c r="AK213">
        <v>33802.28</v>
      </c>
      <c r="AL213">
        <v>178254.1</v>
      </c>
      <c r="AM213">
        <v>21350.07</v>
      </c>
      <c r="AN213">
        <v>16456.830000000002</v>
      </c>
      <c r="AO213">
        <v>60050.47</v>
      </c>
      <c r="AP213">
        <v>63054.66</v>
      </c>
      <c r="AQ213">
        <v>14430.38</v>
      </c>
      <c r="AR213">
        <v>22906.32</v>
      </c>
      <c r="AS213">
        <v>304413.90000000002</v>
      </c>
      <c r="AT213">
        <v>278904.5</v>
      </c>
      <c r="AU213">
        <v>360158.4</v>
      </c>
      <c r="AV213">
        <v>83726.27</v>
      </c>
      <c r="AW213">
        <v>88354.95</v>
      </c>
      <c r="AX213">
        <v>9349.0210000000006</v>
      </c>
      <c r="AY213">
        <v>2305.9520000000002</v>
      </c>
      <c r="AZ213">
        <v>386470.9</v>
      </c>
      <c r="BA213">
        <v>18405.14</v>
      </c>
      <c r="BB213">
        <v>28822</v>
      </c>
      <c r="BC213">
        <v>30542</v>
      </c>
      <c r="BD213">
        <v>11213</v>
      </c>
      <c r="BE213" t="s">
        <v>83</v>
      </c>
      <c r="BF213">
        <v>1.09916317991632</v>
      </c>
      <c r="BG213">
        <v>3</v>
      </c>
      <c r="BH213">
        <v>237000</v>
      </c>
      <c r="BI213">
        <v>0</v>
      </c>
      <c r="BJ213">
        <v>0</v>
      </c>
      <c r="BK213">
        <v>1</v>
      </c>
      <c r="BL213">
        <v>0</v>
      </c>
      <c r="BM213">
        <v>0</v>
      </c>
      <c r="BN213">
        <f>IF(Bids_data_set!BE213="Public",1,0)</f>
        <v>1</v>
      </c>
    </row>
    <row r="214" spans="1:66" x14ac:dyDescent="0.2">
      <c r="A214">
        <v>213</v>
      </c>
      <c r="B214" t="s">
        <v>495</v>
      </c>
      <c r="C214" t="s">
        <v>524</v>
      </c>
      <c r="D214" t="s">
        <v>525</v>
      </c>
      <c r="E214" s="1">
        <v>43545</v>
      </c>
      <c r="F214" t="s">
        <v>420</v>
      </c>
      <c r="G214">
        <v>1151000</v>
      </c>
      <c r="H214">
        <v>1762891</v>
      </c>
      <c r="I214">
        <v>0.531616855</v>
      </c>
      <c r="J214" t="s">
        <v>68</v>
      </c>
      <c r="K214">
        <v>4</v>
      </c>
      <c r="L214" t="s">
        <v>84</v>
      </c>
      <c r="M214">
        <v>1</v>
      </c>
      <c r="N214" t="s">
        <v>108</v>
      </c>
      <c r="O214" t="s">
        <v>71</v>
      </c>
      <c r="P214" t="s">
        <v>89</v>
      </c>
      <c r="Q214">
        <v>1762891</v>
      </c>
      <c r="R214">
        <v>275.84100000000001</v>
      </c>
      <c r="S214">
        <v>281.26589999999999</v>
      </c>
      <c r="T214">
        <v>385.47460000000001</v>
      </c>
      <c r="U214">
        <v>1901.442</v>
      </c>
      <c r="V214">
        <v>2305.9520000000002</v>
      </c>
      <c r="W214">
        <v>561.96169999999995</v>
      </c>
      <c r="X214">
        <v>1212.8910000000001</v>
      </c>
      <c r="Y214">
        <v>1297.42</v>
      </c>
      <c r="Z214">
        <v>335.31849999999997</v>
      </c>
      <c r="AA214">
        <v>1538.028</v>
      </c>
      <c r="AB214">
        <v>205.96199999999999</v>
      </c>
      <c r="AC214">
        <v>869.6318</v>
      </c>
      <c r="AD214">
        <v>367.63369999999998</v>
      </c>
      <c r="AE214">
        <v>391.99290000000002</v>
      </c>
      <c r="AF214">
        <v>42907.62</v>
      </c>
      <c r="AG214">
        <v>9980.8629999999994</v>
      </c>
      <c r="AH214">
        <v>55148.99</v>
      </c>
      <c r="AI214">
        <v>30022.03</v>
      </c>
      <c r="AJ214">
        <v>18178.72</v>
      </c>
      <c r="AK214">
        <v>33802.28</v>
      </c>
      <c r="AL214">
        <v>178254.1</v>
      </c>
      <c r="AM214">
        <v>21350.07</v>
      </c>
      <c r="AN214">
        <v>16456.830000000002</v>
      </c>
      <c r="AO214">
        <v>60050.47</v>
      </c>
      <c r="AP214">
        <v>63054.66</v>
      </c>
      <c r="AQ214">
        <v>14430.38</v>
      </c>
      <c r="AR214">
        <v>22906.32</v>
      </c>
      <c r="AS214">
        <v>304413.90000000002</v>
      </c>
      <c r="AT214">
        <v>278904.5</v>
      </c>
      <c r="AU214">
        <v>360158.4</v>
      </c>
      <c r="AV214">
        <v>83726.27</v>
      </c>
      <c r="AW214">
        <v>88354.95</v>
      </c>
      <c r="AX214">
        <v>9349.0210000000006</v>
      </c>
      <c r="AY214">
        <v>2305.9520000000002</v>
      </c>
      <c r="AZ214">
        <v>386470.9</v>
      </c>
      <c r="BA214">
        <v>18405.14</v>
      </c>
      <c r="BB214">
        <v>28822</v>
      </c>
      <c r="BC214">
        <v>30542</v>
      </c>
      <c r="BD214">
        <v>11213</v>
      </c>
      <c r="BE214" t="s">
        <v>67</v>
      </c>
      <c r="BF214">
        <v>1.5316168549087701</v>
      </c>
      <c r="BG214">
        <v>2</v>
      </c>
      <c r="BH214">
        <v>611891</v>
      </c>
      <c r="BI214">
        <v>0</v>
      </c>
      <c r="BJ214">
        <v>1</v>
      </c>
      <c r="BK214">
        <v>0</v>
      </c>
      <c r="BL214">
        <v>0</v>
      </c>
      <c r="BM214">
        <v>0</v>
      </c>
      <c r="BN214">
        <f>IF(Bids_data_set!BE214="Public",1,0)</f>
        <v>0</v>
      </c>
    </row>
    <row r="215" spans="1:66" x14ac:dyDescent="0.2">
      <c r="A215">
        <v>214</v>
      </c>
      <c r="B215" t="s">
        <v>526</v>
      </c>
      <c r="C215" t="s">
        <v>527</v>
      </c>
      <c r="D215" t="s">
        <v>528</v>
      </c>
      <c r="E215" s="1">
        <v>43565</v>
      </c>
      <c r="F215" t="s">
        <v>83</v>
      </c>
      <c r="G215">
        <v>1090000</v>
      </c>
      <c r="H215">
        <v>1142000</v>
      </c>
      <c r="I215">
        <v>4.7706421999999998E-2</v>
      </c>
      <c r="J215" t="s">
        <v>75</v>
      </c>
      <c r="K215">
        <v>3</v>
      </c>
      <c r="L215" t="s">
        <v>84</v>
      </c>
      <c r="M215">
        <v>2</v>
      </c>
      <c r="N215" t="s">
        <v>88</v>
      </c>
      <c r="O215" t="s">
        <v>71</v>
      </c>
      <c r="P215" t="s">
        <v>80</v>
      </c>
      <c r="Q215">
        <v>1245470</v>
      </c>
      <c r="R215">
        <v>278.40480000000002</v>
      </c>
      <c r="S215">
        <v>282.35829999999999</v>
      </c>
      <c r="T215">
        <v>387.36619999999999</v>
      </c>
      <c r="U215">
        <v>1906.192</v>
      </c>
      <c r="V215">
        <v>2315.73</v>
      </c>
      <c r="W215">
        <v>562.95590000000004</v>
      </c>
      <c r="X215">
        <v>1216.499</v>
      </c>
      <c r="Y215">
        <v>1303.23</v>
      </c>
      <c r="Z215">
        <v>335.4178</v>
      </c>
      <c r="AA215">
        <v>1545.953</v>
      </c>
      <c r="AB215">
        <v>206.82149999999999</v>
      </c>
      <c r="AC215">
        <v>872.99069999999995</v>
      </c>
      <c r="AD215">
        <v>370.20510000000002</v>
      </c>
      <c r="AE215">
        <v>392.75470000000001</v>
      </c>
      <c r="AF215">
        <v>43514.04</v>
      </c>
      <c r="AG215">
        <v>10003.67</v>
      </c>
      <c r="AH215">
        <v>55417.43</v>
      </c>
      <c r="AI215">
        <v>29967.8</v>
      </c>
      <c r="AJ215">
        <v>18271.669999999998</v>
      </c>
      <c r="AK215">
        <v>33881.050000000003</v>
      </c>
      <c r="AL215">
        <v>179039</v>
      </c>
      <c r="AM215">
        <v>21436.18</v>
      </c>
      <c r="AN215">
        <v>16442.54</v>
      </c>
      <c r="AO215">
        <v>60384.41</v>
      </c>
      <c r="AP215">
        <v>63237.14</v>
      </c>
      <c r="AQ215">
        <v>14529.09</v>
      </c>
      <c r="AR215">
        <v>22973.93</v>
      </c>
      <c r="AS215">
        <v>305749.8</v>
      </c>
      <c r="AT215">
        <v>278251.8</v>
      </c>
      <c r="AU215">
        <v>362353.4</v>
      </c>
      <c r="AV215">
        <v>84823.01</v>
      </c>
      <c r="AW215">
        <v>89170.17</v>
      </c>
      <c r="AX215">
        <v>9382.7450000000008</v>
      </c>
      <c r="AY215">
        <v>2315.73</v>
      </c>
      <c r="AZ215">
        <v>388232.4</v>
      </c>
      <c r="BA215">
        <v>18415.18</v>
      </c>
      <c r="BB215">
        <v>30165</v>
      </c>
      <c r="BC215">
        <v>28822</v>
      </c>
      <c r="BD215">
        <v>11230</v>
      </c>
      <c r="BE215" t="s">
        <v>83</v>
      </c>
      <c r="BF215">
        <v>1.1426330275229399</v>
      </c>
      <c r="BG215">
        <v>1</v>
      </c>
      <c r="BH215">
        <v>155470</v>
      </c>
      <c r="BI215">
        <v>1</v>
      </c>
      <c r="BJ215">
        <v>0</v>
      </c>
      <c r="BK215">
        <v>0</v>
      </c>
      <c r="BL215">
        <v>0</v>
      </c>
      <c r="BM215">
        <v>0</v>
      </c>
      <c r="BN215">
        <f>IF(Bids_data_set!BE215="Public",1,0)</f>
        <v>1</v>
      </c>
    </row>
    <row r="216" spans="1:66" x14ac:dyDescent="0.2">
      <c r="A216">
        <v>215</v>
      </c>
      <c r="B216" t="s">
        <v>526</v>
      </c>
      <c r="C216" t="s">
        <v>529</v>
      </c>
      <c r="D216" t="s">
        <v>530</v>
      </c>
      <c r="E216" s="1">
        <v>43567</v>
      </c>
      <c r="F216" t="s">
        <v>420</v>
      </c>
      <c r="G216">
        <v>1216000</v>
      </c>
      <c r="H216">
        <v>1300529</v>
      </c>
      <c r="I216">
        <v>6.9513980000000003E-2</v>
      </c>
      <c r="J216" t="s">
        <v>75</v>
      </c>
      <c r="K216">
        <v>4</v>
      </c>
      <c r="L216" t="s">
        <v>84</v>
      </c>
      <c r="M216">
        <v>2</v>
      </c>
      <c r="N216" t="s">
        <v>88</v>
      </c>
      <c r="O216" t="s">
        <v>71</v>
      </c>
      <c r="P216" t="s">
        <v>80</v>
      </c>
      <c r="Q216">
        <v>2200788</v>
      </c>
      <c r="R216">
        <v>278.40480000000002</v>
      </c>
      <c r="S216">
        <v>282.35829999999999</v>
      </c>
      <c r="T216">
        <v>387.36619999999999</v>
      </c>
      <c r="U216">
        <v>1906.192</v>
      </c>
      <c r="V216">
        <v>2315.73</v>
      </c>
      <c r="W216">
        <v>562.95590000000004</v>
      </c>
      <c r="X216">
        <v>1216.499</v>
      </c>
      <c r="Y216">
        <v>1303.23</v>
      </c>
      <c r="Z216">
        <v>335.4178</v>
      </c>
      <c r="AA216">
        <v>1545.953</v>
      </c>
      <c r="AB216">
        <v>206.82149999999999</v>
      </c>
      <c r="AC216">
        <v>872.99069999999995</v>
      </c>
      <c r="AD216">
        <v>370.20510000000002</v>
      </c>
      <c r="AE216">
        <v>392.75470000000001</v>
      </c>
      <c r="AF216">
        <v>43514.04</v>
      </c>
      <c r="AG216">
        <v>10003.67</v>
      </c>
      <c r="AH216">
        <v>55417.43</v>
      </c>
      <c r="AI216">
        <v>29967.8</v>
      </c>
      <c r="AJ216">
        <v>18271.669999999998</v>
      </c>
      <c r="AK216">
        <v>33881.050000000003</v>
      </c>
      <c r="AL216">
        <v>179039</v>
      </c>
      <c r="AM216">
        <v>21436.18</v>
      </c>
      <c r="AN216">
        <v>16442.54</v>
      </c>
      <c r="AO216">
        <v>60384.41</v>
      </c>
      <c r="AP216">
        <v>63237.14</v>
      </c>
      <c r="AQ216">
        <v>14529.09</v>
      </c>
      <c r="AR216">
        <v>22973.93</v>
      </c>
      <c r="AS216">
        <v>305749.8</v>
      </c>
      <c r="AT216">
        <v>278251.8</v>
      </c>
      <c r="AU216">
        <v>362353.4</v>
      </c>
      <c r="AV216">
        <v>84823.01</v>
      </c>
      <c r="AW216">
        <v>89170.17</v>
      </c>
      <c r="AX216">
        <v>9382.7450000000008</v>
      </c>
      <c r="AY216">
        <v>2315.73</v>
      </c>
      <c r="AZ216">
        <v>388232.4</v>
      </c>
      <c r="BA216">
        <v>18415.18</v>
      </c>
      <c r="BB216">
        <v>30165</v>
      </c>
      <c r="BC216">
        <v>28822</v>
      </c>
      <c r="BD216">
        <v>11230</v>
      </c>
      <c r="BE216" t="s">
        <v>67</v>
      </c>
      <c r="BF216">
        <v>1.80985855263158</v>
      </c>
      <c r="BG216">
        <v>2</v>
      </c>
      <c r="BH216">
        <v>984788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f>IF(Bids_data_set!BE216="Public",1,0)</f>
        <v>0</v>
      </c>
    </row>
    <row r="217" spans="1:66" x14ac:dyDescent="0.2">
      <c r="A217">
        <v>216</v>
      </c>
      <c r="B217" t="s">
        <v>526</v>
      </c>
      <c r="C217" t="s">
        <v>531</v>
      </c>
      <c r="D217" t="s">
        <v>532</v>
      </c>
      <c r="E217" s="1">
        <v>43571</v>
      </c>
      <c r="F217" t="s">
        <v>83</v>
      </c>
      <c r="G217">
        <v>1200000</v>
      </c>
      <c r="H217">
        <v>1738750</v>
      </c>
      <c r="I217">
        <v>0.44895833299999999</v>
      </c>
      <c r="J217" t="s">
        <v>68</v>
      </c>
      <c r="K217">
        <v>4</v>
      </c>
      <c r="L217" t="s">
        <v>84</v>
      </c>
      <c r="M217">
        <v>2</v>
      </c>
      <c r="N217" t="s">
        <v>108</v>
      </c>
      <c r="O217" t="s">
        <v>71</v>
      </c>
      <c r="P217" t="s">
        <v>80</v>
      </c>
      <c r="Q217">
        <v>1937720</v>
      </c>
      <c r="R217">
        <v>278.40480000000002</v>
      </c>
      <c r="S217">
        <v>282.35829999999999</v>
      </c>
      <c r="T217">
        <v>387.36619999999999</v>
      </c>
      <c r="U217">
        <v>1906.192</v>
      </c>
      <c r="V217">
        <v>2315.73</v>
      </c>
      <c r="W217">
        <v>562.95590000000004</v>
      </c>
      <c r="X217">
        <v>1216.499</v>
      </c>
      <c r="Y217">
        <v>1303.23</v>
      </c>
      <c r="Z217">
        <v>335.4178</v>
      </c>
      <c r="AA217">
        <v>1545.953</v>
      </c>
      <c r="AB217">
        <v>206.82149999999999</v>
      </c>
      <c r="AC217">
        <v>872.99069999999995</v>
      </c>
      <c r="AD217">
        <v>370.20510000000002</v>
      </c>
      <c r="AE217">
        <v>392.75470000000001</v>
      </c>
      <c r="AF217">
        <v>43514.04</v>
      </c>
      <c r="AG217">
        <v>10003.67</v>
      </c>
      <c r="AH217">
        <v>55417.43</v>
      </c>
      <c r="AI217">
        <v>29967.8</v>
      </c>
      <c r="AJ217">
        <v>18271.669999999998</v>
      </c>
      <c r="AK217">
        <v>33881.050000000003</v>
      </c>
      <c r="AL217">
        <v>179039</v>
      </c>
      <c r="AM217">
        <v>21436.18</v>
      </c>
      <c r="AN217">
        <v>16442.54</v>
      </c>
      <c r="AO217">
        <v>60384.41</v>
      </c>
      <c r="AP217">
        <v>63237.14</v>
      </c>
      <c r="AQ217">
        <v>14529.09</v>
      </c>
      <c r="AR217">
        <v>22973.93</v>
      </c>
      <c r="AS217">
        <v>305749.8</v>
      </c>
      <c r="AT217">
        <v>278251.8</v>
      </c>
      <c r="AU217">
        <v>362353.4</v>
      </c>
      <c r="AV217">
        <v>84823.01</v>
      </c>
      <c r="AW217">
        <v>89170.17</v>
      </c>
      <c r="AX217">
        <v>9382.7450000000008</v>
      </c>
      <c r="AY217">
        <v>2315.73</v>
      </c>
      <c r="AZ217">
        <v>388232.4</v>
      </c>
      <c r="BA217">
        <v>18415.18</v>
      </c>
      <c r="BB217">
        <v>30165</v>
      </c>
      <c r="BC217">
        <v>28822</v>
      </c>
      <c r="BD217">
        <v>11230</v>
      </c>
      <c r="BE217" t="s">
        <v>83</v>
      </c>
      <c r="BF217">
        <v>1.61476666666667</v>
      </c>
      <c r="BG217">
        <v>2</v>
      </c>
      <c r="BH217">
        <v>737720</v>
      </c>
      <c r="BI217">
        <v>0</v>
      </c>
      <c r="BJ217">
        <v>1</v>
      </c>
      <c r="BK217">
        <v>0</v>
      </c>
      <c r="BL217">
        <v>0</v>
      </c>
      <c r="BM217">
        <v>0</v>
      </c>
      <c r="BN217">
        <f>IF(Bids_data_set!BE217="Public",1,0)</f>
        <v>1</v>
      </c>
    </row>
    <row r="218" spans="1:66" x14ac:dyDescent="0.2">
      <c r="A218">
        <v>217</v>
      </c>
      <c r="B218" t="s">
        <v>526</v>
      </c>
      <c r="C218" t="s">
        <v>533</v>
      </c>
      <c r="D218" t="s">
        <v>534</v>
      </c>
      <c r="E218" s="1">
        <v>43571</v>
      </c>
      <c r="F218" t="s">
        <v>83</v>
      </c>
      <c r="G218">
        <v>9330000</v>
      </c>
      <c r="H218">
        <v>7407376</v>
      </c>
      <c r="I218">
        <v>-0.20606902499999999</v>
      </c>
      <c r="J218" t="s">
        <v>75</v>
      </c>
      <c r="K218">
        <v>7</v>
      </c>
      <c r="L218" t="s">
        <v>69</v>
      </c>
      <c r="M218">
        <v>2</v>
      </c>
      <c r="N218" t="s">
        <v>70</v>
      </c>
      <c r="O218" t="s">
        <v>71</v>
      </c>
      <c r="P218" t="s">
        <v>80</v>
      </c>
      <c r="Q218">
        <v>7728122</v>
      </c>
      <c r="R218">
        <v>278.40480000000002</v>
      </c>
      <c r="S218">
        <v>282.35829999999999</v>
      </c>
      <c r="T218">
        <v>387.36619999999999</v>
      </c>
      <c r="U218">
        <v>1906.192</v>
      </c>
      <c r="V218">
        <v>2315.73</v>
      </c>
      <c r="W218">
        <v>562.95590000000004</v>
      </c>
      <c r="X218">
        <v>1216.499</v>
      </c>
      <c r="Y218">
        <v>1303.23</v>
      </c>
      <c r="Z218">
        <v>335.4178</v>
      </c>
      <c r="AA218">
        <v>1545.953</v>
      </c>
      <c r="AB218">
        <v>206.82149999999999</v>
      </c>
      <c r="AC218">
        <v>872.99069999999995</v>
      </c>
      <c r="AD218">
        <v>370.20510000000002</v>
      </c>
      <c r="AE218">
        <v>392.75470000000001</v>
      </c>
      <c r="AF218">
        <v>43514.04</v>
      </c>
      <c r="AG218">
        <v>10003.67</v>
      </c>
      <c r="AH218">
        <v>55417.43</v>
      </c>
      <c r="AI218">
        <v>29967.8</v>
      </c>
      <c r="AJ218">
        <v>18271.669999999998</v>
      </c>
      <c r="AK218">
        <v>33881.050000000003</v>
      </c>
      <c r="AL218">
        <v>179039</v>
      </c>
      <c r="AM218">
        <v>21436.18</v>
      </c>
      <c r="AN218">
        <v>16442.54</v>
      </c>
      <c r="AO218">
        <v>60384.41</v>
      </c>
      <c r="AP218">
        <v>63237.14</v>
      </c>
      <c r="AQ218">
        <v>14529.09</v>
      </c>
      <c r="AR218">
        <v>22973.93</v>
      </c>
      <c r="AS218">
        <v>305749.8</v>
      </c>
      <c r="AT218">
        <v>278251.8</v>
      </c>
      <c r="AU218">
        <v>362353.4</v>
      </c>
      <c r="AV218">
        <v>84823.01</v>
      </c>
      <c r="AW218">
        <v>89170.17</v>
      </c>
      <c r="AX218">
        <v>9382.7450000000008</v>
      </c>
      <c r="AY218">
        <v>2315.73</v>
      </c>
      <c r="AZ218">
        <v>388232.4</v>
      </c>
      <c r="BA218">
        <v>18415.18</v>
      </c>
      <c r="BB218">
        <v>30165</v>
      </c>
      <c r="BC218">
        <v>28822</v>
      </c>
      <c r="BD218">
        <v>11230</v>
      </c>
      <c r="BE218" t="s">
        <v>83</v>
      </c>
      <c r="BF218">
        <v>0.82830889603429803</v>
      </c>
      <c r="BG218">
        <v>4</v>
      </c>
      <c r="BH218">
        <v>-1601878</v>
      </c>
      <c r="BI218">
        <v>0</v>
      </c>
      <c r="BJ218">
        <v>0</v>
      </c>
      <c r="BK218">
        <v>0</v>
      </c>
      <c r="BL218">
        <v>1</v>
      </c>
      <c r="BM218">
        <v>0</v>
      </c>
      <c r="BN218">
        <f>IF(Bids_data_set!BE218="Public",1,0)</f>
        <v>1</v>
      </c>
    </row>
    <row r="219" spans="1:66" x14ac:dyDescent="0.2">
      <c r="A219">
        <v>218</v>
      </c>
      <c r="B219" t="s">
        <v>526</v>
      </c>
      <c r="C219" t="s">
        <v>535</v>
      </c>
      <c r="D219" t="s">
        <v>536</v>
      </c>
      <c r="E219" s="1">
        <v>43585</v>
      </c>
      <c r="F219" t="s">
        <v>83</v>
      </c>
      <c r="G219">
        <v>6950000</v>
      </c>
      <c r="H219">
        <v>8720200</v>
      </c>
      <c r="I219">
        <v>0.254705036</v>
      </c>
      <c r="J219" t="s">
        <v>68</v>
      </c>
      <c r="K219">
        <v>6</v>
      </c>
      <c r="L219" t="s">
        <v>69</v>
      </c>
      <c r="M219">
        <v>2</v>
      </c>
      <c r="N219" t="s">
        <v>70</v>
      </c>
      <c r="O219" t="s">
        <v>71</v>
      </c>
      <c r="P219" t="s">
        <v>80</v>
      </c>
      <c r="Q219">
        <v>8949953</v>
      </c>
      <c r="R219">
        <v>278.40480000000002</v>
      </c>
      <c r="S219">
        <v>282.35829999999999</v>
      </c>
      <c r="T219">
        <v>387.36619999999999</v>
      </c>
      <c r="U219">
        <v>1906.192</v>
      </c>
      <c r="V219">
        <v>2315.73</v>
      </c>
      <c r="W219">
        <v>562.95590000000004</v>
      </c>
      <c r="X219">
        <v>1216.499</v>
      </c>
      <c r="Y219">
        <v>1303.23</v>
      </c>
      <c r="Z219">
        <v>335.4178</v>
      </c>
      <c r="AA219">
        <v>1545.953</v>
      </c>
      <c r="AB219">
        <v>206.82149999999999</v>
      </c>
      <c r="AC219">
        <v>872.99069999999995</v>
      </c>
      <c r="AD219">
        <v>370.20510000000002</v>
      </c>
      <c r="AE219">
        <v>392.75470000000001</v>
      </c>
      <c r="AF219">
        <v>43514.04</v>
      </c>
      <c r="AG219">
        <v>10003.67</v>
      </c>
      <c r="AH219">
        <v>55417.43</v>
      </c>
      <c r="AI219">
        <v>29967.8</v>
      </c>
      <c r="AJ219">
        <v>18271.669999999998</v>
      </c>
      <c r="AK219">
        <v>33881.050000000003</v>
      </c>
      <c r="AL219">
        <v>179039</v>
      </c>
      <c r="AM219">
        <v>21436.18</v>
      </c>
      <c r="AN219">
        <v>16442.54</v>
      </c>
      <c r="AO219">
        <v>60384.41</v>
      </c>
      <c r="AP219">
        <v>63237.14</v>
      </c>
      <c r="AQ219">
        <v>14529.09</v>
      </c>
      <c r="AR219">
        <v>22973.93</v>
      </c>
      <c r="AS219">
        <v>305749.8</v>
      </c>
      <c r="AT219">
        <v>278251.8</v>
      </c>
      <c r="AU219">
        <v>362353.4</v>
      </c>
      <c r="AV219">
        <v>84823.01</v>
      </c>
      <c r="AW219">
        <v>89170.17</v>
      </c>
      <c r="AX219">
        <v>9382.7450000000008</v>
      </c>
      <c r="AY219">
        <v>2315.73</v>
      </c>
      <c r="AZ219">
        <v>388232.4</v>
      </c>
      <c r="BA219">
        <v>18415.18</v>
      </c>
      <c r="BB219">
        <v>30165</v>
      </c>
      <c r="BC219">
        <v>28822</v>
      </c>
      <c r="BD219">
        <v>11230</v>
      </c>
      <c r="BE219" t="s">
        <v>83</v>
      </c>
      <c r="BF219">
        <v>1.28776302158273</v>
      </c>
      <c r="BG219">
        <v>4</v>
      </c>
      <c r="BH219">
        <v>1999953</v>
      </c>
      <c r="BI219">
        <v>0</v>
      </c>
      <c r="BJ219">
        <v>0</v>
      </c>
      <c r="BK219">
        <v>0</v>
      </c>
      <c r="BL219">
        <v>1</v>
      </c>
      <c r="BM219">
        <v>0</v>
      </c>
      <c r="BN219">
        <f>IF(Bids_data_set!BE219="Public",1,0)</f>
        <v>1</v>
      </c>
    </row>
    <row r="220" spans="1:66" x14ac:dyDescent="0.2">
      <c r="A220">
        <v>219</v>
      </c>
      <c r="B220" t="s">
        <v>526</v>
      </c>
      <c r="C220" t="s">
        <v>537</v>
      </c>
      <c r="D220" t="s">
        <v>538</v>
      </c>
      <c r="E220" s="1">
        <v>43586</v>
      </c>
      <c r="F220" t="s">
        <v>67</v>
      </c>
      <c r="G220">
        <v>44840000</v>
      </c>
      <c r="H220">
        <v>48311245</v>
      </c>
      <c r="I220">
        <v>7.7414027999999996E-2</v>
      </c>
      <c r="J220" t="s">
        <v>75</v>
      </c>
      <c r="K220">
        <v>7</v>
      </c>
      <c r="L220" t="s">
        <v>84</v>
      </c>
      <c r="M220">
        <v>2</v>
      </c>
      <c r="N220" t="s">
        <v>88</v>
      </c>
      <c r="O220" t="s">
        <v>71</v>
      </c>
      <c r="P220" t="s">
        <v>89</v>
      </c>
      <c r="Q220">
        <v>50950000</v>
      </c>
      <c r="R220">
        <v>278.40480000000002</v>
      </c>
      <c r="S220">
        <v>282.35829999999999</v>
      </c>
      <c r="T220">
        <v>387.36619999999999</v>
      </c>
      <c r="U220">
        <v>1906.192</v>
      </c>
      <c r="V220">
        <v>2315.73</v>
      </c>
      <c r="W220">
        <v>562.95590000000004</v>
      </c>
      <c r="X220">
        <v>1216.499</v>
      </c>
      <c r="Y220">
        <v>1303.23</v>
      </c>
      <c r="Z220">
        <v>335.4178</v>
      </c>
      <c r="AA220">
        <v>1545.953</v>
      </c>
      <c r="AB220">
        <v>206.82149999999999</v>
      </c>
      <c r="AC220">
        <v>872.99069999999995</v>
      </c>
      <c r="AD220">
        <v>370.20510000000002</v>
      </c>
      <c r="AE220">
        <v>392.75470000000001</v>
      </c>
      <c r="AF220">
        <v>43514.04</v>
      </c>
      <c r="AG220">
        <v>10003.67</v>
      </c>
      <c r="AH220">
        <v>55417.43</v>
      </c>
      <c r="AI220">
        <v>29967.8</v>
      </c>
      <c r="AJ220">
        <v>18271.669999999998</v>
      </c>
      <c r="AK220">
        <v>33881.050000000003</v>
      </c>
      <c r="AL220">
        <v>179039</v>
      </c>
      <c r="AM220">
        <v>21436.18</v>
      </c>
      <c r="AN220">
        <v>16442.54</v>
      </c>
      <c r="AO220">
        <v>60384.41</v>
      </c>
      <c r="AP220">
        <v>63237.14</v>
      </c>
      <c r="AQ220">
        <v>14529.09</v>
      </c>
      <c r="AR220">
        <v>22973.93</v>
      </c>
      <c r="AS220">
        <v>305749.8</v>
      </c>
      <c r="AT220">
        <v>278251.8</v>
      </c>
      <c r="AU220">
        <v>362353.4</v>
      </c>
      <c r="AV220">
        <v>84823.01</v>
      </c>
      <c r="AW220">
        <v>89170.17</v>
      </c>
      <c r="AX220">
        <v>9382.7450000000008</v>
      </c>
      <c r="AY220">
        <v>2315.73</v>
      </c>
      <c r="AZ220">
        <v>388232.4</v>
      </c>
      <c r="BA220">
        <v>18415.18</v>
      </c>
      <c r="BB220">
        <v>30165</v>
      </c>
      <c r="BC220">
        <v>28822</v>
      </c>
      <c r="BD220">
        <v>11230</v>
      </c>
      <c r="BE220" t="s">
        <v>67</v>
      </c>
      <c r="BF220">
        <v>1.13626226583408</v>
      </c>
      <c r="BG220">
        <v>5</v>
      </c>
      <c r="BH220">
        <v>6110000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f>IF(Bids_data_set!BE220="Public",1,0)</f>
        <v>0</v>
      </c>
    </row>
    <row r="221" spans="1:66" x14ac:dyDescent="0.2">
      <c r="A221">
        <v>220</v>
      </c>
      <c r="B221" t="s">
        <v>526</v>
      </c>
      <c r="C221" t="s">
        <v>539</v>
      </c>
      <c r="D221" t="s">
        <v>540</v>
      </c>
      <c r="E221" s="1">
        <v>43587</v>
      </c>
      <c r="F221" t="s">
        <v>67</v>
      </c>
      <c r="G221">
        <v>38200000</v>
      </c>
      <c r="H221">
        <v>40811000</v>
      </c>
      <c r="I221">
        <v>6.8350784999999997E-2</v>
      </c>
      <c r="J221" t="s">
        <v>75</v>
      </c>
      <c r="K221">
        <v>5</v>
      </c>
      <c r="L221" t="s">
        <v>84</v>
      </c>
      <c r="M221">
        <v>2</v>
      </c>
      <c r="N221" t="s">
        <v>88</v>
      </c>
      <c r="O221" t="s">
        <v>71</v>
      </c>
      <c r="P221" t="s">
        <v>89</v>
      </c>
      <c r="Q221">
        <v>41813670</v>
      </c>
      <c r="R221">
        <v>278.40480000000002</v>
      </c>
      <c r="S221">
        <v>282.35829999999999</v>
      </c>
      <c r="T221">
        <v>387.36619999999999</v>
      </c>
      <c r="U221">
        <v>1906.192</v>
      </c>
      <c r="V221">
        <v>2315.73</v>
      </c>
      <c r="W221">
        <v>562.95590000000004</v>
      </c>
      <c r="X221">
        <v>1216.499</v>
      </c>
      <c r="Y221">
        <v>1303.23</v>
      </c>
      <c r="Z221">
        <v>335.4178</v>
      </c>
      <c r="AA221">
        <v>1545.953</v>
      </c>
      <c r="AB221">
        <v>206.82149999999999</v>
      </c>
      <c r="AC221">
        <v>872.99069999999995</v>
      </c>
      <c r="AD221">
        <v>370.20510000000002</v>
      </c>
      <c r="AE221">
        <v>392.75470000000001</v>
      </c>
      <c r="AF221">
        <v>43514.04</v>
      </c>
      <c r="AG221">
        <v>10003.67</v>
      </c>
      <c r="AH221">
        <v>55417.43</v>
      </c>
      <c r="AI221">
        <v>29967.8</v>
      </c>
      <c r="AJ221">
        <v>18271.669999999998</v>
      </c>
      <c r="AK221">
        <v>33881.050000000003</v>
      </c>
      <c r="AL221">
        <v>179039</v>
      </c>
      <c r="AM221">
        <v>21436.18</v>
      </c>
      <c r="AN221">
        <v>16442.54</v>
      </c>
      <c r="AO221">
        <v>60384.41</v>
      </c>
      <c r="AP221">
        <v>63237.14</v>
      </c>
      <c r="AQ221">
        <v>14529.09</v>
      </c>
      <c r="AR221">
        <v>22973.93</v>
      </c>
      <c r="AS221">
        <v>305749.8</v>
      </c>
      <c r="AT221">
        <v>278251.8</v>
      </c>
      <c r="AU221">
        <v>362353.4</v>
      </c>
      <c r="AV221">
        <v>84823.01</v>
      </c>
      <c r="AW221">
        <v>89170.17</v>
      </c>
      <c r="AX221">
        <v>9382.7450000000008</v>
      </c>
      <c r="AY221">
        <v>2315.73</v>
      </c>
      <c r="AZ221">
        <v>388232.4</v>
      </c>
      <c r="BA221">
        <v>18415.18</v>
      </c>
      <c r="BB221">
        <v>30165</v>
      </c>
      <c r="BC221">
        <v>28822</v>
      </c>
      <c r="BD221">
        <v>11230</v>
      </c>
      <c r="BE221" t="s">
        <v>67</v>
      </c>
      <c r="BF221">
        <v>1.09459869109948</v>
      </c>
      <c r="BG221">
        <v>5</v>
      </c>
      <c r="BH221">
        <v>3613670</v>
      </c>
      <c r="BI221">
        <v>0</v>
      </c>
      <c r="BJ221">
        <v>0</v>
      </c>
      <c r="BK221">
        <v>0</v>
      </c>
      <c r="BL221">
        <v>0</v>
      </c>
      <c r="BM221">
        <v>1</v>
      </c>
      <c r="BN221">
        <f>IF(Bids_data_set!BE221="Public",1,0)</f>
        <v>0</v>
      </c>
    </row>
    <row r="222" spans="1:66" x14ac:dyDescent="0.2">
      <c r="A222">
        <v>221</v>
      </c>
      <c r="B222" t="s">
        <v>526</v>
      </c>
      <c r="C222" t="s">
        <v>541</v>
      </c>
      <c r="D222" t="s">
        <v>542</v>
      </c>
      <c r="E222" s="1">
        <v>43593</v>
      </c>
      <c r="F222" t="s">
        <v>83</v>
      </c>
      <c r="G222">
        <v>18800000</v>
      </c>
      <c r="H222">
        <v>14551682</v>
      </c>
      <c r="I222">
        <v>-0.22597436200000001</v>
      </c>
      <c r="J222" t="s">
        <v>75</v>
      </c>
      <c r="K222">
        <v>11</v>
      </c>
      <c r="L222" t="s">
        <v>84</v>
      </c>
      <c r="M222">
        <v>2</v>
      </c>
      <c r="N222" t="s">
        <v>88</v>
      </c>
      <c r="O222" t="s">
        <v>71</v>
      </c>
      <c r="P222" t="s">
        <v>89</v>
      </c>
      <c r="Q222">
        <v>14587499</v>
      </c>
      <c r="R222">
        <v>278.40480000000002</v>
      </c>
      <c r="S222">
        <v>282.35829999999999</v>
      </c>
      <c r="T222">
        <v>387.36619999999999</v>
      </c>
      <c r="U222">
        <v>1906.192</v>
      </c>
      <c r="V222">
        <v>2315.73</v>
      </c>
      <c r="W222">
        <v>562.95590000000004</v>
      </c>
      <c r="X222">
        <v>1216.499</v>
      </c>
      <c r="Y222">
        <v>1303.23</v>
      </c>
      <c r="Z222">
        <v>335.4178</v>
      </c>
      <c r="AA222">
        <v>1545.953</v>
      </c>
      <c r="AB222">
        <v>206.82149999999999</v>
      </c>
      <c r="AC222">
        <v>872.99069999999995</v>
      </c>
      <c r="AD222">
        <v>370.20510000000002</v>
      </c>
      <c r="AE222">
        <v>392.75470000000001</v>
      </c>
      <c r="AF222">
        <v>43514.04</v>
      </c>
      <c r="AG222">
        <v>10003.67</v>
      </c>
      <c r="AH222">
        <v>55417.43</v>
      </c>
      <c r="AI222">
        <v>29967.8</v>
      </c>
      <c r="AJ222">
        <v>18271.669999999998</v>
      </c>
      <c r="AK222">
        <v>33881.050000000003</v>
      </c>
      <c r="AL222">
        <v>179039</v>
      </c>
      <c r="AM222">
        <v>21436.18</v>
      </c>
      <c r="AN222">
        <v>16442.54</v>
      </c>
      <c r="AO222">
        <v>60384.41</v>
      </c>
      <c r="AP222">
        <v>63237.14</v>
      </c>
      <c r="AQ222">
        <v>14529.09</v>
      </c>
      <c r="AR222">
        <v>22973.93</v>
      </c>
      <c r="AS222">
        <v>305749.8</v>
      </c>
      <c r="AT222">
        <v>278251.8</v>
      </c>
      <c r="AU222">
        <v>362353.4</v>
      </c>
      <c r="AV222">
        <v>84823.01</v>
      </c>
      <c r="AW222">
        <v>89170.17</v>
      </c>
      <c r="AX222">
        <v>9382.7450000000008</v>
      </c>
      <c r="AY222">
        <v>2315.73</v>
      </c>
      <c r="AZ222">
        <v>388232.4</v>
      </c>
      <c r="BA222">
        <v>18415.18</v>
      </c>
      <c r="BB222">
        <v>30165</v>
      </c>
      <c r="BC222">
        <v>28822</v>
      </c>
      <c r="BD222">
        <v>11230</v>
      </c>
      <c r="BE222" t="s">
        <v>83</v>
      </c>
      <c r="BF222">
        <v>0.77593079787233998</v>
      </c>
      <c r="BG222">
        <v>5</v>
      </c>
      <c r="BH222">
        <v>-4212501</v>
      </c>
      <c r="BI222">
        <v>0</v>
      </c>
      <c r="BJ222">
        <v>0</v>
      </c>
      <c r="BK222">
        <v>0</v>
      </c>
      <c r="BL222">
        <v>0</v>
      </c>
      <c r="BM222">
        <v>1</v>
      </c>
      <c r="BN222">
        <f>IF(Bids_data_set!BE222="Public",1,0)</f>
        <v>1</v>
      </c>
    </row>
    <row r="223" spans="1:66" x14ac:dyDescent="0.2">
      <c r="A223">
        <v>222</v>
      </c>
      <c r="B223" t="s">
        <v>526</v>
      </c>
      <c r="C223" t="s">
        <v>543</v>
      </c>
      <c r="D223" t="s">
        <v>544</v>
      </c>
      <c r="E223" s="1">
        <v>43621</v>
      </c>
      <c r="F223" t="s">
        <v>83</v>
      </c>
      <c r="G223">
        <v>8360000</v>
      </c>
      <c r="H223">
        <v>8947585</v>
      </c>
      <c r="I223">
        <v>7.0285287000000002E-2</v>
      </c>
      <c r="J223" t="s">
        <v>75</v>
      </c>
      <c r="K223">
        <v>3</v>
      </c>
      <c r="L223" t="s">
        <v>69</v>
      </c>
      <c r="M223">
        <v>2</v>
      </c>
      <c r="N223" t="s">
        <v>70</v>
      </c>
      <c r="O223" t="s">
        <v>71</v>
      </c>
      <c r="P223" t="s">
        <v>72</v>
      </c>
      <c r="Q223">
        <v>9550000</v>
      </c>
      <c r="R223">
        <v>278.40480000000002</v>
      </c>
      <c r="S223">
        <v>282.35829999999999</v>
      </c>
      <c r="T223">
        <v>387.36619999999999</v>
      </c>
      <c r="U223">
        <v>1906.192</v>
      </c>
      <c r="V223">
        <v>2315.73</v>
      </c>
      <c r="W223">
        <v>562.95590000000004</v>
      </c>
      <c r="X223">
        <v>1216.499</v>
      </c>
      <c r="Y223">
        <v>1303.23</v>
      </c>
      <c r="Z223">
        <v>335.4178</v>
      </c>
      <c r="AA223">
        <v>1545.953</v>
      </c>
      <c r="AB223">
        <v>206.82149999999999</v>
      </c>
      <c r="AC223">
        <v>872.99069999999995</v>
      </c>
      <c r="AD223">
        <v>370.20510000000002</v>
      </c>
      <c r="AE223">
        <v>392.75470000000001</v>
      </c>
      <c r="AF223">
        <v>43514.04</v>
      </c>
      <c r="AG223">
        <v>10003.67</v>
      </c>
      <c r="AH223">
        <v>55417.43</v>
      </c>
      <c r="AI223">
        <v>29967.8</v>
      </c>
      <c r="AJ223">
        <v>18271.669999999998</v>
      </c>
      <c r="AK223">
        <v>33881.050000000003</v>
      </c>
      <c r="AL223">
        <v>179039</v>
      </c>
      <c r="AM223">
        <v>21436.18</v>
      </c>
      <c r="AN223">
        <v>16442.54</v>
      </c>
      <c r="AO223">
        <v>60384.41</v>
      </c>
      <c r="AP223">
        <v>63237.14</v>
      </c>
      <c r="AQ223">
        <v>14529.09</v>
      </c>
      <c r="AR223">
        <v>22973.93</v>
      </c>
      <c r="AS223">
        <v>305749.8</v>
      </c>
      <c r="AT223">
        <v>278251.8</v>
      </c>
      <c r="AU223">
        <v>362353.4</v>
      </c>
      <c r="AV223">
        <v>84823.01</v>
      </c>
      <c r="AW223">
        <v>89170.17</v>
      </c>
      <c r="AX223">
        <v>9382.7450000000008</v>
      </c>
      <c r="AY223">
        <v>2315.73</v>
      </c>
      <c r="AZ223">
        <v>388232.4</v>
      </c>
      <c r="BA223">
        <v>18415.18</v>
      </c>
      <c r="BB223">
        <v>30165</v>
      </c>
      <c r="BC223">
        <v>28822</v>
      </c>
      <c r="BD223">
        <v>11230</v>
      </c>
      <c r="BE223" t="s">
        <v>83</v>
      </c>
      <c r="BF223">
        <v>1.14234449760766</v>
      </c>
      <c r="BG223">
        <v>4</v>
      </c>
      <c r="BH223">
        <v>1190000</v>
      </c>
      <c r="BI223">
        <v>0</v>
      </c>
      <c r="BJ223">
        <v>0</v>
      </c>
      <c r="BK223">
        <v>0</v>
      </c>
      <c r="BL223">
        <v>1</v>
      </c>
      <c r="BM223">
        <v>0</v>
      </c>
      <c r="BN223">
        <f>IF(Bids_data_set!BE223="Public",1,0)</f>
        <v>1</v>
      </c>
    </row>
    <row r="224" spans="1:66" x14ac:dyDescent="0.2">
      <c r="A224">
        <v>223</v>
      </c>
      <c r="B224" t="s">
        <v>526</v>
      </c>
      <c r="C224" t="s">
        <v>545</v>
      </c>
      <c r="D224" t="s">
        <v>546</v>
      </c>
      <c r="E224" s="1">
        <v>43622</v>
      </c>
      <c r="F224" t="s">
        <v>83</v>
      </c>
      <c r="G224">
        <v>2070000</v>
      </c>
      <c r="H224">
        <v>2112649</v>
      </c>
      <c r="I224">
        <v>2.0603382E-2</v>
      </c>
      <c r="J224" t="s">
        <v>75</v>
      </c>
      <c r="K224">
        <v>9</v>
      </c>
      <c r="L224" t="s">
        <v>103</v>
      </c>
      <c r="M224">
        <v>2</v>
      </c>
      <c r="N224" t="s">
        <v>108</v>
      </c>
      <c r="O224" t="s">
        <v>71</v>
      </c>
      <c r="P224" t="s">
        <v>89</v>
      </c>
      <c r="Q224">
        <v>2350033</v>
      </c>
      <c r="R224">
        <v>278.40480000000002</v>
      </c>
      <c r="S224">
        <v>282.35829999999999</v>
      </c>
      <c r="T224">
        <v>387.36619999999999</v>
      </c>
      <c r="U224">
        <v>1906.192</v>
      </c>
      <c r="V224">
        <v>2315.73</v>
      </c>
      <c r="W224">
        <v>562.95590000000004</v>
      </c>
      <c r="X224">
        <v>1216.499</v>
      </c>
      <c r="Y224">
        <v>1303.23</v>
      </c>
      <c r="Z224">
        <v>335.4178</v>
      </c>
      <c r="AA224">
        <v>1545.953</v>
      </c>
      <c r="AB224">
        <v>206.82149999999999</v>
      </c>
      <c r="AC224">
        <v>872.99069999999995</v>
      </c>
      <c r="AD224">
        <v>370.20510000000002</v>
      </c>
      <c r="AE224">
        <v>392.75470000000001</v>
      </c>
      <c r="AF224">
        <v>43514.04</v>
      </c>
      <c r="AG224">
        <v>10003.67</v>
      </c>
      <c r="AH224">
        <v>55417.43</v>
      </c>
      <c r="AI224">
        <v>29967.8</v>
      </c>
      <c r="AJ224">
        <v>18271.669999999998</v>
      </c>
      <c r="AK224">
        <v>33881.050000000003</v>
      </c>
      <c r="AL224">
        <v>179039</v>
      </c>
      <c r="AM224">
        <v>21436.18</v>
      </c>
      <c r="AN224">
        <v>16442.54</v>
      </c>
      <c r="AO224">
        <v>60384.41</v>
      </c>
      <c r="AP224">
        <v>63237.14</v>
      </c>
      <c r="AQ224">
        <v>14529.09</v>
      </c>
      <c r="AR224">
        <v>22973.93</v>
      </c>
      <c r="AS224">
        <v>305749.8</v>
      </c>
      <c r="AT224">
        <v>278251.8</v>
      </c>
      <c r="AU224">
        <v>362353.4</v>
      </c>
      <c r="AV224">
        <v>84823.01</v>
      </c>
      <c r="AW224">
        <v>89170.17</v>
      </c>
      <c r="AX224">
        <v>9382.7450000000008</v>
      </c>
      <c r="AY224">
        <v>2315.73</v>
      </c>
      <c r="AZ224">
        <v>388232.4</v>
      </c>
      <c r="BA224">
        <v>18415.18</v>
      </c>
      <c r="BB224">
        <v>30165</v>
      </c>
      <c r="BC224">
        <v>28822</v>
      </c>
      <c r="BD224">
        <v>11230</v>
      </c>
      <c r="BE224" t="s">
        <v>83</v>
      </c>
      <c r="BF224">
        <v>1.13528164251208</v>
      </c>
      <c r="BG224">
        <v>2</v>
      </c>
      <c r="BH224">
        <v>280033</v>
      </c>
      <c r="BI224">
        <v>0</v>
      </c>
      <c r="BJ224">
        <v>1</v>
      </c>
      <c r="BK224">
        <v>0</v>
      </c>
      <c r="BL224">
        <v>0</v>
      </c>
      <c r="BM224">
        <v>0</v>
      </c>
      <c r="BN224">
        <f>IF(Bids_data_set!BE224="Public",1,0)</f>
        <v>1</v>
      </c>
    </row>
    <row r="225" spans="1:66" x14ac:dyDescent="0.2">
      <c r="A225">
        <v>224</v>
      </c>
      <c r="B225" t="s">
        <v>526</v>
      </c>
      <c r="C225" t="s">
        <v>547</v>
      </c>
      <c r="D225" t="s">
        <v>548</v>
      </c>
      <c r="E225" s="1">
        <v>43628</v>
      </c>
      <c r="F225" t="s">
        <v>83</v>
      </c>
      <c r="G225">
        <v>2900000</v>
      </c>
      <c r="H225">
        <v>3845000</v>
      </c>
      <c r="I225">
        <v>0.32586206899999998</v>
      </c>
      <c r="J225" t="s">
        <v>68</v>
      </c>
      <c r="K225">
        <v>6</v>
      </c>
      <c r="L225" t="s">
        <v>84</v>
      </c>
      <c r="M225">
        <v>2</v>
      </c>
      <c r="N225" t="s">
        <v>108</v>
      </c>
      <c r="O225" t="s">
        <v>71</v>
      </c>
      <c r="P225" t="s">
        <v>89</v>
      </c>
      <c r="Q225">
        <v>4321000</v>
      </c>
      <c r="R225">
        <v>278.40480000000002</v>
      </c>
      <c r="S225">
        <v>282.35829999999999</v>
      </c>
      <c r="T225">
        <v>387.36619999999999</v>
      </c>
      <c r="U225">
        <v>1906.192</v>
      </c>
      <c r="V225">
        <v>2315.73</v>
      </c>
      <c r="W225">
        <v>562.95590000000004</v>
      </c>
      <c r="X225">
        <v>1216.499</v>
      </c>
      <c r="Y225">
        <v>1303.23</v>
      </c>
      <c r="Z225">
        <v>335.4178</v>
      </c>
      <c r="AA225">
        <v>1545.953</v>
      </c>
      <c r="AB225">
        <v>206.82149999999999</v>
      </c>
      <c r="AC225">
        <v>872.99069999999995</v>
      </c>
      <c r="AD225">
        <v>370.20510000000002</v>
      </c>
      <c r="AE225">
        <v>392.75470000000001</v>
      </c>
      <c r="AF225">
        <v>43514.04</v>
      </c>
      <c r="AG225">
        <v>10003.67</v>
      </c>
      <c r="AH225">
        <v>55417.43</v>
      </c>
      <c r="AI225">
        <v>29967.8</v>
      </c>
      <c r="AJ225">
        <v>18271.669999999998</v>
      </c>
      <c r="AK225">
        <v>33881.050000000003</v>
      </c>
      <c r="AL225">
        <v>179039</v>
      </c>
      <c r="AM225">
        <v>21436.18</v>
      </c>
      <c r="AN225">
        <v>16442.54</v>
      </c>
      <c r="AO225">
        <v>60384.41</v>
      </c>
      <c r="AP225">
        <v>63237.14</v>
      </c>
      <c r="AQ225">
        <v>14529.09</v>
      </c>
      <c r="AR225">
        <v>22973.93</v>
      </c>
      <c r="AS225">
        <v>305749.8</v>
      </c>
      <c r="AT225">
        <v>278251.8</v>
      </c>
      <c r="AU225">
        <v>362353.4</v>
      </c>
      <c r="AV225">
        <v>84823.01</v>
      </c>
      <c r="AW225">
        <v>89170.17</v>
      </c>
      <c r="AX225">
        <v>9382.7450000000008</v>
      </c>
      <c r="AY225">
        <v>2315.73</v>
      </c>
      <c r="AZ225">
        <v>388232.4</v>
      </c>
      <c r="BA225">
        <v>18415.18</v>
      </c>
      <c r="BB225">
        <v>30165</v>
      </c>
      <c r="BC225">
        <v>28822</v>
      </c>
      <c r="BD225">
        <v>11230</v>
      </c>
      <c r="BE225" t="s">
        <v>83</v>
      </c>
      <c r="BF225">
        <v>1.49</v>
      </c>
      <c r="BG225">
        <v>3</v>
      </c>
      <c r="BH225">
        <v>1421000</v>
      </c>
      <c r="BI225">
        <v>0</v>
      </c>
      <c r="BJ225">
        <v>0</v>
      </c>
      <c r="BK225">
        <v>1</v>
      </c>
      <c r="BL225">
        <v>0</v>
      </c>
      <c r="BM225">
        <v>0</v>
      </c>
      <c r="BN225">
        <f>IF(Bids_data_set!BE225="Public",1,0)</f>
        <v>1</v>
      </c>
    </row>
    <row r="226" spans="1:66" x14ac:dyDescent="0.2">
      <c r="A226">
        <v>225</v>
      </c>
      <c r="B226" t="s">
        <v>526</v>
      </c>
      <c r="C226" t="s">
        <v>549</v>
      </c>
      <c r="D226" t="s">
        <v>550</v>
      </c>
      <c r="E226" s="1">
        <v>43641</v>
      </c>
      <c r="F226" t="s">
        <v>83</v>
      </c>
      <c r="G226">
        <v>5280000</v>
      </c>
      <c r="H226">
        <v>5097757</v>
      </c>
      <c r="I226">
        <v>-3.451572E-2</v>
      </c>
      <c r="J226" t="s">
        <v>75</v>
      </c>
      <c r="K226">
        <v>14</v>
      </c>
      <c r="L226" t="s">
        <v>84</v>
      </c>
      <c r="M226">
        <v>2</v>
      </c>
      <c r="N226" t="s">
        <v>85</v>
      </c>
      <c r="O226" t="s">
        <v>71</v>
      </c>
      <c r="P226" t="s">
        <v>80</v>
      </c>
      <c r="Q226">
        <v>5154000</v>
      </c>
      <c r="R226">
        <v>278.40480000000002</v>
      </c>
      <c r="S226">
        <v>282.35829999999999</v>
      </c>
      <c r="T226">
        <v>387.36619999999999</v>
      </c>
      <c r="U226">
        <v>1906.192</v>
      </c>
      <c r="V226">
        <v>2315.73</v>
      </c>
      <c r="W226">
        <v>562.95590000000004</v>
      </c>
      <c r="X226">
        <v>1216.499</v>
      </c>
      <c r="Y226">
        <v>1303.23</v>
      </c>
      <c r="Z226">
        <v>335.4178</v>
      </c>
      <c r="AA226">
        <v>1545.953</v>
      </c>
      <c r="AB226">
        <v>206.82149999999999</v>
      </c>
      <c r="AC226">
        <v>872.99069999999995</v>
      </c>
      <c r="AD226">
        <v>370.20510000000002</v>
      </c>
      <c r="AE226">
        <v>392.75470000000001</v>
      </c>
      <c r="AF226">
        <v>43514.04</v>
      </c>
      <c r="AG226">
        <v>10003.67</v>
      </c>
      <c r="AH226">
        <v>55417.43</v>
      </c>
      <c r="AI226">
        <v>29967.8</v>
      </c>
      <c r="AJ226">
        <v>18271.669999999998</v>
      </c>
      <c r="AK226">
        <v>33881.050000000003</v>
      </c>
      <c r="AL226">
        <v>179039</v>
      </c>
      <c r="AM226">
        <v>21436.18</v>
      </c>
      <c r="AN226">
        <v>16442.54</v>
      </c>
      <c r="AO226">
        <v>60384.41</v>
      </c>
      <c r="AP226">
        <v>63237.14</v>
      </c>
      <c r="AQ226">
        <v>14529.09</v>
      </c>
      <c r="AR226">
        <v>22973.93</v>
      </c>
      <c r="AS226">
        <v>305749.8</v>
      </c>
      <c r="AT226">
        <v>278251.8</v>
      </c>
      <c r="AU226">
        <v>362353.4</v>
      </c>
      <c r="AV226">
        <v>84823.01</v>
      </c>
      <c r="AW226">
        <v>89170.17</v>
      </c>
      <c r="AX226">
        <v>9382.7450000000008</v>
      </c>
      <c r="AY226">
        <v>2315.73</v>
      </c>
      <c r="AZ226">
        <v>388232.4</v>
      </c>
      <c r="BA226">
        <v>18415.18</v>
      </c>
      <c r="BB226">
        <v>30165</v>
      </c>
      <c r="BC226">
        <v>28822</v>
      </c>
      <c r="BD226">
        <v>11230</v>
      </c>
      <c r="BE226" t="s">
        <v>83</v>
      </c>
      <c r="BF226">
        <v>0.97613636363636402</v>
      </c>
      <c r="BG226">
        <v>4</v>
      </c>
      <c r="BH226">
        <v>-126000</v>
      </c>
      <c r="BI226">
        <v>0</v>
      </c>
      <c r="BJ226">
        <v>0</v>
      </c>
      <c r="BK226">
        <v>0</v>
      </c>
      <c r="BL226">
        <v>1</v>
      </c>
      <c r="BM226">
        <v>0</v>
      </c>
      <c r="BN226">
        <f>IF(Bids_data_set!BE226="Public",1,0)</f>
        <v>1</v>
      </c>
    </row>
    <row r="227" spans="1:66" x14ac:dyDescent="0.2">
      <c r="A227">
        <v>226</v>
      </c>
      <c r="B227" t="s">
        <v>551</v>
      </c>
      <c r="C227" t="s">
        <v>552</v>
      </c>
      <c r="D227" t="s">
        <v>553</v>
      </c>
      <c r="E227" s="1">
        <v>43655</v>
      </c>
      <c r="F227" t="s">
        <v>420</v>
      </c>
      <c r="G227">
        <v>400000</v>
      </c>
      <c r="H227">
        <v>396784</v>
      </c>
      <c r="I227">
        <v>-8.0400000000000003E-3</v>
      </c>
      <c r="J227" t="s">
        <v>75</v>
      </c>
      <c r="K227">
        <v>6</v>
      </c>
      <c r="L227" t="s">
        <v>69</v>
      </c>
      <c r="M227">
        <v>3</v>
      </c>
      <c r="N227" t="s">
        <v>108</v>
      </c>
      <c r="O227" t="s">
        <v>71</v>
      </c>
      <c r="P227" t="s">
        <v>89</v>
      </c>
      <c r="Q227">
        <v>508925</v>
      </c>
      <c r="R227">
        <v>280.27330000000001</v>
      </c>
      <c r="S227">
        <v>283.19380000000001</v>
      </c>
      <c r="T227">
        <v>389.25369999999998</v>
      </c>
      <c r="U227">
        <v>1907.4670000000001</v>
      </c>
      <c r="V227">
        <v>2323.3539999999998</v>
      </c>
      <c r="W227">
        <v>563.67309999999998</v>
      </c>
      <c r="X227">
        <v>1219.1969999999999</v>
      </c>
      <c r="Y227">
        <v>1308.048</v>
      </c>
      <c r="Z227">
        <v>335.60590000000002</v>
      </c>
      <c r="AA227">
        <v>1552.306</v>
      </c>
      <c r="AB227">
        <v>207.374</v>
      </c>
      <c r="AC227">
        <v>875.56569999999999</v>
      </c>
      <c r="AD227">
        <v>372.56470000000002</v>
      </c>
      <c r="AE227">
        <v>392.73840000000001</v>
      </c>
      <c r="AF227">
        <v>44178.27</v>
      </c>
      <c r="AG227">
        <v>10063.25</v>
      </c>
      <c r="AH227">
        <v>55738.55</v>
      </c>
      <c r="AI227">
        <v>29964.83</v>
      </c>
      <c r="AJ227">
        <v>18382.48</v>
      </c>
      <c r="AK227">
        <v>33997.300000000003</v>
      </c>
      <c r="AL227">
        <v>180074.5</v>
      </c>
      <c r="AM227">
        <v>21537.67</v>
      </c>
      <c r="AN227">
        <v>16492.57</v>
      </c>
      <c r="AO227">
        <v>60802.61</v>
      </c>
      <c r="AP227">
        <v>63533.33</v>
      </c>
      <c r="AQ227">
        <v>14654.58</v>
      </c>
      <c r="AR227">
        <v>23047.919999999998</v>
      </c>
      <c r="AS227">
        <v>308887.2</v>
      </c>
      <c r="AT227">
        <v>279429.09999999998</v>
      </c>
      <c r="AU227">
        <v>366455.8</v>
      </c>
      <c r="AV227">
        <v>85920</v>
      </c>
      <c r="AW227">
        <v>89969.09</v>
      </c>
      <c r="AX227">
        <v>9406.9879999999994</v>
      </c>
      <c r="AY227">
        <v>2323.3539999999998</v>
      </c>
      <c r="AZ227">
        <v>390555.9</v>
      </c>
      <c r="BA227">
        <v>18425.580000000002</v>
      </c>
      <c r="BB227">
        <v>22420</v>
      </c>
      <c r="BC227">
        <v>30165</v>
      </c>
      <c r="BD227">
        <v>11311</v>
      </c>
      <c r="BE227" t="s">
        <v>67</v>
      </c>
      <c r="BF227">
        <v>1.2723125</v>
      </c>
      <c r="BG227">
        <v>1</v>
      </c>
      <c r="BH227">
        <v>108925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f>IF(Bids_data_set!BE227="Public",1,0)</f>
        <v>0</v>
      </c>
    </row>
    <row r="228" spans="1:66" x14ac:dyDescent="0.2">
      <c r="A228">
        <v>227</v>
      </c>
      <c r="B228" t="s">
        <v>551</v>
      </c>
      <c r="C228" t="s">
        <v>554</v>
      </c>
      <c r="D228" t="s">
        <v>555</v>
      </c>
      <c r="E228" s="1">
        <v>43662</v>
      </c>
      <c r="F228" t="s">
        <v>420</v>
      </c>
      <c r="G228">
        <v>2060000</v>
      </c>
      <c r="H228">
        <v>2899873</v>
      </c>
      <c r="I228">
        <v>0.40770534000000003</v>
      </c>
      <c r="J228" t="s">
        <v>68</v>
      </c>
      <c r="K228">
        <v>4</v>
      </c>
      <c r="L228" t="s">
        <v>84</v>
      </c>
      <c r="M228">
        <v>3</v>
      </c>
      <c r="N228" t="s">
        <v>108</v>
      </c>
      <c r="O228" t="s">
        <v>71</v>
      </c>
      <c r="P228" t="s">
        <v>89</v>
      </c>
      <c r="Q228">
        <v>2899873</v>
      </c>
      <c r="R228">
        <v>280.27330000000001</v>
      </c>
      <c r="S228">
        <v>283.19380000000001</v>
      </c>
      <c r="T228">
        <v>389.25369999999998</v>
      </c>
      <c r="U228">
        <v>1907.4670000000001</v>
      </c>
      <c r="V228">
        <v>2323.3539999999998</v>
      </c>
      <c r="W228">
        <v>563.67309999999998</v>
      </c>
      <c r="X228">
        <v>1219.1969999999999</v>
      </c>
      <c r="Y228">
        <v>1308.048</v>
      </c>
      <c r="Z228">
        <v>335.60590000000002</v>
      </c>
      <c r="AA228">
        <v>1552.306</v>
      </c>
      <c r="AB228">
        <v>207.374</v>
      </c>
      <c r="AC228">
        <v>875.56569999999999</v>
      </c>
      <c r="AD228">
        <v>372.56470000000002</v>
      </c>
      <c r="AE228">
        <v>392.73840000000001</v>
      </c>
      <c r="AF228">
        <v>44178.27</v>
      </c>
      <c r="AG228">
        <v>10063.25</v>
      </c>
      <c r="AH228">
        <v>55738.55</v>
      </c>
      <c r="AI228">
        <v>29964.83</v>
      </c>
      <c r="AJ228">
        <v>18382.48</v>
      </c>
      <c r="AK228">
        <v>33997.300000000003</v>
      </c>
      <c r="AL228">
        <v>180074.5</v>
      </c>
      <c r="AM228">
        <v>21537.67</v>
      </c>
      <c r="AN228">
        <v>16492.57</v>
      </c>
      <c r="AO228">
        <v>60802.61</v>
      </c>
      <c r="AP228">
        <v>63533.33</v>
      </c>
      <c r="AQ228">
        <v>14654.58</v>
      </c>
      <c r="AR228">
        <v>23047.919999999998</v>
      </c>
      <c r="AS228">
        <v>308887.2</v>
      </c>
      <c r="AT228">
        <v>279429.09999999998</v>
      </c>
      <c r="AU228">
        <v>366455.8</v>
      </c>
      <c r="AV228">
        <v>85920</v>
      </c>
      <c r="AW228">
        <v>89969.09</v>
      </c>
      <c r="AX228">
        <v>9406.9879999999994</v>
      </c>
      <c r="AY228">
        <v>2323.3539999999998</v>
      </c>
      <c r="AZ228">
        <v>390555.9</v>
      </c>
      <c r="BA228">
        <v>18425.580000000002</v>
      </c>
      <c r="BB228">
        <v>22420</v>
      </c>
      <c r="BC228">
        <v>30165</v>
      </c>
      <c r="BD228">
        <v>11311</v>
      </c>
      <c r="BE228" t="s">
        <v>67</v>
      </c>
      <c r="BF228">
        <v>1.4077053398058299</v>
      </c>
      <c r="BG228">
        <v>3</v>
      </c>
      <c r="BH228">
        <v>839873</v>
      </c>
      <c r="BI228">
        <v>0</v>
      </c>
      <c r="BJ228">
        <v>0</v>
      </c>
      <c r="BK228">
        <v>1</v>
      </c>
      <c r="BL228">
        <v>0</v>
      </c>
      <c r="BM228">
        <v>0</v>
      </c>
      <c r="BN228">
        <f>IF(Bids_data_set!BE228="Public",1,0)</f>
        <v>0</v>
      </c>
    </row>
    <row r="229" spans="1:66" x14ac:dyDescent="0.2">
      <c r="A229">
        <v>228</v>
      </c>
      <c r="B229" t="s">
        <v>551</v>
      </c>
      <c r="C229" t="s">
        <v>556</v>
      </c>
      <c r="D229" t="s">
        <v>557</v>
      </c>
      <c r="E229" s="1">
        <v>43664</v>
      </c>
      <c r="F229" t="s">
        <v>83</v>
      </c>
      <c r="G229">
        <v>5660000</v>
      </c>
      <c r="H229">
        <v>3930000</v>
      </c>
      <c r="I229">
        <v>-0.30565371000000002</v>
      </c>
      <c r="J229" t="s">
        <v>75</v>
      </c>
      <c r="K229">
        <v>4</v>
      </c>
      <c r="L229" t="s">
        <v>84</v>
      </c>
      <c r="M229">
        <v>3</v>
      </c>
      <c r="N229" t="s">
        <v>85</v>
      </c>
      <c r="O229" t="s">
        <v>71</v>
      </c>
      <c r="P229" t="s">
        <v>80</v>
      </c>
      <c r="Q229">
        <v>4397206</v>
      </c>
      <c r="R229">
        <v>280.27330000000001</v>
      </c>
      <c r="S229">
        <v>283.19380000000001</v>
      </c>
      <c r="T229">
        <v>389.25369999999998</v>
      </c>
      <c r="U229">
        <v>1907.4670000000001</v>
      </c>
      <c r="V229">
        <v>2323.3539999999998</v>
      </c>
      <c r="W229">
        <v>563.67309999999998</v>
      </c>
      <c r="X229">
        <v>1219.1969999999999</v>
      </c>
      <c r="Y229">
        <v>1308.048</v>
      </c>
      <c r="Z229">
        <v>335.60590000000002</v>
      </c>
      <c r="AA229">
        <v>1552.306</v>
      </c>
      <c r="AB229">
        <v>207.374</v>
      </c>
      <c r="AC229">
        <v>875.56569999999999</v>
      </c>
      <c r="AD229">
        <v>372.56470000000002</v>
      </c>
      <c r="AE229">
        <v>392.73840000000001</v>
      </c>
      <c r="AF229">
        <v>44178.27</v>
      </c>
      <c r="AG229">
        <v>10063.25</v>
      </c>
      <c r="AH229">
        <v>55738.55</v>
      </c>
      <c r="AI229">
        <v>29964.83</v>
      </c>
      <c r="AJ229">
        <v>18382.48</v>
      </c>
      <c r="AK229">
        <v>33997.300000000003</v>
      </c>
      <c r="AL229">
        <v>180074.5</v>
      </c>
      <c r="AM229">
        <v>21537.67</v>
      </c>
      <c r="AN229">
        <v>16492.57</v>
      </c>
      <c r="AO229">
        <v>60802.61</v>
      </c>
      <c r="AP229">
        <v>63533.33</v>
      </c>
      <c r="AQ229">
        <v>14654.58</v>
      </c>
      <c r="AR229">
        <v>23047.919999999998</v>
      </c>
      <c r="AS229">
        <v>308887.2</v>
      </c>
      <c r="AT229">
        <v>279429.09999999998</v>
      </c>
      <c r="AU229">
        <v>366455.8</v>
      </c>
      <c r="AV229">
        <v>85920</v>
      </c>
      <c r="AW229">
        <v>89969.09</v>
      </c>
      <c r="AX229">
        <v>9406.9879999999994</v>
      </c>
      <c r="AY229">
        <v>2323.3539999999998</v>
      </c>
      <c r="AZ229">
        <v>390555.9</v>
      </c>
      <c r="BA229">
        <v>18425.580000000002</v>
      </c>
      <c r="BB229">
        <v>22420</v>
      </c>
      <c r="BC229">
        <v>30165</v>
      </c>
      <c r="BD229">
        <v>11311</v>
      </c>
      <c r="BE229" t="s">
        <v>83</v>
      </c>
      <c r="BF229">
        <v>0.77689151943462897</v>
      </c>
      <c r="BG229">
        <v>3</v>
      </c>
      <c r="BH229">
        <v>-1262794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f>IF(Bids_data_set!BE229="Public",1,0)</f>
        <v>1</v>
      </c>
    </row>
    <row r="230" spans="1:66" x14ac:dyDescent="0.2">
      <c r="A230">
        <v>229</v>
      </c>
      <c r="B230" t="s">
        <v>551</v>
      </c>
      <c r="C230" t="s">
        <v>558</v>
      </c>
      <c r="D230" t="s">
        <v>559</v>
      </c>
      <c r="E230" s="1">
        <v>43669</v>
      </c>
      <c r="F230" t="s">
        <v>83</v>
      </c>
      <c r="G230">
        <v>249010000</v>
      </c>
      <c r="H230">
        <v>135022488</v>
      </c>
      <c r="I230">
        <v>-0.457762789</v>
      </c>
      <c r="J230" t="s">
        <v>68</v>
      </c>
      <c r="K230">
        <v>5</v>
      </c>
      <c r="L230" t="s">
        <v>103</v>
      </c>
      <c r="M230">
        <v>3</v>
      </c>
      <c r="N230" t="s">
        <v>108</v>
      </c>
      <c r="O230" t="s">
        <v>71</v>
      </c>
      <c r="P230" t="s">
        <v>80</v>
      </c>
      <c r="Q230">
        <v>159511820</v>
      </c>
      <c r="R230">
        <v>280.27330000000001</v>
      </c>
      <c r="S230">
        <v>283.19380000000001</v>
      </c>
      <c r="T230">
        <v>389.25369999999998</v>
      </c>
      <c r="U230">
        <v>1907.4670000000001</v>
      </c>
      <c r="V230">
        <v>2323.3539999999998</v>
      </c>
      <c r="W230">
        <v>563.67309999999998</v>
      </c>
      <c r="X230">
        <v>1219.1969999999999</v>
      </c>
      <c r="Y230">
        <v>1308.048</v>
      </c>
      <c r="Z230">
        <v>335.60590000000002</v>
      </c>
      <c r="AA230">
        <v>1552.306</v>
      </c>
      <c r="AB230">
        <v>207.374</v>
      </c>
      <c r="AC230">
        <v>875.56569999999999</v>
      </c>
      <c r="AD230">
        <v>372.56470000000002</v>
      </c>
      <c r="AE230">
        <v>392.73840000000001</v>
      </c>
      <c r="AF230">
        <v>44178.27</v>
      </c>
      <c r="AG230">
        <v>10063.25</v>
      </c>
      <c r="AH230">
        <v>55738.55</v>
      </c>
      <c r="AI230">
        <v>29964.83</v>
      </c>
      <c r="AJ230">
        <v>18382.48</v>
      </c>
      <c r="AK230">
        <v>33997.300000000003</v>
      </c>
      <c r="AL230">
        <v>180074.5</v>
      </c>
      <c r="AM230">
        <v>21537.67</v>
      </c>
      <c r="AN230">
        <v>16492.57</v>
      </c>
      <c r="AO230">
        <v>60802.61</v>
      </c>
      <c r="AP230">
        <v>63533.33</v>
      </c>
      <c r="AQ230">
        <v>14654.58</v>
      </c>
      <c r="AR230">
        <v>23047.919999999998</v>
      </c>
      <c r="AS230">
        <v>308887.2</v>
      </c>
      <c r="AT230">
        <v>279429.09999999998</v>
      </c>
      <c r="AU230">
        <v>366455.8</v>
      </c>
      <c r="AV230">
        <v>85920</v>
      </c>
      <c r="AW230">
        <v>89969.09</v>
      </c>
      <c r="AX230">
        <v>9406.9879999999994</v>
      </c>
      <c r="AY230">
        <v>2323.3539999999998</v>
      </c>
      <c r="AZ230">
        <v>390555.9</v>
      </c>
      <c r="BA230">
        <v>18425.580000000002</v>
      </c>
      <c r="BB230">
        <v>22420</v>
      </c>
      <c r="BC230">
        <v>30165</v>
      </c>
      <c r="BD230">
        <v>11311</v>
      </c>
      <c r="BE230" t="s">
        <v>83</v>
      </c>
      <c r="BF230">
        <v>0.64058399261073895</v>
      </c>
      <c r="BG230">
        <v>5</v>
      </c>
      <c r="BH230">
        <v>-89498180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f>IF(Bids_data_set!BE230="Public",1,0)</f>
        <v>1</v>
      </c>
    </row>
    <row r="231" spans="1:66" x14ac:dyDescent="0.2">
      <c r="A231">
        <v>230</v>
      </c>
      <c r="B231" t="s">
        <v>551</v>
      </c>
      <c r="C231" t="s">
        <v>560</v>
      </c>
      <c r="D231" t="s">
        <v>211</v>
      </c>
      <c r="E231" s="1">
        <v>43685</v>
      </c>
      <c r="F231" t="s">
        <v>67</v>
      </c>
      <c r="G231">
        <v>1755000</v>
      </c>
      <c r="H231">
        <v>1312300</v>
      </c>
      <c r="I231">
        <v>-0.25225071199999999</v>
      </c>
      <c r="J231" t="s">
        <v>75</v>
      </c>
      <c r="K231">
        <v>7</v>
      </c>
      <c r="L231" t="s">
        <v>103</v>
      </c>
      <c r="M231">
        <v>3</v>
      </c>
      <c r="N231" t="s">
        <v>108</v>
      </c>
      <c r="O231" t="s">
        <v>71</v>
      </c>
      <c r="P231" t="s">
        <v>72</v>
      </c>
      <c r="Q231">
        <v>1378680</v>
      </c>
      <c r="R231">
        <v>280.27330000000001</v>
      </c>
      <c r="S231">
        <v>283.19380000000001</v>
      </c>
      <c r="T231">
        <v>389.25369999999998</v>
      </c>
      <c r="U231">
        <v>1907.4670000000001</v>
      </c>
      <c r="V231">
        <v>2323.3539999999998</v>
      </c>
      <c r="W231">
        <v>563.67309999999998</v>
      </c>
      <c r="X231">
        <v>1219.1969999999999</v>
      </c>
      <c r="Y231">
        <v>1308.048</v>
      </c>
      <c r="Z231">
        <v>335.60590000000002</v>
      </c>
      <c r="AA231">
        <v>1552.306</v>
      </c>
      <c r="AB231">
        <v>207.374</v>
      </c>
      <c r="AC231">
        <v>875.56569999999999</v>
      </c>
      <c r="AD231">
        <v>372.56470000000002</v>
      </c>
      <c r="AE231">
        <v>392.73840000000001</v>
      </c>
      <c r="AF231">
        <v>44178.27</v>
      </c>
      <c r="AG231">
        <v>10063.25</v>
      </c>
      <c r="AH231">
        <v>55738.55</v>
      </c>
      <c r="AI231">
        <v>29964.83</v>
      </c>
      <c r="AJ231">
        <v>18382.48</v>
      </c>
      <c r="AK231">
        <v>33997.300000000003</v>
      </c>
      <c r="AL231">
        <v>180074.5</v>
      </c>
      <c r="AM231">
        <v>21537.67</v>
      </c>
      <c r="AN231">
        <v>16492.57</v>
      </c>
      <c r="AO231">
        <v>60802.61</v>
      </c>
      <c r="AP231">
        <v>63533.33</v>
      </c>
      <c r="AQ231">
        <v>14654.58</v>
      </c>
      <c r="AR231">
        <v>23047.919999999998</v>
      </c>
      <c r="AS231">
        <v>308887.2</v>
      </c>
      <c r="AT231">
        <v>279429.09999999998</v>
      </c>
      <c r="AU231">
        <v>366455.8</v>
      </c>
      <c r="AV231">
        <v>85920</v>
      </c>
      <c r="AW231">
        <v>89969.09</v>
      </c>
      <c r="AX231">
        <v>9406.9879999999994</v>
      </c>
      <c r="AY231">
        <v>2323.3539999999998</v>
      </c>
      <c r="AZ231">
        <v>390555.9</v>
      </c>
      <c r="BA231">
        <v>18425.580000000002</v>
      </c>
      <c r="BB231">
        <v>22420</v>
      </c>
      <c r="BC231">
        <v>30165</v>
      </c>
      <c r="BD231">
        <v>11311</v>
      </c>
      <c r="BE231" t="s">
        <v>67</v>
      </c>
      <c r="BF231">
        <v>0.78557264957265005</v>
      </c>
      <c r="BG231">
        <v>1</v>
      </c>
      <c r="BH231">
        <v>-376320</v>
      </c>
      <c r="BI231">
        <v>1</v>
      </c>
      <c r="BJ231">
        <v>0</v>
      </c>
      <c r="BK231">
        <v>0</v>
      </c>
      <c r="BL231">
        <v>0</v>
      </c>
      <c r="BM231">
        <v>0</v>
      </c>
      <c r="BN231">
        <f>IF(Bids_data_set!BE231="Public",1,0)</f>
        <v>0</v>
      </c>
    </row>
    <row r="232" spans="1:66" x14ac:dyDescent="0.2">
      <c r="A232">
        <v>231</v>
      </c>
      <c r="B232" t="s">
        <v>551</v>
      </c>
      <c r="C232" t="s">
        <v>561</v>
      </c>
      <c r="D232" t="s">
        <v>562</v>
      </c>
      <c r="E232" s="1">
        <v>43690</v>
      </c>
      <c r="F232" t="s">
        <v>83</v>
      </c>
      <c r="G232">
        <v>21500000</v>
      </c>
      <c r="H232">
        <v>23111450</v>
      </c>
      <c r="I232">
        <v>7.4951163000000001E-2</v>
      </c>
      <c r="J232" t="s">
        <v>75</v>
      </c>
      <c r="K232">
        <v>7</v>
      </c>
      <c r="L232" t="s">
        <v>84</v>
      </c>
      <c r="M232">
        <v>3</v>
      </c>
      <c r="N232" t="s">
        <v>88</v>
      </c>
      <c r="O232" t="s">
        <v>71</v>
      </c>
      <c r="P232" t="s">
        <v>80</v>
      </c>
      <c r="Q232">
        <v>23950000</v>
      </c>
      <c r="R232">
        <v>280.27330000000001</v>
      </c>
      <c r="S232">
        <v>283.19380000000001</v>
      </c>
      <c r="T232">
        <v>389.25369999999998</v>
      </c>
      <c r="U232">
        <v>1907.4670000000001</v>
      </c>
      <c r="V232">
        <v>2323.3539999999998</v>
      </c>
      <c r="W232">
        <v>563.67309999999998</v>
      </c>
      <c r="X232">
        <v>1219.1969999999999</v>
      </c>
      <c r="Y232">
        <v>1308.048</v>
      </c>
      <c r="Z232">
        <v>335.60590000000002</v>
      </c>
      <c r="AA232">
        <v>1552.306</v>
      </c>
      <c r="AB232">
        <v>207.374</v>
      </c>
      <c r="AC232">
        <v>875.56569999999999</v>
      </c>
      <c r="AD232">
        <v>372.56470000000002</v>
      </c>
      <c r="AE232">
        <v>392.73840000000001</v>
      </c>
      <c r="AF232">
        <v>44178.27</v>
      </c>
      <c r="AG232">
        <v>10063.25</v>
      </c>
      <c r="AH232">
        <v>55738.55</v>
      </c>
      <c r="AI232">
        <v>29964.83</v>
      </c>
      <c r="AJ232">
        <v>18382.48</v>
      </c>
      <c r="AK232">
        <v>33997.300000000003</v>
      </c>
      <c r="AL232">
        <v>180074.5</v>
      </c>
      <c r="AM232">
        <v>21537.67</v>
      </c>
      <c r="AN232">
        <v>16492.57</v>
      </c>
      <c r="AO232">
        <v>60802.61</v>
      </c>
      <c r="AP232">
        <v>63533.33</v>
      </c>
      <c r="AQ232">
        <v>14654.58</v>
      </c>
      <c r="AR232">
        <v>23047.919999999998</v>
      </c>
      <c r="AS232">
        <v>308887.2</v>
      </c>
      <c r="AT232">
        <v>279429.09999999998</v>
      </c>
      <c r="AU232">
        <v>366455.8</v>
      </c>
      <c r="AV232">
        <v>85920</v>
      </c>
      <c r="AW232">
        <v>89969.09</v>
      </c>
      <c r="AX232">
        <v>9406.9879999999994</v>
      </c>
      <c r="AY232">
        <v>2323.3539999999998</v>
      </c>
      <c r="AZ232">
        <v>390555.9</v>
      </c>
      <c r="BA232">
        <v>18425.580000000002</v>
      </c>
      <c r="BB232">
        <v>22420</v>
      </c>
      <c r="BC232">
        <v>30165</v>
      </c>
      <c r="BD232">
        <v>11311</v>
      </c>
      <c r="BE232" t="s">
        <v>83</v>
      </c>
      <c r="BF232">
        <v>1.1139534883720901</v>
      </c>
      <c r="BG232">
        <v>5</v>
      </c>
      <c r="BH232">
        <v>2450000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f>IF(Bids_data_set!BE232="Public",1,0)</f>
        <v>1</v>
      </c>
    </row>
    <row r="233" spans="1:66" x14ac:dyDescent="0.2">
      <c r="A233">
        <v>232</v>
      </c>
      <c r="B233" t="s">
        <v>551</v>
      </c>
      <c r="C233" t="s">
        <v>563</v>
      </c>
      <c r="D233" t="s">
        <v>564</v>
      </c>
      <c r="E233" s="1">
        <v>43699</v>
      </c>
      <c r="F233" t="s">
        <v>83</v>
      </c>
      <c r="G233">
        <v>194071979</v>
      </c>
      <c r="H233">
        <v>171330900</v>
      </c>
      <c r="I233">
        <v>-0.11717858</v>
      </c>
      <c r="J233" t="s">
        <v>75</v>
      </c>
      <c r="K233">
        <v>6</v>
      </c>
      <c r="L233" t="s">
        <v>103</v>
      </c>
      <c r="M233">
        <v>3</v>
      </c>
      <c r="N233" t="s">
        <v>108</v>
      </c>
      <c r="O233" t="s">
        <v>71</v>
      </c>
      <c r="P233" t="s">
        <v>80</v>
      </c>
      <c r="Q233">
        <v>172579500</v>
      </c>
      <c r="R233">
        <v>280.27330000000001</v>
      </c>
      <c r="S233">
        <v>283.19380000000001</v>
      </c>
      <c r="T233">
        <v>389.25369999999998</v>
      </c>
      <c r="U233">
        <v>1907.4670000000001</v>
      </c>
      <c r="V233">
        <v>2323.3539999999998</v>
      </c>
      <c r="W233">
        <v>563.67309999999998</v>
      </c>
      <c r="X233">
        <v>1219.1969999999999</v>
      </c>
      <c r="Y233">
        <v>1308.048</v>
      </c>
      <c r="Z233">
        <v>335.60590000000002</v>
      </c>
      <c r="AA233">
        <v>1552.306</v>
      </c>
      <c r="AB233">
        <v>207.374</v>
      </c>
      <c r="AC233">
        <v>875.56569999999999</v>
      </c>
      <c r="AD233">
        <v>372.56470000000002</v>
      </c>
      <c r="AE233">
        <v>392.73840000000001</v>
      </c>
      <c r="AF233">
        <v>44178.27</v>
      </c>
      <c r="AG233">
        <v>10063.25</v>
      </c>
      <c r="AH233">
        <v>55738.55</v>
      </c>
      <c r="AI233">
        <v>29964.83</v>
      </c>
      <c r="AJ233">
        <v>18382.48</v>
      </c>
      <c r="AK233">
        <v>33997.300000000003</v>
      </c>
      <c r="AL233">
        <v>180074.5</v>
      </c>
      <c r="AM233">
        <v>21537.67</v>
      </c>
      <c r="AN233">
        <v>16492.57</v>
      </c>
      <c r="AO233">
        <v>60802.61</v>
      </c>
      <c r="AP233">
        <v>63533.33</v>
      </c>
      <c r="AQ233">
        <v>14654.58</v>
      </c>
      <c r="AR233">
        <v>23047.919999999998</v>
      </c>
      <c r="AS233">
        <v>308887.2</v>
      </c>
      <c r="AT233">
        <v>279429.09999999998</v>
      </c>
      <c r="AU233">
        <v>366455.8</v>
      </c>
      <c r="AV233">
        <v>85920</v>
      </c>
      <c r="AW233">
        <v>89969.09</v>
      </c>
      <c r="AX233">
        <v>9406.9879999999994</v>
      </c>
      <c r="AY233">
        <v>2323.3539999999998</v>
      </c>
      <c r="AZ233">
        <v>390555.9</v>
      </c>
      <c r="BA233">
        <v>18425.580000000002</v>
      </c>
      <c r="BB233">
        <v>22420</v>
      </c>
      <c r="BC233">
        <v>30165</v>
      </c>
      <c r="BD233">
        <v>11311</v>
      </c>
      <c r="BE233" t="s">
        <v>83</v>
      </c>
      <c r="BF233">
        <v>0.88925511497978804</v>
      </c>
      <c r="BG233">
        <v>5</v>
      </c>
      <c r="BH233">
        <v>-21492479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f>IF(Bids_data_set!BE233="Public",1,0)</f>
        <v>1</v>
      </c>
    </row>
    <row r="234" spans="1:66" x14ac:dyDescent="0.2">
      <c r="A234">
        <v>233</v>
      </c>
      <c r="B234" t="s">
        <v>551</v>
      </c>
      <c r="C234" t="s">
        <v>565</v>
      </c>
      <c r="D234" t="s">
        <v>566</v>
      </c>
      <c r="E234" s="1">
        <v>43699</v>
      </c>
      <c r="F234" t="s">
        <v>83</v>
      </c>
      <c r="G234">
        <v>1980000</v>
      </c>
      <c r="H234">
        <v>1993000</v>
      </c>
      <c r="I234">
        <v>6.5656569999999999E-3</v>
      </c>
      <c r="J234" t="s">
        <v>75</v>
      </c>
      <c r="K234">
        <v>4</v>
      </c>
      <c r="L234" t="s">
        <v>69</v>
      </c>
      <c r="M234">
        <v>3</v>
      </c>
      <c r="N234" t="s">
        <v>70</v>
      </c>
      <c r="O234" t="s">
        <v>71</v>
      </c>
      <c r="P234" t="s">
        <v>72</v>
      </c>
      <c r="Q234">
        <v>2568000</v>
      </c>
      <c r="R234">
        <v>280.27330000000001</v>
      </c>
      <c r="S234">
        <v>283.19380000000001</v>
      </c>
      <c r="T234">
        <v>389.25369999999998</v>
      </c>
      <c r="U234">
        <v>1907.4670000000001</v>
      </c>
      <c r="V234">
        <v>2323.3539999999998</v>
      </c>
      <c r="W234">
        <v>563.67309999999998</v>
      </c>
      <c r="X234">
        <v>1219.1969999999999</v>
      </c>
      <c r="Y234">
        <v>1308.048</v>
      </c>
      <c r="Z234">
        <v>335.60590000000002</v>
      </c>
      <c r="AA234">
        <v>1552.306</v>
      </c>
      <c r="AB234">
        <v>207.374</v>
      </c>
      <c r="AC234">
        <v>875.56569999999999</v>
      </c>
      <c r="AD234">
        <v>372.56470000000002</v>
      </c>
      <c r="AE234">
        <v>392.73840000000001</v>
      </c>
      <c r="AF234">
        <v>44178.27</v>
      </c>
      <c r="AG234">
        <v>10063.25</v>
      </c>
      <c r="AH234">
        <v>55738.55</v>
      </c>
      <c r="AI234">
        <v>29964.83</v>
      </c>
      <c r="AJ234">
        <v>18382.48</v>
      </c>
      <c r="AK234">
        <v>33997.300000000003</v>
      </c>
      <c r="AL234">
        <v>180074.5</v>
      </c>
      <c r="AM234">
        <v>21537.67</v>
      </c>
      <c r="AN234">
        <v>16492.57</v>
      </c>
      <c r="AO234">
        <v>60802.61</v>
      </c>
      <c r="AP234">
        <v>63533.33</v>
      </c>
      <c r="AQ234">
        <v>14654.58</v>
      </c>
      <c r="AR234">
        <v>23047.919999999998</v>
      </c>
      <c r="AS234">
        <v>308887.2</v>
      </c>
      <c r="AT234">
        <v>279429.09999999998</v>
      </c>
      <c r="AU234">
        <v>366455.8</v>
      </c>
      <c r="AV234">
        <v>85920</v>
      </c>
      <c r="AW234">
        <v>89969.09</v>
      </c>
      <c r="AX234">
        <v>9406.9879999999994</v>
      </c>
      <c r="AY234">
        <v>2323.3539999999998</v>
      </c>
      <c r="AZ234">
        <v>390555.9</v>
      </c>
      <c r="BA234">
        <v>18425.580000000002</v>
      </c>
      <c r="BB234">
        <v>22420</v>
      </c>
      <c r="BC234">
        <v>30165</v>
      </c>
      <c r="BD234">
        <v>11311</v>
      </c>
      <c r="BE234" t="s">
        <v>83</v>
      </c>
      <c r="BF234">
        <v>1.2969696969697</v>
      </c>
      <c r="BG234">
        <v>3</v>
      </c>
      <c r="BH234">
        <v>588000</v>
      </c>
      <c r="BI234">
        <v>0</v>
      </c>
      <c r="BJ234">
        <v>0</v>
      </c>
      <c r="BK234">
        <v>1</v>
      </c>
      <c r="BL234">
        <v>0</v>
      </c>
      <c r="BM234">
        <v>0</v>
      </c>
      <c r="BN234">
        <f>IF(Bids_data_set!BE234="Public",1,0)</f>
        <v>1</v>
      </c>
    </row>
    <row r="235" spans="1:66" x14ac:dyDescent="0.2">
      <c r="A235">
        <v>234</v>
      </c>
      <c r="B235" t="s">
        <v>551</v>
      </c>
      <c r="C235" t="s">
        <v>567</v>
      </c>
      <c r="D235" t="s">
        <v>568</v>
      </c>
      <c r="E235" s="1">
        <v>43700</v>
      </c>
      <c r="F235" t="s">
        <v>83</v>
      </c>
      <c r="G235">
        <v>55300000</v>
      </c>
      <c r="H235">
        <v>43999000</v>
      </c>
      <c r="I235">
        <v>-0.20435804699999999</v>
      </c>
      <c r="J235" t="s">
        <v>75</v>
      </c>
      <c r="K235">
        <v>5</v>
      </c>
      <c r="L235" t="s">
        <v>84</v>
      </c>
      <c r="M235">
        <v>3</v>
      </c>
      <c r="N235" t="s">
        <v>70</v>
      </c>
      <c r="O235" t="s">
        <v>71</v>
      </c>
      <c r="P235" t="s">
        <v>89</v>
      </c>
      <c r="Q235">
        <v>47275000</v>
      </c>
      <c r="R235">
        <v>280.27330000000001</v>
      </c>
      <c r="S235">
        <v>283.19380000000001</v>
      </c>
      <c r="T235">
        <v>389.25369999999998</v>
      </c>
      <c r="U235">
        <v>1907.4670000000001</v>
      </c>
      <c r="V235">
        <v>2323.3539999999998</v>
      </c>
      <c r="W235">
        <v>563.67309999999998</v>
      </c>
      <c r="X235">
        <v>1219.1969999999999</v>
      </c>
      <c r="Y235">
        <v>1308.048</v>
      </c>
      <c r="Z235">
        <v>335.60590000000002</v>
      </c>
      <c r="AA235">
        <v>1552.306</v>
      </c>
      <c r="AB235">
        <v>207.374</v>
      </c>
      <c r="AC235">
        <v>875.56569999999999</v>
      </c>
      <c r="AD235">
        <v>372.56470000000002</v>
      </c>
      <c r="AE235">
        <v>392.73840000000001</v>
      </c>
      <c r="AF235">
        <v>44178.27</v>
      </c>
      <c r="AG235">
        <v>10063.25</v>
      </c>
      <c r="AH235">
        <v>55738.55</v>
      </c>
      <c r="AI235">
        <v>29964.83</v>
      </c>
      <c r="AJ235">
        <v>18382.48</v>
      </c>
      <c r="AK235">
        <v>33997.300000000003</v>
      </c>
      <c r="AL235">
        <v>180074.5</v>
      </c>
      <c r="AM235">
        <v>21537.67</v>
      </c>
      <c r="AN235">
        <v>16492.57</v>
      </c>
      <c r="AO235">
        <v>60802.61</v>
      </c>
      <c r="AP235">
        <v>63533.33</v>
      </c>
      <c r="AQ235">
        <v>14654.58</v>
      </c>
      <c r="AR235">
        <v>23047.919999999998</v>
      </c>
      <c r="AS235">
        <v>308887.2</v>
      </c>
      <c r="AT235">
        <v>279429.09999999998</v>
      </c>
      <c r="AU235">
        <v>366455.8</v>
      </c>
      <c r="AV235">
        <v>85920</v>
      </c>
      <c r="AW235">
        <v>89969.09</v>
      </c>
      <c r="AX235">
        <v>9406.9879999999994</v>
      </c>
      <c r="AY235">
        <v>2323.3539999999998</v>
      </c>
      <c r="AZ235">
        <v>390555.9</v>
      </c>
      <c r="BA235">
        <v>18425.580000000002</v>
      </c>
      <c r="BB235">
        <v>22420</v>
      </c>
      <c r="BC235">
        <v>30165</v>
      </c>
      <c r="BD235">
        <v>11311</v>
      </c>
      <c r="BE235" t="s">
        <v>83</v>
      </c>
      <c r="BF235">
        <v>0.85488245931283902</v>
      </c>
      <c r="BG235">
        <v>5</v>
      </c>
      <c r="BH235">
        <v>-8025000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f>IF(Bids_data_set!BE235="Public",1,0)</f>
        <v>1</v>
      </c>
    </row>
    <row r="236" spans="1:66" x14ac:dyDescent="0.2">
      <c r="A236">
        <v>235</v>
      </c>
      <c r="B236" t="s">
        <v>551</v>
      </c>
      <c r="C236" t="s">
        <v>569</v>
      </c>
      <c r="D236" t="s">
        <v>570</v>
      </c>
      <c r="E236" s="1">
        <v>43704</v>
      </c>
      <c r="F236" t="s">
        <v>420</v>
      </c>
      <c r="G236">
        <v>1260000</v>
      </c>
      <c r="H236">
        <v>1201422</v>
      </c>
      <c r="I236">
        <v>-4.6490476000000003E-2</v>
      </c>
      <c r="J236" t="s">
        <v>75</v>
      </c>
      <c r="K236">
        <v>6</v>
      </c>
      <c r="L236" t="s">
        <v>84</v>
      </c>
      <c r="M236">
        <v>3</v>
      </c>
      <c r="N236" t="s">
        <v>85</v>
      </c>
      <c r="O236" t="s">
        <v>71</v>
      </c>
      <c r="P236" t="s">
        <v>80</v>
      </c>
      <c r="Q236">
        <v>1534777</v>
      </c>
      <c r="R236">
        <v>280.27330000000001</v>
      </c>
      <c r="S236">
        <v>283.19380000000001</v>
      </c>
      <c r="T236">
        <v>389.25369999999998</v>
      </c>
      <c r="U236">
        <v>1907.4670000000001</v>
      </c>
      <c r="V236">
        <v>2323.3539999999998</v>
      </c>
      <c r="W236">
        <v>563.67309999999998</v>
      </c>
      <c r="X236">
        <v>1219.1969999999999</v>
      </c>
      <c r="Y236">
        <v>1308.048</v>
      </c>
      <c r="Z236">
        <v>335.60590000000002</v>
      </c>
      <c r="AA236">
        <v>1552.306</v>
      </c>
      <c r="AB236">
        <v>207.374</v>
      </c>
      <c r="AC236">
        <v>875.56569999999999</v>
      </c>
      <c r="AD236">
        <v>372.56470000000002</v>
      </c>
      <c r="AE236">
        <v>392.73840000000001</v>
      </c>
      <c r="AF236">
        <v>44178.27</v>
      </c>
      <c r="AG236">
        <v>10063.25</v>
      </c>
      <c r="AH236">
        <v>55738.55</v>
      </c>
      <c r="AI236">
        <v>29964.83</v>
      </c>
      <c r="AJ236">
        <v>18382.48</v>
      </c>
      <c r="AK236">
        <v>33997.300000000003</v>
      </c>
      <c r="AL236">
        <v>180074.5</v>
      </c>
      <c r="AM236">
        <v>21537.67</v>
      </c>
      <c r="AN236">
        <v>16492.57</v>
      </c>
      <c r="AO236">
        <v>60802.61</v>
      </c>
      <c r="AP236">
        <v>63533.33</v>
      </c>
      <c r="AQ236">
        <v>14654.58</v>
      </c>
      <c r="AR236">
        <v>23047.919999999998</v>
      </c>
      <c r="AS236">
        <v>308887.2</v>
      </c>
      <c r="AT236">
        <v>279429.09999999998</v>
      </c>
      <c r="AU236">
        <v>366455.8</v>
      </c>
      <c r="AV236">
        <v>85920</v>
      </c>
      <c r="AW236">
        <v>89969.09</v>
      </c>
      <c r="AX236">
        <v>9406.9879999999994</v>
      </c>
      <c r="AY236">
        <v>2323.3539999999998</v>
      </c>
      <c r="AZ236">
        <v>390555.9</v>
      </c>
      <c r="BA236">
        <v>18425.580000000002</v>
      </c>
      <c r="BB236">
        <v>22420</v>
      </c>
      <c r="BC236">
        <v>30165</v>
      </c>
      <c r="BD236">
        <v>11311</v>
      </c>
      <c r="BE236" t="s">
        <v>67</v>
      </c>
      <c r="BF236">
        <v>1.2180769841269801</v>
      </c>
      <c r="BG236">
        <v>2</v>
      </c>
      <c r="BH236">
        <v>274777</v>
      </c>
      <c r="BI236">
        <v>0</v>
      </c>
      <c r="BJ236">
        <v>1</v>
      </c>
      <c r="BK236">
        <v>0</v>
      </c>
      <c r="BL236">
        <v>0</v>
      </c>
      <c r="BM236">
        <v>0</v>
      </c>
      <c r="BN236">
        <f>IF(Bids_data_set!BE236="Public",1,0)</f>
        <v>0</v>
      </c>
    </row>
    <row r="237" spans="1:66" x14ac:dyDescent="0.2">
      <c r="A237">
        <v>236</v>
      </c>
      <c r="B237" t="s">
        <v>551</v>
      </c>
      <c r="C237" t="s">
        <v>571</v>
      </c>
      <c r="D237" t="s">
        <v>572</v>
      </c>
      <c r="E237" s="1">
        <v>43712</v>
      </c>
      <c r="F237" t="s">
        <v>83</v>
      </c>
      <c r="G237">
        <v>1300000</v>
      </c>
      <c r="H237">
        <v>919000</v>
      </c>
      <c r="I237">
        <v>-0.29307692299999999</v>
      </c>
      <c r="J237" t="s">
        <v>75</v>
      </c>
      <c r="K237">
        <v>16</v>
      </c>
      <c r="L237" t="s">
        <v>103</v>
      </c>
      <c r="M237">
        <v>3</v>
      </c>
      <c r="N237" t="s">
        <v>108</v>
      </c>
      <c r="O237" t="s">
        <v>71</v>
      </c>
      <c r="P237" t="s">
        <v>89</v>
      </c>
      <c r="Q237">
        <v>1047850</v>
      </c>
      <c r="R237">
        <v>280.27330000000001</v>
      </c>
      <c r="S237">
        <v>283.19380000000001</v>
      </c>
      <c r="T237">
        <v>389.25369999999998</v>
      </c>
      <c r="U237">
        <v>1907.4670000000001</v>
      </c>
      <c r="V237">
        <v>2323.3539999999998</v>
      </c>
      <c r="W237">
        <v>563.67309999999998</v>
      </c>
      <c r="X237">
        <v>1219.1969999999999</v>
      </c>
      <c r="Y237">
        <v>1308.048</v>
      </c>
      <c r="Z237">
        <v>335.60590000000002</v>
      </c>
      <c r="AA237">
        <v>1552.306</v>
      </c>
      <c r="AB237">
        <v>207.374</v>
      </c>
      <c r="AC237">
        <v>875.56569999999999</v>
      </c>
      <c r="AD237">
        <v>372.56470000000002</v>
      </c>
      <c r="AE237">
        <v>392.73840000000001</v>
      </c>
      <c r="AF237">
        <v>44178.27</v>
      </c>
      <c r="AG237">
        <v>10063.25</v>
      </c>
      <c r="AH237">
        <v>55738.55</v>
      </c>
      <c r="AI237">
        <v>29964.83</v>
      </c>
      <c r="AJ237">
        <v>18382.48</v>
      </c>
      <c r="AK237">
        <v>33997.300000000003</v>
      </c>
      <c r="AL237">
        <v>180074.5</v>
      </c>
      <c r="AM237">
        <v>21537.67</v>
      </c>
      <c r="AN237">
        <v>16492.57</v>
      </c>
      <c r="AO237">
        <v>60802.61</v>
      </c>
      <c r="AP237">
        <v>63533.33</v>
      </c>
      <c r="AQ237">
        <v>14654.58</v>
      </c>
      <c r="AR237">
        <v>23047.919999999998</v>
      </c>
      <c r="AS237">
        <v>308887.2</v>
      </c>
      <c r="AT237">
        <v>279429.09999999998</v>
      </c>
      <c r="AU237">
        <v>366455.8</v>
      </c>
      <c r="AV237">
        <v>85920</v>
      </c>
      <c r="AW237">
        <v>89969.09</v>
      </c>
      <c r="AX237">
        <v>9406.9879999999994</v>
      </c>
      <c r="AY237">
        <v>2323.3539999999998</v>
      </c>
      <c r="AZ237">
        <v>390555.9</v>
      </c>
      <c r="BA237">
        <v>18425.580000000002</v>
      </c>
      <c r="BB237">
        <v>22420</v>
      </c>
      <c r="BC237">
        <v>30165</v>
      </c>
      <c r="BD237">
        <v>11311</v>
      </c>
      <c r="BE237" t="s">
        <v>83</v>
      </c>
      <c r="BF237">
        <v>0.80603846153846204</v>
      </c>
      <c r="BG237">
        <v>1</v>
      </c>
      <c r="BH237">
        <v>-252150</v>
      </c>
      <c r="BI237">
        <v>1</v>
      </c>
      <c r="BJ237">
        <v>0</v>
      </c>
      <c r="BK237">
        <v>0</v>
      </c>
      <c r="BL237">
        <v>0</v>
      </c>
      <c r="BM237">
        <v>0</v>
      </c>
      <c r="BN237">
        <f>IF(Bids_data_set!BE237="Public",1,0)</f>
        <v>1</v>
      </c>
    </row>
    <row r="238" spans="1:66" x14ac:dyDescent="0.2">
      <c r="A238">
        <v>237</v>
      </c>
      <c r="B238" t="s">
        <v>551</v>
      </c>
      <c r="C238" t="s">
        <v>573</v>
      </c>
      <c r="D238" t="s">
        <v>574</v>
      </c>
      <c r="E238" s="1">
        <v>43713</v>
      </c>
      <c r="F238" t="s">
        <v>420</v>
      </c>
      <c r="G238">
        <v>2030000</v>
      </c>
      <c r="H238">
        <v>1887810</v>
      </c>
      <c r="I238">
        <v>-7.0044334999999999E-2</v>
      </c>
      <c r="J238" t="s">
        <v>75</v>
      </c>
      <c r="K238">
        <v>4</v>
      </c>
      <c r="L238" t="s">
        <v>69</v>
      </c>
      <c r="M238">
        <v>3</v>
      </c>
      <c r="N238" t="s">
        <v>70</v>
      </c>
      <c r="O238" t="s">
        <v>71</v>
      </c>
      <c r="P238" t="s">
        <v>72</v>
      </c>
      <c r="Q238">
        <v>2397400</v>
      </c>
      <c r="R238">
        <v>280.27330000000001</v>
      </c>
      <c r="S238">
        <v>283.19380000000001</v>
      </c>
      <c r="T238">
        <v>389.25369999999998</v>
      </c>
      <c r="U238">
        <v>1907.4670000000001</v>
      </c>
      <c r="V238">
        <v>2323.3539999999998</v>
      </c>
      <c r="W238">
        <v>563.67309999999998</v>
      </c>
      <c r="X238">
        <v>1219.1969999999999</v>
      </c>
      <c r="Y238">
        <v>1308.048</v>
      </c>
      <c r="Z238">
        <v>335.60590000000002</v>
      </c>
      <c r="AA238">
        <v>1552.306</v>
      </c>
      <c r="AB238">
        <v>207.374</v>
      </c>
      <c r="AC238">
        <v>875.56569999999999</v>
      </c>
      <c r="AD238">
        <v>372.56470000000002</v>
      </c>
      <c r="AE238">
        <v>392.73840000000001</v>
      </c>
      <c r="AF238">
        <v>44178.27</v>
      </c>
      <c r="AG238">
        <v>10063.25</v>
      </c>
      <c r="AH238">
        <v>55738.55</v>
      </c>
      <c r="AI238">
        <v>29964.83</v>
      </c>
      <c r="AJ238">
        <v>18382.48</v>
      </c>
      <c r="AK238">
        <v>33997.300000000003</v>
      </c>
      <c r="AL238">
        <v>180074.5</v>
      </c>
      <c r="AM238">
        <v>21537.67</v>
      </c>
      <c r="AN238">
        <v>16492.57</v>
      </c>
      <c r="AO238">
        <v>60802.61</v>
      </c>
      <c r="AP238">
        <v>63533.33</v>
      </c>
      <c r="AQ238">
        <v>14654.58</v>
      </c>
      <c r="AR238">
        <v>23047.919999999998</v>
      </c>
      <c r="AS238">
        <v>308887.2</v>
      </c>
      <c r="AT238">
        <v>279429.09999999998</v>
      </c>
      <c r="AU238">
        <v>366455.8</v>
      </c>
      <c r="AV238">
        <v>85920</v>
      </c>
      <c r="AW238">
        <v>89969.09</v>
      </c>
      <c r="AX238">
        <v>9406.9879999999994</v>
      </c>
      <c r="AY238">
        <v>2323.3539999999998</v>
      </c>
      <c r="AZ238">
        <v>390555.9</v>
      </c>
      <c r="BA238">
        <v>18425.580000000002</v>
      </c>
      <c r="BB238">
        <v>22420</v>
      </c>
      <c r="BC238">
        <v>30165</v>
      </c>
      <c r="BD238">
        <v>11311</v>
      </c>
      <c r="BE238" t="s">
        <v>67</v>
      </c>
      <c r="BF238">
        <v>1.18098522167488</v>
      </c>
      <c r="BG238">
        <v>2</v>
      </c>
      <c r="BH238">
        <v>367400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f>IF(Bids_data_set!BE238="Public",1,0)</f>
        <v>0</v>
      </c>
    </row>
    <row r="239" spans="1:66" x14ac:dyDescent="0.2">
      <c r="A239">
        <v>238</v>
      </c>
      <c r="B239" t="s">
        <v>551</v>
      </c>
      <c r="C239" t="s">
        <v>575</v>
      </c>
      <c r="D239" t="s">
        <v>576</v>
      </c>
      <c r="E239" s="1">
        <v>43720</v>
      </c>
      <c r="F239" t="s">
        <v>420</v>
      </c>
      <c r="G239">
        <v>1360000</v>
      </c>
      <c r="H239">
        <v>1843700</v>
      </c>
      <c r="I239">
        <v>0.35566176500000002</v>
      </c>
      <c r="J239" t="s">
        <v>68</v>
      </c>
      <c r="K239">
        <v>5</v>
      </c>
      <c r="L239" t="s">
        <v>84</v>
      </c>
      <c r="M239">
        <v>3</v>
      </c>
      <c r="N239" t="s">
        <v>108</v>
      </c>
      <c r="O239" t="s">
        <v>71</v>
      </c>
      <c r="P239" t="s">
        <v>89</v>
      </c>
      <c r="Q239">
        <v>2765000</v>
      </c>
      <c r="R239">
        <v>280.27330000000001</v>
      </c>
      <c r="S239">
        <v>283.19380000000001</v>
      </c>
      <c r="T239">
        <v>389.25369999999998</v>
      </c>
      <c r="U239">
        <v>1907.4670000000001</v>
      </c>
      <c r="V239">
        <v>2323.3539999999998</v>
      </c>
      <c r="W239">
        <v>563.67309999999998</v>
      </c>
      <c r="X239">
        <v>1219.1969999999999</v>
      </c>
      <c r="Y239">
        <v>1308.048</v>
      </c>
      <c r="Z239">
        <v>335.60590000000002</v>
      </c>
      <c r="AA239">
        <v>1552.306</v>
      </c>
      <c r="AB239">
        <v>207.374</v>
      </c>
      <c r="AC239">
        <v>875.56569999999999</v>
      </c>
      <c r="AD239">
        <v>372.56470000000002</v>
      </c>
      <c r="AE239">
        <v>392.73840000000001</v>
      </c>
      <c r="AF239">
        <v>44178.27</v>
      </c>
      <c r="AG239">
        <v>10063.25</v>
      </c>
      <c r="AH239">
        <v>55738.55</v>
      </c>
      <c r="AI239">
        <v>29964.83</v>
      </c>
      <c r="AJ239">
        <v>18382.48</v>
      </c>
      <c r="AK239">
        <v>33997.300000000003</v>
      </c>
      <c r="AL239">
        <v>180074.5</v>
      </c>
      <c r="AM239">
        <v>21537.67</v>
      </c>
      <c r="AN239">
        <v>16492.57</v>
      </c>
      <c r="AO239">
        <v>60802.61</v>
      </c>
      <c r="AP239">
        <v>63533.33</v>
      </c>
      <c r="AQ239">
        <v>14654.58</v>
      </c>
      <c r="AR239">
        <v>23047.919999999998</v>
      </c>
      <c r="AS239">
        <v>308887.2</v>
      </c>
      <c r="AT239">
        <v>279429.09999999998</v>
      </c>
      <c r="AU239">
        <v>366455.8</v>
      </c>
      <c r="AV239">
        <v>85920</v>
      </c>
      <c r="AW239">
        <v>89969.09</v>
      </c>
      <c r="AX239">
        <v>9406.9879999999994</v>
      </c>
      <c r="AY239">
        <v>2323.3539999999998</v>
      </c>
      <c r="AZ239">
        <v>390555.9</v>
      </c>
      <c r="BA239">
        <v>18425.580000000002</v>
      </c>
      <c r="BB239">
        <v>22420</v>
      </c>
      <c r="BC239">
        <v>30165</v>
      </c>
      <c r="BD239">
        <v>11311</v>
      </c>
      <c r="BE239" t="s">
        <v>67</v>
      </c>
      <c r="BF239">
        <v>2.03308823529412</v>
      </c>
      <c r="BG239">
        <v>3</v>
      </c>
      <c r="BH239">
        <v>1405000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f>IF(Bids_data_set!BE239="Public",1,0)</f>
        <v>0</v>
      </c>
    </row>
    <row r="240" spans="1:66" x14ac:dyDescent="0.2">
      <c r="A240">
        <v>239</v>
      </c>
      <c r="B240" t="s">
        <v>551</v>
      </c>
      <c r="C240" t="s">
        <v>577</v>
      </c>
      <c r="D240" t="s">
        <v>578</v>
      </c>
      <c r="E240" s="1">
        <v>43727</v>
      </c>
      <c r="F240" t="s">
        <v>83</v>
      </c>
      <c r="G240">
        <v>3840000</v>
      </c>
      <c r="H240">
        <v>2936000</v>
      </c>
      <c r="I240">
        <v>-0.235416667</v>
      </c>
      <c r="J240" t="s">
        <v>75</v>
      </c>
      <c r="K240">
        <v>11</v>
      </c>
      <c r="L240" t="s">
        <v>69</v>
      </c>
      <c r="M240">
        <v>3</v>
      </c>
      <c r="N240" t="s">
        <v>70</v>
      </c>
      <c r="O240" t="s">
        <v>71</v>
      </c>
      <c r="P240" t="s">
        <v>80</v>
      </c>
      <c r="Q240">
        <v>3424944</v>
      </c>
      <c r="R240">
        <v>280.27330000000001</v>
      </c>
      <c r="S240">
        <v>283.19380000000001</v>
      </c>
      <c r="T240">
        <v>389.25369999999998</v>
      </c>
      <c r="U240">
        <v>1907.4670000000001</v>
      </c>
      <c r="V240">
        <v>2323.3539999999998</v>
      </c>
      <c r="W240">
        <v>563.67309999999998</v>
      </c>
      <c r="X240">
        <v>1219.1969999999999</v>
      </c>
      <c r="Y240">
        <v>1308.048</v>
      </c>
      <c r="Z240">
        <v>335.60590000000002</v>
      </c>
      <c r="AA240">
        <v>1552.306</v>
      </c>
      <c r="AB240">
        <v>207.374</v>
      </c>
      <c r="AC240">
        <v>875.56569999999999</v>
      </c>
      <c r="AD240">
        <v>372.56470000000002</v>
      </c>
      <c r="AE240">
        <v>392.73840000000001</v>
      </c>
      <c r="AF240">
        <v>44178.27</v>
      </c>
      <c r="AG240">
        <v>10063.25</v>
      </c>
      <c r="AH240">
        <v>55738.55</v>
      </c>
      <c r="AI240">
        <v>29964.83</v>
      </c>
      <c r="AJ240">
        <v>18382.48</v>
      </c>
      <c r="AK240">
        <v>33997.300000000003</v>
      </c>
      <c r="AL240">
        <v>180074.5</v>
      </c>
      <c r="AM240">
        <v>21537.67</v>
      </c>
      <c r="AN240">
        <v>16492.57</v>
      </c>
      <c r="AO240">
        <v>60802.61</v>
      </c>
      <c r="AP240">
        <v>63533.33</v>
      </c>
      <c r="AQ240">
        <v>14654.58</v>
      </c>
      <c r="AR240">
        <v>23047.919999999998</v>
      </c>
      <c r="AS240">
        <v>308887.2</v>
      </c>
      <c r="AT240">
        <v>279429.09999999998</v>
      </c>
      <c r="AU240">
        <v>366455.8</v>
      </c>
      <c r="AV240">
        <v>85920</v>
      </c>
      <c r="AW240">
        <v>89969.09</v>
      </c>
      <c r="AX240">
        <v>9406.9879999999994</v>
      </c>
      <c r="AY240">
        <v>2323.3539999999998</v>
      </c>
      <c r="AZ240">
        <v>390555.9</v>
      </c>
      <c r="BA240">
        <v>18425.580000000002</v>
      </c>
      <c r="BB240">
        <v>22420</v>
      </c>
      <c r="BC240">
        <v>30165</v>
      </c>
      <c r="BD240">
        <v>11311</v>
      </c>
      <c r="BE240" t="s">
        <v>83</v>
      </c>
      <c r="BF240">
        <v>0.8919125</v>
      </c>
      <c r="BG240">
        <v>3</v>
      </c>
      <c r="BH240">
        <v>-415056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f>IF(Bids_data_set!BE240="Public",1,0)</f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F18" sqref="F18"/>
    </sheetView>
  </sheetViews>
  <sheetFormatPr baseColWidth="10" defaultRowHeight="16" x14ac:dyDescent="0.2"/>
  <cols>
    <col min="1" max="3" width="3" customWidth="1"/>
    <col min="4" max="4" width="21.5" customWidth="1"/>
    <col min="6" max="6" width="12.5" customWidth="1"/>
  </cols>
  <sheetData>
    <row r="3" spans="3:8" x14ac:dyDescent="0.2">
      <c r="D3" t="s">
        <v>579</v>
      </c>
      <c r="E3" t="s">
        <v>580</v>
      </c>
      <c r="F3" t="s">
        <v>581</v>
      </c>
      <c r="G3" t="s">
        <v>582</v>
      </c>
      <c r="H3" t="s">
        <v>583</v>
      </c>
    </row>
    <row r="4" spans="3:8" x14ac:dyDescent="0.2">
      <c r="C4">
        <v>1</v>
      </c>
      <c r="D4" t="s">
        <v>584</v>
      </c>
      <c r="E4">
        <v>865380.70142118703</v>
      </c>
      <c r="F4">
        <v>1195405.44008926</v>
      </c>
      <c r="G4">
        <v>0.723922338312743</v>
      </c>
      <c r="H4">
        <v>0.469842743794333</v>
      </c>
    </row>
    <row r="5" spans="3:8" x14ac:dyDescent="0.2">
      <c r="C5">
        <v>2</v>
      </c>
      <c r="D5" t="s">
        <v>585</v>
      </c>
      <c r="E5">
        <v>0.87005905063505895</v>
      </c>
      <c r="F5">
        <v>1.33820074463246E-2</v>
      </c>
      <c r="G5">
        <v>65.017080144730201</v>
      </c>
      <c r="H5">
        <v>6.4982170408499702E-151</v>
      </c>
    </row>
    <row r="6" spans="3:8" x14ac:dyDescent="0.2">
      <c r="C6">
        <v>3</v>
      </c>
      <c r="D6" t="s">
        <v>586</v>
      </c>
      <c r="E6">
        <v>631366.71089728596</v>
      </c>
      <c r="F6">
        <v>1582909.92419148</v>
      </c>
      <c r="G6">
        <v>0.39886458556368898</v>
      </c>
      <c r="H6">
        <v>0.69035986288115503</v>
      </c>
    </row>
    <row r="7" spans="3:8" x14ac:dyDescent="0.2">
      <c r="C7">
        <v>4</v>
      </c>
      <c r="D7" t="s">
        <v>587</v>
      </c>
      <c r="E7">
        <v>1372950.2622330899</v>
      </c>
      <c r="F7">
        <v>1600797.1629313801</v>
      </c>
      <c r="G7">
        <v>0.85766660138186801</v>
      </c>
      <c r="H7">
        <v>0.39196172126586398</v>
      </c>
    </row>
    <row r="8" spans="3:8" x14ac:dyDescent="0.2">
      <c r="C8">
        <v>5</v>
      </c>
      <c r="D8" t="s">
        <v>588</v>
      </c>
      <c r="E8">
        <v>1465516.56173264</v>
      </c>
      <c r="F8">
        <v>1607110.1617872601</v>
      </c>
      <c r="G8">
        <v>0.91189552314375399</v>
      </c>
      <c r="H8">
        <v>0.36277028044776699</v>
      </c>
    </row>
    <row r="9" spans="3:8" x14ac:dyDescent="0.2">
      <c r="C9">
        <v>6</v>
      </c>
      <c r="D9" t="s">
        <v>589</v>
      </c>
      <c r="E9">
        <v>3847777.1147082099</v>
      </c>
      <c r="F9">
        <v>1822672.1334699099</v>
      </c>
      <c r="G9">
        <v>2.1110637750208099</v>
      </c>
      <c r="H9">
        <v>3.5837126890305097E-2</v>
      </c>
    </row>
    <row r="10" spans="3:8" x14ac:dyDescent="0.2">
      <c r="C10">
        <v>7</v>
      </c>
      <c r="D10" t="s">
        <v>590</v>
      </c>
      <c r="E10">
        <v>-1919717.7538397801</v>
      </c>
      <c r="F10">
        <v>1039037.28021718</v>
      </c>
      <c r="G10">
        <v>-1.8475927576328199</v>
      </c>
      <c r="H10">
        <v>6.5934318437038494E-2</v>
      </c>
    </row>
    <row r="13" spans="3:8" x14ac:dyDescent="0.2">
      <c r="D13" t="s">
        <v>591</v>
      </c>
      <c r="E13">
        <v>5</v>
      </c>
      <c r="F13" s="2">
        <f>AVERAGEIF(Bids_data_set!BG:BG,Assumptions!E13,Bids_data_set!Q:Q)</f>
        <v>61940448.191489361</v>
      </c>
      <c r="G13" s="3">
        <f>E9/F13</f>
        <v>6.2120588840635732E-2</v>
      </c>
    </row>
    <row r="14" spans="3:8" x14ac:dyDescent="0.2">
      <c r="D14" t="s">
        <v>592</v>
      </c>
      <c r="E14" t="s">
        <v>83</v>
      </c>
      <c r="F14" s="2">
        <f>AVERAGEIF(Bids_data_set!BE:BE,Assumptions!E14,Bids_data_set!Q:Q)</f>
        <v>13838827.596950356</v>
      </c>
      <c r="G14" s="3">
        <f>-E10/F14</f>
        <v>0.13871968130181966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3"/>
  <sheetViews>
    <sheetView showGridLines="0" tabSelected="1" workbookViewId="0">
      <selection activeCell="E8" sqref="E8"/>
    </sheetView>
  </sheetViews>
  <sheetFormatPr baseColWidth="10" defaultRowHeight="16" x14ac:dyDescent="0.2"/>
  <cols>
    <col min="1" max="1" width="4.83203125" customWidth="1"/>
    <col min="3" max="3" width="12.83203125" bestFit="1" customWidth="1"/>
    <col min="4" max="4" width="14.6640625" customWidth="1"/>
    <col min="5" max="5" width="7.6640625" customWidth="1"/>
    <col min="6" max="6" width="2.83203125" customWidth="1"/>
    <col min="7" max="7" width="13.6640625" bestFit="1" customWidth="1"/>
    <col min="8" max="8" width="3.1640625" customWidth="1"/>
    <col min="9" max="10" width="14.6640625" style="2" bestFit="1" customWidth="1"/>
    <col min="11" max="12" width="14.6640625" style="2" customWidth="1"/>
    <col min="13" max="13" width="4.6640625" style="14" customWidth="1"/>
    <col min="14" max="14" width="13" style="2" customWidth="1"/>
    <col min="15" max="15" width="13" customWidth="1"/>
    <col min="16" max="16" width="13.33203125" customWidth="1"/>
    <col min="17" max="18" width="14.6640625" style="2" customWidth="1"/>
    <col min="19" max="19" width="3" style="15" customWidth="1"/>
    <col min="20" max="20" width="14.6640625" bestFit="1" customWidth="1"/>
    <col min="21" max="21" width="14.33203125" bestFit="1" customWidth="1"/>
    <col min="22" max="22" width="13.6640625" bestFit="1" customWidth="1"/>
    <col min="23" max="23" width="3" style="15" customWidth="1"/>
    <col min="24" max="24" width="10.83203125" customWidth="1"/>
  </cols>
  <sheetData>
    <row r="1" spans="2:22" x14ac:dyDescent="0.2">
      <c r="I1" s="2" t="s">
        <v>5</v>
      </c>
      <c r="J1" s="2" t="s">
        <v>15</v>
      </c>
      <c r="K1" s="2" t="s">
        <v>595</v>
      </c>
      <c r="L1" s="2" t="s">
        <v>596</v>
      </c>
      <c r="N1" s="2" t="s">
        <v>593</v>
      </c>
      <c r="O1" t="s">
        <v>594</v>
      </c>
      <c r="P1" t="s">
        <v>602</v>
      </c>
      <c r="Q1" s="2" t="s">
        <v>595</v>
      </c>
      <c r="R1" s="2" t="s">
        <v>596</v>
      </c>
      <c r="T1" t="s">
        <v>603</v>
      </c>
      <c r="U1" t="s">
        <v>597</v>
      </c>
      <c r="V1" t="s">
        <v>598</v>
      </c>
    </row>
    <row r="2" spans="2:22" ht="21" x14ac:dyDescent="0.25">
      <c r="B2" s="5" t="s">
        <v>607</v>
      </c>
      <c r="I2" s="2">
        <f>Bids_data_set!G2</f>
        <v>25770000</v>
      </c>
      <c r="J2" s="2">
        <f>Bids_data_set!Q2</f>
        <v>29484532</v>
      </c>
      <c r="K2" s="2">
        <f>$J2-I2</f>
        <v>3714532</v>
      </c>
      <c r="L2" s="2">
        <f>ABS(K2)</f>
        <v>3714532</v>
      </c>
      <c r="N2" s="4">
        <f>IF(Bids_data_set!BG2=5,Bids_data_set!G2*(Assumptions!G$13),0)</f>
        <v>1600847.5744231828</v>
      </c>
      <c r="O2" s="4">
        <f>IF(Bids_data_set!BE2="Other",Bids_data_set!G2*Assumptions!G$14,0)</f>
        <v>3574806.1871478925</v>
      </c>
      <c r="P2" s="2">
        <f>Bids_data_set!G2+N2+O2</f>
        <v>30945653.761571076</v>
      </c>
      <c r="Q2" s="2">
        <f>$J2-2</f>
        <v>29484530</v>
      </c>
      <c r="R2" s="2">
        <f>ABS(Q2)</f>
        <v>29484530</v>
      </c>
      <c r="T2" s="2">
        <f>Assumptions!E$4+(Bids_data_set!G2*Assumptions!E$5)+(Bids_data_set!BJ2*Assumptions!E$6)+(Bids_data_set!BK2*Assumptions!E$7)+(Bids_data_set!BL2*Assumptions!E$8)+(Bids_data_set!BM2*Assumptions!E$9)+(Bids_data_set!BN2*Assumptions!E$10)</f>
        <v>27134579.550994866</v>
      </c>
      <c r="U2" s="2">
        <f>Bids_data_set!Q2-T2</f>
        <v>2349952.4490051344</v>
      </c>
      <c r="V2" s="2">
        <f>ABS(U2)</f>
        <v>2349952.4490051344</v>
      </c>
    </row>
    <row r="3" spans="2:22" x14ac:dyDescent="0.2">
      <c r="B3" s="7" t="s">
        <v>606</v>
      </c>
      <c r="C3" s="6"/>
      <c r="I3" s="2">
        <f>Bids_data_set!G3</f>
        <v>9700000</v>
      </c>
      <c r="J3" s="2">
        <f>Bids_data_set!Q3</f>
        <v>9825550</v>
      </c>
      <c r="K3" s="2">
        <f t="shared" ref="K3:K66" si="0">$J3-I3</f>
        <v>125550</v>
      </c>
      <c r="L3" s="2">
        <f t="shared" ref="L3:L66" si="1">ABS(K3)</f>
        <v>125550</v>
      </c>
      <c r="N3" s="4">
        <f>IF(Bids_data_set!BG3=5,Bids_data_set!G3*(Assumptions!G$13),0)</f>
        <v>0</v>
      </c>
      <c r="O3" s="4">
        <f>IF(Bids_data_set!BE3="Other",Bids_data_set!G3*Assumptions!G$14,0)</f>
        <v>1345580.9086276507</v>
      </c>
      <c r="P3" s="2">
        <f>Bids_data_set!G3+N3+O3</f>
        <v>11045580.908627652</v>
      </c>
      <c r="Q3" s="2">
        <f t="shared" ref="Q3:Q66" si="2">$J3-2</f>
        <v>9825548</v>
      </c>
      <c r="R3" s="2">
        <f t="shared" ref="R3:R66" si="3">ABS(Q3)</f>
        <v>9825548</v>
      </c>
      <c r="T3" s="2">
        <f>Assumptions!E$4+(Bids_data_set!G3*Assumptions!E$5)+(Bids_data_set!BJ3*Assumptions!E$6)+(Bids_data_set!BK3*Assumptions!E$7)+(Bids_data_set!BL3*Assumptions!E$8)+(Bids_data_set!BM3*Assumptions!E$9)+(Bids_data_set!BN3*Assumptions!E$10)</f>
        <v>10770470.054313898</v>
      </c>
      <c r="U3" s="2">
        <f>Bids_data_set!Q3-T3</f>
        <v>-944920.05431389809</v>
      </c>
      <c r="V3" s="2">
        <f>ABS(U3)</f>
        <v>944920.05431389809</v>
      </c>
    </row>
    <row r="4" spans="2:22" x14ac:dyDescent="0.2">
      <c r="C4" s="11" t="s">
        <v>599</v>
      </c>
      <c r="D4" s="11" t="s">
        <v>601</v>
      </c>
      <c r="E4" s="11"/>
      <c r="G4" s="11" t="s">
        <v>600</v>
      </c>
      <c r="I4" s="2">
        <f>Bids_data_set!G4</f>
        <v>640000</v>
      </c>
      <c r="J4" s="2">
        <f>Bids_data_set!Q4</f>
        <v>610750.86</v>
      </c>
      <c r="K4" s="2">
        <f t="shared" si="0"/>
        <v>-29249.140000000014</v>
      </c>
      <c r="L4" s="2">
        <f t="shared" si="1"/>
        <v>29249.140000000014</v>
      </c>
      <c r="N4" s="4">
        <f>IF(Bids_data_set!BG4=5,Bids_data_set!G4*(Assumptions!G$13),0)</f>
        <v>0</v>
      </c>
      <c r="O4" s="4">
        <f>IF(Bids_data_set!BE4="Other",Bids_data_set!G4*Assumptions!G$14,0)</f>
        <v>88780.596033164591</v>
      </c>
      <c r="P4" s="2">
        <f>Bids_data_set!G4+N4+O4</f>
        <v>728780.59603316453</v>
      </c>
      <c r="Q4" s="2">
        <f t="shared" si="2"/>
        <v>610748.86</v>
      </c>
      <c r="R4" s="2">
        <f t="shared" si="3"/>
        <v>610748.86</v>
      </c>
      <c r="T4" s="2">
        <f>Assumptions!E$4+(Bids_data_set!G4*Assumptions!E$5)+(Bids_data_set!BJ4*Assumptions!E$6)+(Bids_data_set!BK4*Assumptions!E$7)+(Bids_data_set!BL4*Assumptions!E$8)+(Bids_data_set!BM4*Assumptions!E$9)+(Bids_data_set!BN4*Assumptions!E$10)</f>
        <v>1422218.4938276247</v>
      </c>
      <c r="U4" s="2">
        <f>Bids_data_set!Q4-T4</f>
        <v>-811467.63382762473</v>
      </c>
      <c r="V4" s="2">
        <f>ABS(U4)</f>
        <v>811467.63382762473</v>
      </c>
    </row>
    <row r="5" spans="2:22" x14ac:dyDescent="0.2">
      <c r="B5" s="12" t="s">
        <v>604</v>
      </c>
      <c r="C5" s="10">
        <f>SUM(L2:L240)</f>
        <v>656100709.97000003</v>
      </c>
      <c r="D5" s="10">
        <f>SUM(Adjustments!V2:V240)</f>
        <v>626922729.61941195</v>
      </c>
      <c r="E5" s="8"/>
      <c r="G5" s="10">
        <f>SUM(R2:R240)</f>
        <v>3567197861.0299997</v>
      </c>
      <c r="I5" s="2">
        <f>Bids_data_set!G5</f>
        <v>9600000</v>
      </c>
      <c r="J5" s="2">
        <f>Bids_data_set!Q5</f>
        <v>7064400</v>
      </c>
      <c r="K5" s="2">
        <f t="shared" si="0"/>
        <v>-2535600</v>
      </c>
      <c r="L5" s="2">
        <f t="shared" si="1"/>
        <v>2535600</v>
      </c>
      <c r="N5" s="4">
        <f>IF(Bids_data_set!BG5=5,Bids_data_set!G5*(Assumptions!G$13),0)</f>
        <v>0</v>
      </c>
      <c r="O5" s="4">
        <f>IF(Bids_data_set!BE5="Other",Bids_data_set!G5*Assumptions!G$14,0)</f>
        <v>0</v>
      </c>
      <c r="P5" s="2">
        <f>Bids_data_set!G5+N5+O5</f>
        <v>9600000</v>
      </c>
      <c r="Q5" s="2">
        <f t="shared" si="2"/>
        <v>7064398</v>
      </c>
      <c r="R5" s="2">
        <f t="shared" si="3"/>
        <v>7064398</v>
      </c>
      <c r="T5" s="2">
        <f>Assumptions!E$4+(Bids_data_set!G5*Assumptions!E$5)+(Bids_data_set!BJ5*Assumptions!E$6)+(Bids_data_set!BK5*Assumptions!E$7)+(Bids_data_set!BL5*Assumptions!E$8)+(Bids_data_set!BM5*Assumptions!E$9)+(Bids_data_set!BN5*Assumptions!E$10)</f>
        <v>8763746.3954106141</v>
      </c>
      <c r="U5" s="2">
        <f>Bids_data_set!Q5-T5</f>
        <v>-1699346.3954106141</v>
      </c>
      <c r="V5" s="2">
        <f>ABS(U5)</f>
        <v>1699346.3954106141</v>
      </c>
    </row>
    <row r="6" spans="2:22" x14ac:dyDescent="0.2">
      <c r="B6" s="13" t="s">
        <v>605</v>
      </c>
      <c r="C6" s="9">
        <f>AVERAGE(L2:L240)</f>
        <v>2745191.2551046028</v>
      </c>
      <c r="D6" s="9">
        <f>AVERAGE(Adjustments!V2:V240)</f>
        <v>2623107.655311347</v>
      </c>
      <c r="E6" s="16">
        <f>(C6-D6)/C6</f>
        <v>4.4471801214667615E-2</v>
      </c>
      <c r="G6" s="9">
        <f>AVERAGE(R2:R240)</f>
        <v>14925514.062887028</v>
      </c>
      <c r="I6" s="2">
        <f>Bids_data_set!G6</f>
        <v>4450000</v>
      </c>
      <c r="J6" s="2">
        <f>Bids_data_set!Q6</f>
        <v>4298317</v>
      </c>
      <c r="K6" s="2">
        <f t="shared" si="0"/>
        <v>-151683</v>
      </c>
      <c r="L6" s="2">
        <f t="shared" si="1"/>
        <v>151683</v>
      </c>
      <c r="N6" s="4">
        <f>IF(Bids_data_set!BG6=5,Bids_data_set!G6*(Assumptions!G$13),0)</f>
        <v>0</v>
      </c>
      <c r="O6" s="4">
        <f>IF(Bids_data_set!BE6="Other",Bids_data_set!G6*Assumptions!G$14,0)</f>
        <v>617302.58179309755</v>
      </c>
      <c r="P6" s="2">
        <f>Bids_data_set!G6+N6+O6</f>
        <v>5067302.5817930978</v>
      </c>
      <c r="Q6" s="2">
        <f t="shared" si="2"/>
        <v>4298315</v>
      </c>
      <c r="R6" s="2">
        <f t="shared" si="3"/>
        <v>4298315</v>
      </c>
      <c r="T6" s="2">
        <f>Assumptions!E$4+(Bids_data_set!G6*Assumptions!E$5)+(Bids_data_set!BJ6*Assumptions!E$6)+(Bids_data_set!BK6*Assumptions!E$7)+(Bids_data_set!BL6*Assumptions!E$8)+(Bids_data_set!BM6*Assumptions!E$9)+(Bids_data_set!BN6*Assumptions!E$10)</f>
        <v>6110093.7389802886</v>
      </c>
      <c r="U6" s="2">
        <f>Bids_data_set!Q6-T6</f>
        <v>-1811776.7389802886</v>
      </c>
      <c r="V6" s="2">
        <f>ABS(U6)</f>
        <v>1811776.7389802886</v>
      </c>
    </row>
    <row r="7" spans="2:22" x14ac:dyDescent="0.2">
      <c r="I7" s="2">
        <f>Bids_data_set!G7</f>
        <v>1300000</v>
      </c>
      <c r="J7" s="2">
        <f>Bids_data_set!Q7</f>
        <v>1321680</v>
      </c>
      <c r="K7" s="2">
        <f t="shared" si="0"/>
        <v>21680</v>
      </c>
      <c r="L7" s="2">
        <f t="shared" si="1"/>
        <v>21680</v>
      </c>
      <c r="N7" s="4">
        <f>IF(Bids_data_set!BG7=5,Bids_data_set!G7*(Assumptions!G$13),0)</f>
        <v>0</v>
      </c>
      <c r="O7" s="4">
        <f>IF(Bids_data_set!BE7="Other",Bids_data_set!G7*Assumptions!G$14,0)</f>
        <v>180335.58569236557</v>
      </c>
      <c r="P7" s="2">
        <f>Bids_data_set!G7+N7+O7</f>
        <v>1480335.5856923657</v>
      </c>
      <c r="Q7" s="2">
        <f t="shared" si="2"/>
        <v>1321678</v>
      </c>
      <c r="R7" s="2">
        <f t="shared" si="3"/>
        <v>1321678</v>
      </c>
      <c r="T7" s="2">
        <f>Assumptions!E$4+(Bids_data_set!G7*Assumptions!E$5)+(Bids_data_set!BJ7*Assumptions!E$6)+(Bids_data_set!BK7*Assumptions!E$7)+(Bids_data_set!BL7*Assumptions!E$8)+(Bids_data_set!BM7*Assumptions!E$9)+(Bids_data_set!BN7*Assumptions!E$10)</f>
        <v>1996457.4672467636</v>
      </c>
      <c r="U7" s="2">
        <f>Bids_data_set!Q7-T7</f>
        <v>-674777.46724676364</v>
      </c>
      <c r="V7" s="2">
        <f>ABS(U7)</f>
        <v>674777.46724676364</v>
      </c>
    </row>
    <row r="8" spans="2:22" x14ac:dyDescent="0.2">
      <c r="B8" s="17" t="s">
        <v>608</v>
      </c>
      <c r="C8" s="17"/>
      <c r="D8" s="17"/>
      <c r="I8" s="2">
        <f>Bids_data_set!G8</f>
        <v>1850000</v>
      </c>
      <c r="J8" s="2">
        <f>Bids_data_set!Q8</f>
        <v>2959000</v>
      </c>
      <c r="K8" s="2">
        <f t="shared" si="0"/>
        <v>1109000</v>
      </c>
      <c r="L8" s="2">
        <f t="shared" si="1"/>
        <v>1109000</v>
      </c>
      <c r="N8" s="4">
        <f>IF(Bids_data_set!BG8=5,Bids_data_set!G8*(Assumptions!G$13),0)</f>
        <v>0</v>
      </c>
      <c r="O8" s="4">
        <f>IF(Bids_data_set!BE8="Other",Bids_data_set!G8*Assumptions!G$14,0)</f>
        <v>0</v>
      </c>
      <c r="P8" s="2">
        <f>Bids_data_set!G8+N8+O8</f>
        <v>1850000</v>
      </c>
      <c r="Q8" s="2">
        <f t="shared" si="2"/>
        <v>2958998</v>
      </c>
      <c r="R8" s="2">
        <f t="shared" si="3"/>
        <v>2958998</v>
      </c>
      <c r="T8" s="2">
        <f>Assumptions!E$4+(Bids_data_set!G8*Assumptions!E$5)+(Bids_data_set!BJ8*Assumptions!E$6)+(Bids_data_set!BK8*Assumptions!E$7)+(Bids_data_set!BL8*Assumptions!E$8)+(Bids_data_set!BM8*Assumptions!E$9)+(Bids_data_set!BN8*Assumptions!E$10)</f>
        <v>1928222.4534893562</v>
      </c>
      <c r="U8" s="2">
        <f>Bids_data_set!Q8-T8</f>
        <v>1030777.5465106438</v>
      </c>
      <c r="V8" s="2">
        <f>ABS(U8)</f>
        <v>1030777.5465106438</v>
      </c>
    </row>
    <row r="9" spans="2:22" x14ac:dyDescent="0.2">
      <c r="B9" s="17"/>
      <c r="C9" s="17"/>
      <c r="D9" s="17"/>
      <c r="I9" s="2">
        <f>Bids_data_set!G9</f>
        <v>3760000</v>
      </c>
      <c r="J9" s="2">
        <f>Bids_data_set!Q9</f>
        <v>3023651</v>
      </c>
      <c r="K9" s="2">
        <f t="shared" si="0"/>
        <v>-736349</v>
      </c>
      <c r="L9" s="2">
        <f t="shared" si="1"/>
        <v>736349</v>
      </c>
      <c r="N9" s="4">
        <f>IF(Bids_data_set!BG9=5,Bids_data_set!G9*(Assumptions!G$13),0)</f>
        <v>0</v>
      </c>
      <c r="O9" s="4">
        <f>IF(Bids_data_set!BE9="Other",Bids_data_set!G9*Assumptions!G$14,0)</f>
        <v>0</v>
      </c>
      <c r="P9" s="2">
        <f>Bids_data_set!G9+N9+O9</f>
        <v>3760000</v>
      </c>
      <c r="Q9" s="2">
        <f t="shared" si="2"/>
        <v>3023649</v>
      </c>
      <c r="R9" s="2">
        <f t="shared" si="3"/>
        <v>3023649</v>
      </c>
      <c r="T9" s="2">
        <f>Assumptions!E$4+(Bids_data_set!G9*Assumptions!E$5)+(Bids_data_set!BJ9*Assumptions!E$6)+(Bids_data_set!BK9*Assumptions!E$7)+(Bids_data_set!BL9*Assumptions!E$8)+(Bids_data_set!BM9*Assumptions!E$9)+(Bids_data_set!BN9*Assumptions!E$10)</f>
        <v>3590035.2402023184</v>
      </c>
      <c r="U9" s="2">
        <f>Bids_data_set!Q9-T9</f>
        <v>-566384.24020231841</v>
      </c>
      <c r="V9" s="2">
        <f>ABS(U9)</f>
        <v>566384.24020231841</v>
      </c>
    </row>
    <row r="10" spans="2:22" x14ac:dyDescent="0.2">
      <c r="I10" s="2">
        <f>Bids_data_set!G10</f>
        <v>1770000</v>
      </c>
      <c r="J10" s="2">
        <f>Bids_data_set!Q10</f>
        <v>1534115</v>
      </c>
      <c r="K10" s="2">
        <f t="shared" si="0"/>
        <v>-235885</v>
      </c>
      <c r="L10" s="2">
        <f t="shared" si="1"/>
        <v>235885</v>
      </c>
      <c r="N10" s="4">
        <f>IF(Bids_data_set!BG10=5,Bids_data_set!G10*(Assumptions!G$13),0)</f>
        <v>0</v>
      </c>
      <c r="O10" s="4">
        <f>IF(Bids_data_set!BE10="Other",Bids_data_set!G10*Assumptions!G$14,0)</f>
        <v>0</v>
      </c>
      <c r="P10" s="2">
        <f>Bids_data_set!G10+N10+O10</f>
        <v>1770000</v>
      </c>
      <c r="Q10" s="2">
        <f t="shared" si="2"/>
        <v>1534113</v>
      </c>
      <c r="R10" s="2">
        <f t="shared" si="3"/>
        <v>1534113</v>
      </c>
      <c r="T10" s="2">
        <f>Assumptions!E$4+(Bids_data_set!G10*Assumptions!E$5)+(Bids_data_set!BJ10*Assumptions!E$6)+(Bids_data_set!BK10*Assumptions!E$7)+(Bids_data_set!BL10*Assumptions!E$8)+(Bids_data_set!BM10*Assumptions!E$9)+(Bids_data_set!BN10*Assumptions!E$10)</f>
        <v>1117034.1781027475</v>
      </c>
      <c r="U10" s="2">
        <f>Bids_data_set!Q10-T10</f>
        <v>417080.82189725246</v>
      </c>
      <c r="V10" s="2">
        <f>ABS(U10)</f>
        <v>417080.82189725246</v>
      </c>
    </row>
    <row r="11" spans="2:22" x14ac:dyDescent="0.2">
      <c r="I11" s="2">
        <f>Bids_data_set!G11</f>
        <v>2320000</v>
      </c>
      <c r="J11" s="2">
        <f>Bids_data_set!Q11</f>
        <v>1631620</v>
      </c>
      <c r="K11" s="2">
        <f t="shared" si="0"/>
        <v>-688380</v>
      </c>
      <c r="L11" s="2">
        <f t="shared" si="1"/>
        <v>688380</v>
      </c>
      <c r="N11" s="4">
        <f>IF(Bids_data_set!BG11=5,Bids_data_set!G11*(Assumptions!G$13),0)</f>
        <v>0</v>
      </c>
      <c r="O11" s="4">
        <f>IF(Bids_data_set!BE11="Other",Bids_data_set!G11*Assumptions!G$14,0)</f>
        <v>0</v>
      </c>
      <c r="P11" s="2">
        <f>Bids_data_set!G11+N11+O11</f>
        <v>2320000</v>
      </c>
      <c r="Q11" s="2">
        <f t="shared" si="2"/>
        <v>1631618</v>
      </c>
      <c r="R11" s="2">
        <f t="shared" si="3"/>
        <v>1631618</v>
      </c>
      <c r="T11" s="2">
        <f>Assumptions!E$4+(Bids_data_set!G11*Assumptions!E$5)+(Bids_data_set!BJ11*Assumptions!E$6)+(Bids_data_set!BK11*Assumptions!E$7)+(Bids_data_set!BL11*Assumptions!E$8)+(Bids_data_set!BM11*Assumptions!E$9)+(Bids_data_set!BN11*Assumptions!E$10)</f>
        <v>1595566.6559520299</v>
      </c>
      <c r="U11" s="2">
        <f>Bids_data_set!Q11-T11</f>
        <v>36053.344047970138</v>
      </c>
      <c r="V11" s="2">
        <f>ABS(U11)</f>
        <v>36053.344047970138</v>
      </c>
    </row>
    <row r="12" spans="2:22" x14ac:dyDescent="0.2">
      <c r="I12" s="2">
        <f>Bids_data_set!G12</f>
        <v>521000</v>
      </c>
      <c r="J12" s="2">
        <f>Bids_data_set!Q12</f>
        <v>1840000</v>
      </c>
      <c r="K12" s="2">
        <f t="shared" si="0"/>
        <v>1319000</v>
      </c>
      <c r="L12" s="2">
        <f t="shared" si="1"/>
        <v>1319000</v>
      </c>
      <c r="N12" s="4">
        <f>IF(Bids_data_set!BG12=5,Bids_data_set!G12*(Assumptions!G$13),0)</f>
        <v>0</v>
      </c>
      <c r="O12" s="4">
        <f>IF(Bids_data_set!BE12="Other",Bids_data_set!G12*Assumptions!G$14,0)</f>
        <v>72272.95395824805</v>
      </c>
      <c r="P12" s="2">
        <f>Bids_data_set!G12+N12+O12</f>
        <v>593272.95395824802</v>
      </c>
      <c r="Q12" s="2">
        <f t="shared" si="2"/>
        <v>1839998</v>
      </c>
      <c r="R12" s="2">
        <f t="shared" si="3"/>
        <v>1839998</v>
      </c>
      <c r="T12" s="2">
        <f>Assumptions!E$4+(Bids_data_set!G12*Assumptions!E$5)+(Bids_data_set!BJ12*Assumptions!E$6)+(Bids_data_set!BK12*Assumptions!E$7)+(Bids_data_set!BL12*Assumptions!E$8)+(Bids_data_set!BM12*Assumptions!E$9)+(Bids_data_set!BN12*Assumptions!E$10)</f>
        <v>1950048.1776993386</v>
      </c>
      <c r="U12" s="2">
        <f>Bids_data_set!Q12-T12</f>
        <v>-110048.17769933864</v>
      </c>
      <c r="V12" s="2">
        <f>ABS(U12)</f>
        <v>110048.17769933864</v>
      </c>
    </row>
    <row r="13" spans="2:22" x14ac:dyDescent="0.2">
      <c r="I13" s="2">
        <f>Bids_data_set!G13</f>
        <v>735000</v>
      </c>
      <c r="J13" s="2">
        <f>Bids_data_set!Q13</f>
        <v>537725.67000000004</v>
      </c>
      <c r="K13" s="2">
        <f t="shared" si="0"/>
        <v>-197274.32999999996</v>
      </c>
      <c r="L13" s="2">
        <f t="shared" si="1"/>
        <v>197274.32999999996</v>
      </c>
      <c r="N13" s="4">
        <f>IF(Bids_data_set!BG13=5,Bids_data_set!G13*(Assumptions!G$13),0)</f>
        <v>0</v>
      </c>
      <c r="O13" s="4">
        <f>IF(Bids_data_set!BE13="Other",Bids_data_set!G13*Assumptions!G$14,0)</f>
        <v>0</v>
      </c>
      <c r="P13" s="2">
        <f>Bids_data_set!G13+N13+O13</f>
        <v>735000</v>
      </c>
      <c r="Q13" s="2">
        <f t="shared" si="2"/>
        <v>537723.67000000004</v>
      </c>
      <c r="R13" s="2">
        <f t="shared" si="3"/>
        <v>537723.67000000004</v>
      </c>
      <c r="T13" s="2">
        <f>Assumptions!E$4+(Bids_data_set!G13*Assumptions!E$5)+(Bids_data_set!BJ13*Assumptions!E$6)+(Bids_data_set!BK13*Assumptions!E$7)+(Bids_data_set!BL13*Assumptions!E$8)+(Bids_data_set!BM13*Assumptions!E$9)+(Bids_data_set!BN13*Assumptions!E$10)</f>
        <v>-414843.65020182473</v>
      </c>
      <c r="U13" s="2">
        <f>Bids_data_set!Q13-T13</f>
        <v>952569.32020182477</v>
      </c>
      <c r="V13" s="2">
        <f>ABS(U13)</f>
        <v>952569.32020182477</v>
      </c>
    </row>
    <row r="14" spans="2:22" x14ac:dyDescent="0.2">
      <c r="I14" s="2">
        <f>Bids_data_set!G14</f>
        <v>830000</v>
      </c>
      <c r="J14" s="2">
        <f>Bids_data_set!Q14</f>
        <v>1650000</v>
      </c>
      <c r="K14" s="2">
        <f t="shared" si="0"/>
        <v>820000</v>
      </c>
      <c r="L14" s="2">
        <f t="shared" si="1"/>
        <v>820000</v>
      </c>
      <c r="N14" s="4">
        <f>IF(Bids_data_set!BG14=5,Bids_data_set!G14*(Assumptions!G$13),0)</f>
        <v>0</v>
      </c>
      <c r="O14" s="4">
        <f>IF(Bids_data_set!BE14="Other",Bids_data_set!G14*Assumptions!G$14,0)</f>
        <v>115137.33548051032</v>
      </c>
      <c r="P14" s="2">
        <f>Bids_data_set!G14+N14+O14</f>
        <v>945137.33548051026</v>
      </c>
      <c r="Q14" s="2">
        <f t="shared" si="2"/>
        <v>1649998</v>
      </c>
      <c r="R14" s="2">
        <f t="shared" si="3"/>
        <v>1649998</v>
      </c>
      <c r="T14" s="2">
        <f>Assumptions!E$4+(Bids_data_set!G14*Assumptions!E$5)+(Bids_data_set!BJ14*Assumptions!E$6)+(Bids_data_set!BK14*Assumptions!E$7)+(Bids_data_set!BL14*Assumptions!E$8)+(Bids_data_set!BM14*Assumptions!E$9)+(Bids_data_set!BN14*Assumptions!E$10)</f>
        <v>2218896.424345572</v>
      </c>
      <c r="U14" s="2">
        <f>Bids_data_set!Q14-T14</f>
        <v>-568896.42434557201</v>
      </c>
      <c r="V14" s="2">
        <f>ABS(U14)</f>
        <v>568896.42434557201</v>
      </c>
    </row>
    <row r="15" spans="2:22" x14ac:dyDescent="0.2">
      <c r="I15" s="2">
        <f>Bids_data_set!G15</f>
        <v>1263000</v>
      </c>
      <c r="J15" s="2">
        <f>Bids_data_set!Q15</f>
        <v>930000</v>
      </c>
      <c r="K15" s="2">
        <f t="shared" si="0"/>
        <v>-333000</v>
      </c>
      <c r="L15" s="2">
        <f t="shared" si="1"/>
        <v>333000</v>
      </c>
      <c r="N15" s="4">
        <f>IF(Bids_data_set!BG15=5,Bids_data_set!G15*(Assumptions!G$13),0)</f>
        <v>0</v>
      </c>
      <c r="O15" s="4">
        <f>IF(Bids_data_set!BE15="Other",Bids_data_set!G15*Assumptions!G$14,0)</f>
        <v>0</v>
      </c>
      <c r="P15" s="2">
        <f>Bids_data_set!G15+N15+O15</f>
        <v>1263000</v>
      </c>
      <c r="Q15" s="2">
        <f t="shared" si="2"/>
        <v>929998</v>
      </c>
      <c r="R15" s="2">
        <f t="shared" si="3"/>
        <v>929998</v>
      </c>
      <c r="T15" s="2">
        <f>Assumptions!E$4+(Bids_data_set!G15*Assumptions!E$5)+(Bids_data_set!BJ15*Assumptions!E$6)+(Bids_data_set!BK15*Assumptions!E$7)+(Bids_data_set!BL15*Assumptions!E$8)+(Bids_data_set!BM15*Assumptions!E$9)+(Bids_data_set!BN15*Assumptions!E$10)</f>
        <v>44547.528533486417</v>
      </c>
      <c r="U15" s="2">
        <f>Bids_data_set!Q15-T15</f>
        <v>885452.47146651358</v>
      </c>
      <c r="V15" s="2">
        <f>ABS(U15)</f>
        <v>885452.47146651358</v>
      </c>
    </row>
    <row r="16" spans="2:22" x14ac:dyDescent="0.2">
      <c r="I16" s="2">
        <f>Bids_data_set!G16</f>
        <v>3340000</v>
      </c>
      <c r="J16" s="2">
        <f>Bids_data_set!Q16</f>
        <v>5887300</v>
      </c>
      <c r="K16" s="2">
        <f t="shared" si="0"/>
        <v>2547300</v>
      </c>
      <c r="L16" s="2">
        <f t="shared" si="1"/>
        <v>2547300</v>
      </c>
      <c r="N16" s="4">
        <f>IF(Bids_data_set!BG16=5,Bids_data_set!G16*(Assumptions!G$13),0)</f>
        <v>0</v>
      </c>
      <c r="O16" s="4">
        <f>IF(Bids_data_set!BE16="Other",Bids_data_set!G16*Assumptions!G$14,0)</f>
        <v>0</v>
      </c>
      <c r="P16" s="2">
        <f>Bids_data_set!G16+N16+O16</f>
        <v>3340000</v>
      </c>
      <c r="Q16" s="2">
        <f t="shared" si="2"/>
        <v>5887298</v>
      </c>
      <c r="R16" s="2">
        <f t="shared" si="3"/>
        <v>5887298</v>
      </c>
      <c r="T16" s="2">
        <f>Assumptions!E$4+(Bids_data_set!G16*Assumptions!E$5)+(Bids_data_set!BJ16*Assumptions!E$6)+(Bids_data_set!BK16*Assumptions!E$7)+(Bids_data_set!BL16*Assumptions!E$8)+(Bids_data_set!BM16*Assumptions!E$9)+(Bids_data_set!BN16*Assumptions!E$10)</f>
        <v>3317176.7384351431</v>
      </c>
      <c r="U16" s="2">
        <f>Bids_data_set!Q16-T16</f>
        <v>2570123.2615648569</v>
      </c>
      <c r="V16" s="2">
        <f>ABS(U16)</f>
        <v>2570123.2615648569</v>
      </c>
    </row>
    <row r="17" spans="9:22" x14ac:dyDescent="0.2">
      <c r="I17" s="2">
        <f>Bids_data_set!G17</f>
        <v>1550000</v>
      </c>
      <c r="J17" s="2">
        <f>Bids_data_set!Q17</f>
        <v>3640000</v>
      </c>
      <c r="K17" s="2">
        <f t="shared" si="0"/>
        <v>2090000</v>
      </c>
      <c r="L17" s="2">
        <f t="shared" si="1"/>
        <v>2090000</v>
      </c>
      <c r="N17" s="4">
        <f>IF(Bids_data_set!BG17=5,Bids_data_set!G17*(Assumptions!G$13),0)</f>
        <v>0</v>
      </c>
      <c r="O17" s="4">
        <f>IF(Bids_data_set!BE17="Other",Bids_data_set!G17*Assumptions!G$14,0)</f>
        <v>215015.50601782047</v>
      </c>
      <c r="P17" s="2">
        <f>Bids_data_set!G17+N17+O17</f>
        <v>1765015.5060178204</v>
      </c>
      <c r="Q17" s="2">
        <f t="shared" si="2"/>
        <v>3639998</v>
      </c>
      <c r="R17" s="2">
        <f t="shared" si="3"/>
        <v>3639998</v>
      </c>
      <c r="T17" s="2">
        <f>Assumptions!E$4+(Bids_data_set!G17*Assumptions!E$5)+(Bids_data_set!BJ17*Assumptions!E$6)+(Bids_data_set!BK17*Assumptions!E$7)+(Bids_data_set!BL17*Assumptions!E$8)+(Bids_data_set!BM17*Assumptions!E$9)+(Bids_data_set!BN17*Assumptions!E$10)</f>
        <v>3586922.4921386186</v>
      </c>
      <c r="U17" s="2">
        <f>Bids_data_set!Q17-T17</f>
        <v>53077.507861381397</v>
      </c>
      <c r="V17" s="2">
        <f>ABS(U17)</f>
        <v>53077.507861381397</v>
      </c>
    </row>
    <row r="18" spans="9:22" x14ac:dyDescent="0.2">
      <c r="I18" s="2">
        <f>Bids_data_set!G18</f>
        <v>6400000</v>
      </c>
      <c r="J18" s="2">
        <f>Bids_data_set!Q18</f>
        <v>6527495</v>
      </c>
      <c r="K18" s="2">
        <f t="shared" si="0"/>
        <v>127495</v>
      </c>
      <c r="L18" s="2">
        <f t="shared" si="1"/>
        <v>127495</v>
      </c>
      <c r="N18" s="4">
        <f>IF(Bids_data_set!BG18=5,Bids_data_set!G18*(Assumptions!G$13),0)</f>
        <v>0</v>
      </c>
      <c r="O18" s="4">
        <f>IF(Bids_data_set!BE18="Other",Bids_data_set!G18*Assumptions!G$14,0)</f>
        <v>0</v>
      </c>
      <c r="P18" s="2">
        <f>Bids_data_set!G18+N18+O18</f>
        <v>6400000</v>
      </c>
      <c r="Q18" s="2">
        <f t="shared" si="2"/>
        <v>6527493</v>
      </c>
      <c r="R18" s="2">
        <f t="shared" si="3"/>
        <v>6527493</v>
      </c>
      <c r="T18" s="2">
        <f>Assumptions!E$4+(Bids_data_set!G18*Assumptions!E$5)+(Bids_data_set!BJ18*Assumptions!E$6)+(Bids_data_set!BK18*Assumptions!E$7)+(Bids_data_set!BL18*Assumptions!E$8)+(Bids_data_set!BM18*Assumptions!E$9)+(Bids_data_set!BN18*Assumptions!E$10)</f>
        <v>5979557.4333784245</v>
      </c>
      <c r="U18" s="2">
        <f>Bids_data_set!Q18-T18</f>
        <v>547937.5666215755</v>
      </c>
      <c r="V18" s="2">
        <f>ABS(U18)</f>
        <v>547937.5666215755</v>
      </c>
    </row>
    <row r="19" spans="9:22" x14ac:dyDescent="0.2">
      <c r="I19" s="2">
        <f>Bids_data_set!G19</f>
        <v>29100000</v>
      </c>
      <c r="J19" s="2">
        <f>Bids_data_set!Q19</f>
        <v>31281100</v>
      </c>
      <c r="K19" s="2">
        <f t="shared" si="0"/>
        <v>2181100</v>
      </c>
      <c r="L19" s="2">
        <f t="shared" si="1"/>
        <v>2181100</v>
      </c>
      <c r="N19" s="4">
        <f>IF(Bids_data_set!BG19=5,Bids_data_set!G19*(Assumptions!G$13),0)</f>
        <v>1807709.1352624998</v>
      </c>
      <c r="O19" s="4">
        <f>IF(Bids_data_set!BE19="Other",Bids_data_set!G19*Assumptions!G$14,0)</f>
        <v>0</v>
      </c>
      <c r="P19" s="2">
        <f>Bids_data_set!G19+N19+O19</f>
        <v>30907709.1352625</v>
      </c>
      <c r="Q19" s="2">
        <f t="shared" si="2"/>
        <v>31281098</v>
      </c>
      <c r="R19" s="2">
        <f t="shared" si="3"/>
        <v>31281098</v>
      </c>
      <c r="T19" s="2">
        <f>Assumptions!E$4+(Bids_data_set!G19*Assumptions!E$5)+(Bids_data_set!BJ19*Assumptions!E$6)+(Bids_data_set!BK19*Assumptions!E$7)+(Bids_data_set!BL19*Assumptions!E$8)+(Bids_data_set!BM19*Assumptions!E$9)+(Bids_data_set!BN19*Assumptions!E$10)</f>
        <v>28112158.435769834</v>
      </c>
      <c r="U19" s="2">
        <f>Bids_data_set!Q19-T19</f>
        <v>3168941.5642301664</v>
      </c>
      <c r="V19" s="2">
        <f>ABS(U19)</f>
        <v>3168941.5642301664</v>
      </c>
    </row>
    <row r="20" spans="9:22" x14ac:dyDescent="0.2">
      <c r="I20" s="2">
        <f>Bids_data_set!G20</f>
        <v>1600000</v>
      </c>
      <c r="J20" s="2">
        <f>Bids_data_set!Q20</f>
        <v>1346150</v>
      </c>
      <c r="K20" s="2">
        <f t="shared" si="0"/>
        <v>-253850</v>
      </c>
      <c r="L20" s="2">
        <f t="shared" si="1"/>
        <v>253850</v>
      </c>
      <c r="N20" s="4">
        <f>IF(Bids_data_set!BG20=5,Bids_data_set!G20*(Assumptions!G$13),0)</f>
        <v>0</v>
      </c>
      <c r="O20" s="4">
        <f>IF(Bids_data_set!BE20="Other",Bids_data_set!G20*Assumptions!G$14,0)</f>
        <v>0</v>
      </c>
      <c r="P20" s="2">
        <f>Bids_data_set!G20+N20+O20</f>
        <v>1600000</v>
      </c>
      <c r="Q20" s="2">
        <f t="shared" si="2"/>
        <v>1346148</v>
      </c>
      <c r="R20" s="2">
        <f t="shared" si="3"/>
        <v>1346148</v>
      </c>
      <c r="T20" s="2">
        <f>Assumptions!E$4+(Bids_data_set!G20*Assumptions!E$5)+(Bids_data_set!BJ20*Assumptions!E$6)+(Bids_data_set!BK20*Assumptions!E$7)+(Bids_data_set!BL20*Assumptions!E$8)+(Bids_data_set!BM20*Assumptions!E$9)+(Bids_data_set!BN20*Assumptions!E$10)</f>
        <v>337757.42859750101</v>
      </c>
      <c r="U20" s="2">
        <f>Bids_data_set!Q20-T20</f>
        <v>1008392.571402499</v>
      </c>
      <c r="V20" s="2">
        <f>ABS(U20)</f>
        <v>1008392.571402499</v>
      </c>
    </row>
    <row r="21" spans="9:22" x14ac:dyDescent="0.2">
      <c r="I21" s="2">
        <f>Bids_data_set!G21</f>
        <v>6500000</v>
      </c>
      <c r="J21" s="2">
        <f>Bids_data_set!Q21</f>
        <v>7497000</v>
      </c>
      <c r="K21" s="2">
        <f t="shared" si="0"/>
        <v>997000</v>
      </c>
      <c r="L21" s="2">
        <f t="shared" si="1"/>
        <v>997000</v>
      </c>
      <c r="N21" s="4">
        <f>IF(Bids_data_set!BG21=5,Bids_data_set!G21*(Assumptions!G$13),0)</f>
        <v>0</v>
      </c>
      <c r="O21" s="4">
        <f>IF(Bids_data_set!BE21="Other",Bids_data_set!G21*Assumptions!G$14,0)</f>
        <v>0</v>
      </c>
      <c r="P21" s="2">
        <f>Bids_data_set!G21+N21+O21</f>
        <v>6500000</v>
      </c>
      <c r="Q21" s="2">
        <f t="shared" si="2"/>
        <v>7496998</v>
      </c>
      <c r="R21" s="2">
        <f t="shared" si="3"/>
        <v>7496998</v>
      </c>
      <c r="T21" s="2">
        <f>Assumptions!E$4+(Bids_data_set!G21*Assumptions!E$5)+(Bids_data_set!BJ21*Assumptions!E$6)+(Bids_data_set!BK21*Assumptions!E$7)+(Bids_data_set!BL21*Assumptions!E$8)+(Bids_data_set!BM21*Assumptions!E$9)+(Bids_data_set!BN21*Assumptions!E$10)</f>
        <v>6066563.3384419307</v>
      </c>
      <c r="U21" s="2">
        <f>Bids_data_set!Q21-T21</f>
        <v>1430436.6615580693</v>
      </c>
      <c r="V21" s="2">
        <f>ABS(U21)</f>
        <v>1430436.6615580693</v>
      </c>
    </row>
    <row r="22" spans="9:22" x14ac:dyDescent="0.2">
      <c r="I22" s="2">
        <f>Bids_data_set!G22</f>
        <v>1800000</v>
      </c>
      <c r="J22" s="2">
        <f>Bids_data_set!Q22</f>
        <v>2698000</v>
      </c>
      <c r="K22" s="2">
        <f t="shared" si="0"/>
        <v>898000</v>
      </c>
      <c r="L22" s="2">
        <f t="shared" si="1"/>
        <v>898000</v>
      </c>
      <c r="N22" s="4">
        <f>IF(Bids_data_set!BG22=5,Bids_data_set!G22*(Assumptions!G$13),0)</f>
        <v>0</v>
      </c>
      <c r="O22" s="4">
        <f>IF(Bids_data_set!BE22="Other",Bids_data_set!G22*Assumptions!G$14,0)</f>
        <v>0</v>
      </c>
      <c r="P22" s="2">
        <f>Bids_data_set!G22+N22+O22</f>
        <v>1800000</v>
      </c>
      <c r="Q22" s="2">
        <f t="shared" si="2"/>
        <v>2697998</v>
      </c>
      <c r="R22" s="2">
        <f t="shared" si="3"/>
        <v>2697998</v>
      </c>
      <c r="T22" s="2">
        <f>Assumptions!E$4+(Bids_data_set!G22*Assumptions!E$5)+(Bids_data_set!BJ22*Assumptions!E$6)+(Bids_data_set!BK22*Assumptions!E$7)+(Bids_data_set!BL22*Assumptions!E$8)+(Bids_data_set!BM22*Assumptions!E$9)+(Bids_data_set!BN22*Assumptions!E$10)</f>
        <v>1884719.5009576031</v>
      </c>
      <c r="U22" s="2">
        <f>Bids_data_set!Q22-T22</f>
        <v>813280.4990423969</v>
      </c>
      <c r="V22" s="2">
        <f>ABS(U22)</f>
        <v>813280.4990423969</v>
      </c>
    </row>
    <row r="23" spans="9:22" x14ac:dyDescent="0.2">
      <c r="I23" s="2">
        <f>Bids_data_set!G23</f>
        <v>1918000</v>
      </c>
      <c r="J23" s="2">
        <f>Bids_data_set!Q23</f>
        <v>1737000</v>
      </c>
      <c r="K23" s="2">
        <f t="shared" si="0"/>
        <v>-181000</v>
      </c>
      <c r="L23" s="2">
        <f t="shared" si="1"/>
        <v>181000</v>
      </c>
      <c r="N23" s="4">
        <f>IF(Bids_data_set!BG23=5,Bids_data_set!G23*(Assumptions!G$13),0)</f>
        <v>0</v>
      </c>
      <c r="O23" s="4">
        <f>IF(Bids_data_set!BE23="Other",Bids_data_set!G23*Assumptions!G$14,0)</f>
        <v>0</v>
      </c>
      <c r="P23" s="2">
        <f>Bids_data_set!G23+N23+O23</f>
        <v>1918000</v>
      </c>
      <c r="Q23" s="2">
        <f t="shared" si="2"/>
        <v>1736998</v>
      </c>
      <c r="R23" s="2">
        <f t="shared" si="3"/>
        <v>1736998</v>
      </c>
      <c r="T23" s="2">
        <f>Assumptions!E$4+(Bids_data_set!G23*Assumptions!E$5)+(Bids_data_set!BJ23*Assumptions!E$6)+(Bids_data_set!BK23*Assumptions!E$7)+(Bids_data_set!BL23*Assumptions!E$8)+(Bids_data_set!BM23*Assumptions!E$9)+(Bids_data_set!BN23*Assumptions!E$10)</f>
        <v>1245802.917596736</v>
      </c>
      <c r="U23" s="2">
        <f>Bids_data_set!Q23-T23</f>
        <v>491197.08240326401</v>
      </c>
      <c r="V23" s="2">
        <f>ABS(U23)</f>
        <v>491197.08240326401</v>
      </c>
    </row>
    <row r="24" spans="9:22" x14ac:dyDescent="0.2">
      <c r="I24" s="2">
        <f>Bids_data_set!G24</f>
        <v>354000</v>
      </c>
      <c r="J24" s="2">
        <f>Bids_data_set!Q24</f>
        <v>607000</v>
      </c>
      <c r="K24" s="2">
        <f t="shared" si="0"/>
        <v>253000</v>
      </c>
      <c r="L24" s="2">
        <f t="shared" si="1"/>
        <v>253000</v>
      </c>
      <c r="N24" s="4">
        <f>IF(Bids_data_set!BG24=5,Bids_data_set!G24*(Assumptions!G$13),0)</f>
        <v>0</v>
      </c>
      <c r="O24" s="4">
        <f>IF(Bids_data_set!BE24="Other",Bids_data_set!G24*Assumptions!G$14,0)</f>
        <v>49106.767180844159</v>
      </c>
      <c r="P24" s="2">
        <f>Bids_data_set!G24+N24+O24</f>
        <v>403106.76718084415</v>
      </c>
      <c r="Q24" s="2">
        <f t="shared" si="2"/>
        <v>606998</v>
      </c>
      <c r="R24" s="2">
        <f t="shared" si="3"/>
        <v>606998</v>
      </c>
      <c r="T24" s="2">
        <f>Assumptions!E$4+(Bids_data_set!G24*Assumptions!E$5)+(Bids_data_set!BJ24*Assumptions!E$6)+(Bids_data_set!BK24*Assumptions!E$7)+(Bids_data_set!BL24*Assumptions!E$8)+(Bids_data_set!BM24*Assumptions!E$9)+(Bids_data_set!BN24*Assumptions!E$10)</f>
        <v>1173381.605345998</v>
      </c>
      <c r="U24" s="2">
        <f>Bids_data_set!Q24-T24</f>
        <v>-566381.60534599796</v>
      </c>
      <c r="V24" s="2">
        <f>ABS(U24)</f>
        <v>566381.60534599796</v>
      </c>
    </row>
    <row r="25" spans="9:22" x14ac:dyDescent="0.2">
      <c r="I25" s="2">
        <f>Bids_data_set!G25</f>
        <v>1650000</v>
      </c>
      <c r="J25" s="2">
        <f>Bids_data_set!Q25</f>
        <v>2440000</v>
      </c>
      <c r="K25" s="2">
        <f t="shared" si="0"/>
        <v>790000</v>
      </c>
      <c r="L25" s="2">
        <f t="shared" si="1"/>
        <v>790000</v>
      </c>
      <c r="N25" s="4">
        <f>IF(Bids_data_set!BG25=5,Bids_data_set!G25*(Assumptions!G$13),0)</f>
        <v>0</v>
      </c>
      <c r="O25" s="4">
        <f>IF(Bids_data_set!BE25="Other",Bids_data_set!G25*Assumptions!G$14,0)</f>
        <v>0</v>
      </c>
      <c r="P25" s="2">
        <f>Bids_data_set!G25+N25+O25</f>
        <v>1650000</v>
      </c>
      <c r="Q25" s="2">
        <f t="shared" si="2"/>
        <v>2439998</v>
      </c>
      <c r="R25" s="2">
        <f t="shared" si="3"/>
        <v>2439998</v>
      </c>
      <c r="T25" s="2">
        <f>Assumptions!E$4+(Bids_data_set!G25*Assumptions!E$5)+(Bids_data_set!BJ25*Assumptions!E$6)+(Bids_data_set!BK25*Assumptions!E$7)+(Bids_data_set!BL25*Assumptions!E$8)+(Bids_data_set!BM25*Assumptions!E$9)+(Bids_data_set!BN25*Assumptions!E$10)</f>
        <v>1012627.0920265401</v>
      </c>
      <c r="U25" s="2">
        <f>Bids_data_set!Q25-T25</f>
        <v>1427372.9079734599</v>
      </c>
      <c r="V25" s="2">
        <f>ABS(U25)</f>
        <v>1427372.9079734599</v>
      </c>
    </row>
    <row r="26" spans="9:22" x14ac:dyDescent="0.2">
      <c r="I26" s="2">
        <f>Bids_data_set!G26</f>
        <v>325000</v>
      </c>
      <c r="J26" s="2">
        <f>Bids_data_set!Q26</f>
        <v>415415</v>
      </c>
      <c r="K26" s="2">
        <f t="shared" si="0"/>
        <v>90415</v>
      </c>
      <c r="L26" s="2">
        <f t="shared" si="1"/>
        <v>90415</v>
      </c>
      <c r="N26" s="4">
        <f>IF(Bids_data_set!BG26=5,Bids_data_set!G26*(Assumptions!G$13),0)</f>
        <v>0</v>
      </c>
      <c r="O26" s="4">
        <f>IF(Bids_data_set!BE26="Other",Bids_data_set!G26*Assumptions!G$14,0)</f>
        <v>45083.896423091392</v>
      </c>
      <c r="P26" s="2">
        <f>Bids_data_set!G26+N26+O26</f>
        <v>370083.89642309141</v>
      </c>
      <c r="Q26" s="2">
        <f t="shared" si="2"/>
        <v>415413</v>
      </c>
      <c r="R26" s="2">
        <f t="shared" si="3"/>
        <v>415413</v>
      </c>
      <c r="T26" s="2">
        <f>Assumptions!E$4+(Bids_data_set!G26*Assumptions!E$5)+(Bids_data_set!BJ26*Assumptions!E$6)+(Bids_data_set!BK26*Assumptions!E$7)+(Bids_data_set!BL26*Assumptions!E$8)+(Bids_data_set!BM26*Assumptions!E$9)+(Bids_data_set!BN26*Assumptions!E$10)</f>
        <v>1148149.8928775811</v>
      </c>
      <c r="U26" s="2">
        <f>Bids_data_set!Q26-T26</f>
        <v>-732734.89287758106</v>
      </c>
      <c r="V26" s="2">
        <f>ABS(U26)</f>
        <v>732734.89287758106</v>
      </c>
    </row>
    <row r="27" spans="9:22" x14ac:dyDescent="0.2">
      <c r="I27" s="2">
        <f>Bids_data_set!G27</f>
        <v>7900000</v>
      </c>
      <c r="J27" s="2">
        <f>Bids_data_set!Q27</f>
        <v>8850000</v>
      </c>
      <c r="K27" s="2">
        <f t="shared" si="0"/>
        <v>950000</v>
      </c>
      <c r="L27" s="2">
        <f t="shared" si="1"/>
        <v>950000</v>
      </c>
      <c r="N27" s="4">
        <f>IF(Bids_data_set!BG27=5,Bids_data_set!G27*(Assumptions!G$13),0)</f>
        <v>0</v>
      </c>
      <c r="O27" s="4">
        <f>IF(Bids_data_set!BE27="Other",Bids_data_set!G27*Assumptions!G$14,0)</f>
        <v>0</v>
      </c>
      <c r="P27" s="2">
        <f>Bids_data_set!G27+N27+O27</f>
        <v>7900000</v>
      </c>
      <c r="Q27" s="2">
        <f t="shared" si="2"/>
        <v>8849998</v>
      </c>
      <c r="R27" s="2">
        <f t="shared" si="3"/>
        <v>8849998</v>
      </c>
      <c r="T27" s="2">
        <f>Assumptions!E$4+(Bids_data_set!G27*Assumptions!E$5)+(Bids_data_set!BJ27*Assumptions!E$6)+(Bids_data_set!BK27*Assumptions!E$7)+(Bids_data_set!BL27*Assumptions!E$8)+(Bids_data_set!BM27*Assumptions!E$9)+(Bids_data_set!BN27*Assumptions!E$10)</f>
        <v>7284646.009331014</v>
      </c>
      <c r="U27" s="2">
        <f>Bids_data_set!Q27-T27</f>
        <v>1565353.990668986</v>
      </c>
      <c r="V27" s="2">
        <f>ABS(U27)</f>
        <v>1565353.990668986</v>
      </c>
    </row>
    <row r="28" spans="9:22" x14ac:dyDescent="0.2">
      <c r="I28" s="2">
        <f>Bids_data_set!G28</f>
        <v>7000000</v>
      </c>
      <c r="J28" s="2">
        <f>Bids_data_set!Q28</f>
        <v>6789000</v>
      </c>
      <c r="K28" s="2">
        <f t="shared" si="0"/>
        <v>-211000</v>
      </c>
      <c r="L28" s="2">
        <f t="shared" si="1"/>
        <v>211000</v>
      </c>
      <c r="N28" s="4">
        <f>IF(Bids_data_set!BG28=5,Bids_data_set!G28*(Assumptions!G$13),0)</f>
        <v>0</v>
      </c>
      <c r="O28" s="4">
        <f>IF(Bids_data_set!BE28="Other",Bids_data_set!G28*Assumptions!G$14,0)</f>
        <v>0</v>
      </c>
      <c r="P28" s="2">
        <f>Bids_data_set!G28+N28+O28</f>
        <v>7000000</v>
      </c>
      <c r="Q28" s="2">
        <f t="shared" si="2"/>
        <v>6788998</v>
      </c>
      <c r="R28" s="2">
        <f t="shared" si="3"/>
        <v>6788998</v>
      </c>
      <c r="T28" s="2">
        <f>Assumptions!E$4+(Bids_data_set!G28*Assumptions!E$5)+(Bids_data_set!BJ28*Assumptions!E$6)+(Bids_data_set!BK28*Assumptions!E$7)+(Bids_data_set!BL28*Assumptions!E$8)+(Bids_data_set!BM28*Assumptions!E$9)+(Bids_data_set!BN28*Assumptions!E$10)</f>
        <v>6501592.8637594599</v>
      </c>
      <c r="U28" s="2">
        <f>Bids_data_set!Q28-T28</f>
        <v>287407.13624054007</v>
      </c>
      <c r="V28" s="2">
        <f>ABS(U28)</f>
        <v>287407.13624054007</v>
      </c>
    </row>
    <row r="29" spans="9:22" x14ac:dyDescent="0.2">
      <c r="I29" s="2">
        <f>Bids_data_set!G29</f>
        <v>7400000</v>
      </c>
      <c r="J29" s="2">
        <f>Bids_data_set!Q29</f>
        <v>5169777</v>
      </c>
      <c r="K29" s="2">
        <f t="shared" si="0"/>
        <v>-2230223</v>
      </c>
      <c r="L29" s="2">
        <f t="shared" si="1"/>
        <v>2230223</v>
      </c>
      <c r="N29" s="4">
        <f>IF(Bids_data_set!BG29=5,Bids_data_set!G29*(Assumptions!G$13),0)</f>
        <v>0</v>
      </c>
      <c r="O29" s="4">
        <f>IF(Bids_data_set!BE29="Other",Bids_data_set!G29*Assumptions!G$14,0)</f>
        <v>1026525.6416334655</v>
      </c>
      <c r="P29" s="2">
        <f>Bids_data_set!G29+N29+O29</f>
        <v>8426525.6416334659</v>
      </c>
      <c r="Q29" s="2">
        <f t="shared" si="2"/>
        <v>5169775</v>
      </c>
      <c r="R29" s="2">
        <f t="shared" si="3"/>
        <v>5169775</v>
      </c>
      <c r="T29" s="2">
        <f>Assumptions!E$4+(Bids_data_set!G29*Assumptions!E$5)+(Bids_data_set!BJ29*Assumptions!E$6)+(Bids_data_set!BK29*Assumptions!E$7)+(Bids_data_set!BL29*Assumptions!E$8)+(Bids_data_set!BM29*Assumptions!E$9)+(Bids_data_set!BN29*Assumptions!E$10)</f>
        <v>8769334.2378532644</v>
      </c>
      <c r="U29" s="2">
        <f>Bids_data_set!Q29-T29</f>
        <v>-3599557.2378532644</v>
      </c>
      <c r="V29" s="2">
        <f>ABS(U29)</f>
        <v>3599557.2378532644</v>
      </c>
    </row>
    <row r="30" spans="9:22" x14ac:dyDescent="0.2">
      <c r="I30" s="2">
        <f>Bids_data_set!G30</f>
        <v>3650000</v>
      </c>
      <c r="J30" s="2">
        <f>Bids_data_set!Q30</f>
        <v>3654000</v>
      </c>
      <c r="K30" s="2">
        <f t="shared" si="0"/>
        <v>4000</v>
      </c>
      <c r="L30" s="2">
        <f t="shared" si="1"/>
        <v>4000</v>
      </c>
      <c r="N30" s="4">
        <f>IF(Bids_data_set!BG30=5,Bids_data_set!G30*(Assumptions!G$13),0)</f>
        <v>0</v>
      </c>
      <c r="O30" s="4">
        <f>IF(Bids_data_set!BE30="Other",Bids_data_set!G30*Assumptions!G$14,0)</f>
        <v>0</v>
      </c>
      <c r="P30" s="2">
        <f>Bids_data_set!G30+N30+O30</f>
        <v>3650000</v>
      </c>
      <c r="Q30" s="2">
        <f t="shared" si="2"/>
        <v>3653998</v>
      </c>
      <c r="R30" s="2">
        <f t="shared" si="3"/>
        <v>3653998</v>
      </c>
      <c r="T30" s="2">
        <f>Assumptions!E$4+(Bids_data_set!G30*Assumptions!E$5)+(Bids_data_set!BJ30*Assumptions!E$6)+(Bids_data_set!BK30*Assumptions!E$7)+(Bids_data_set!BL30*Assumptions!E$8)+(Bids_data_set!BM30*Assumptions!E$9)+(Bids_data_set!BN30*Assumptions!E$10)</f>
        <v>3494328.7446324616</v>
      </c>
      <c r="U30" s="2">
        <f>Bids_data_set!Q30-T30</f>
        <v>159671.25536753843</v>
      </c>
      <c r="V30" s="2">
        <f>ABS(U30)</f>
        <v>159671.25536753843</v>
      </c>
    </row>
    <row r="31" spans="9:22" x14ac:dyDescent="0.2">
      <c r="I31" s="2">
        <f>Bids_data_set!G31</f>
        <v>1290000</v>
      </c>
      <c r="J31" s="2">
        <f>Bids_data_set!Q31</f>
        <v>1557557.5</v>
      </c>
      <c r="K31" s="2">
        <f t="shared" si="0"/>
        <v>267557.5</v>
      </c>
      <c r="L31" s="2">
        <f t="shared" si="1"/>
        <v>267557.5</v>
      </c>
      <c r="N31" s="4">
        <f>IF(Bids_data_set!BG31=5,Bids_data_set!G31*(Assumptions!G$13),0)</f>
        <v>0</v>
      </c>
      <c r="O31" s="4">
        <f>IF(Bids_data_set!BE31="Other",Bids_data_set!G31*Assumptions!G$14,0)</f>
        <v>0</v>
      </c>
      <c r="P31" s="2">
        <f>Bids_data_set!G31+N31+O31</f>
        <v>1290000</v>
      </c>
      <c r="Q31" s="2">
        <f t="shared" si="2"/>
        <v>1557555.5</v>
      </c>
      <c r="R31" s="2">
        <f t="shared" si="3"/>
        <v>1557555.5</v>
      </c>
      <c r="T31" s="2">
        <f>Assumptions!E$4+(Bids_data_set!G31*Assumptions!E$5)+(Bids_data_set!BJ31*Assumptions!E$6)+(Bids_data_set!BK31*Assumptions!E$7)+(Bids_data_set!BL31*Assumptions!E$8)+(Bids_data_set!BM31*Assumptions!E$9)+(Bids_data_set!BN31*Assumptions!E$10)</f>
        <v>699405.8337979191</v>
      </c>
      <c r="U31" s="2">
        <f>Bids_data_set!Q31-T31</f>
        <v>858151.6662020809</v>
      </c>
      <c r="V31" s="2">
        <f>ABS(U31)</f>
        <v>858151.6662020809</v>
      </c>
    </row>
    <row r="32" spans="9:22" x14ac:dyDescent="0.2">
      <c r="I32" s="2">
        <f>Bids_data_set!G32</f>
        <v>1340000</v>
      </c>
      <c r="J32" s="2">
        <f>Bids_data_set!Q32</f>
        <v>2174000</v>
      </c>
      <c r="K32" s="2">
        <f t="shared" si="0"/>
        <v>834000</v>
      </c>
      <c r="L32" s="2">
        <f t="shared" si="1"/>
        <v>834000</v>
      </c>
      <c r="N32" s="4">
        <f>IF(Bids_data_set!BG32=5,Bids_data_set!G32*(Assumptions!G$13),0)</f>
        <v>0</v>
      </c>
      <c r="O32" s="4">
        <f>IF(Bids_data_set!BE32="Other",Bids_data_set!G32*Assumptions!G$14,0)</f>
        <v>0</v>
      </c>
      <c r="P32" s="2">
        <f>Bids_data_set!G32+N32+O32</f>
        <v>1340000</v>
      </c>
      <c r="Q32" s="2">
        <f t="shared" si="2"/>
        <v>2173998</v>
      </c>
      <c r="R32" s="2">
        <f t="shared" si="3"/>
        <v>2173998</v>
      </c>
      <c r="T32" s="2">
        <f>Assumptions!E$4+(Bids_data_set!G32*Assumptions!E$5)+(Bids_data_set!BJ32*Assumptions!E$6)+(Bids_data_set!BK32*Assumptions!E$7)+(Bids_data_set!BL32*Assumptions!E$8)+(Bids_data_set!BM32*Assumptions!E$9)+(Bids_data_set!BN32*Assumptions!E$10)</f>
        <v>742908.78632967221</v>
      </c>
      <c r="U32" s="2">
        <f>Bids_data_set!Q32-T32</f>
        <v>1431091.2136703278</v>
      </c>
      <c r="V32" s="2">
        <f>ABS(U32)</f>
        <v>1431091.2136703278</v>
      </c>
    </row>
    <row r="33" spans="9:22" x14ac:dyDescent="0.2">
      <c r="I33" s="2">
        <f>Bids_data_set!G33</f>
        <v>7100000</v>
      </c>
      <c r="J33" s="2">
        <f>Bids_data_set!Q33</f>
        <v>8765900</v>
      </c>
      <c r="K33" s="2">
        <f t="shared" si="0"/>
        <v>1665900</v>
      </c>
      <c r="L33" s="2">
        <f t="shared" si="1"/>
        <v>1665900</v>
      </c>
      <c r="N33" s="4">
        <f>IF(Bids_data_set!BG33=5,Bids_data_set!G33*(Assumptions!G$13),0)</f>
        <v>0</v>
      </c>
      <c r="O33" s="4">
        <f>IF(Bids_data_set!BE33="Other",Bids_data_set!G33*Assumptions!G$14,0)</f>
        <v>0</v>
      </c>
      <c r="P33" s="2">
        <f>Bids_data_set!G33+N33+O33</f>
        <v>7100000</v>
      </c>
      <c r="Q33" s="2">
        <f t="shared" si="2"/>
        <v>8765898</v>
      </c>
      <c r="R33" s="2">
        <f t="shared" si="3"/>
        <v>8765898</v>
      </c>
      <c r="T33" s="2">
        <f>Assumptions!E$4+(Bids_data_set!G33*Assumptions!E$5)+(Bids_data_set!BJ33*Assumptions!E$6)+(Bids_data_set!BK33*Assumptions!E$7)+(Bids_data_set!BL33*Assumptions!E$8)+(Bids_data_set!BM33*Assumptions!E$9)+(Bids_data_set!BN33*Assumptions!E$10)</f>
        <v>6588598.7688229661</v>
      </c>
      <c r="U33" s="2">
        <f>Bids_data_set!Q33-T33</f>
        <v>2177301.2311770339</v>
      </c>
      <c r="V33" s="2">
        <f>ABS(U33)</f>
        <v>2177301.2311770339</v>
      </c>
    </row>
    <row r="34" spans="9:22" x14ac:dyDescent="0.2">
      <c r="I34" s="2">
        <f>Bids_data_set!G34</f>
        <v>7055100</v>
      </c>
      <c r="J34" s="2">
        <f>Bids_data_set!Q34</f>
        <v>6387950</v>
      </c>
      <c r="K34" s="2">
        <f t="shared" si="0"/>
        <v>-667150</v>
      </c>
      <c r="L34" s="2">
        <f t="shared" si="1"/>
        <v>667150</v>
      </c>
      <c r="N34" s="4">
        <f>IF(Bids_data_set!BG34=5,Bids_data_set!G34*(Assumptions!G$13),0)</f>
        <v>0</v>
      </c>
      <c r="O34" s="4">
        <f>IF(Bids_data_set!BE34="Other",Bids_data_set!G34*Assumptions!G$14,0)</f>
        <v>978681.22355246788</v>
      </c>
      <c r="P34" s="2">
        <f>Bids_data_set!G34+N34+O34</f>
        <v>8033781.2235524682</v>
      </c>
      <c r="Q34" s="2">
        <f t="shared" si="2"/>
        <v>6387948</v>
      </c>
      <c r="R34" s="2">
        <f t="shared" si="3"/>
        <v>6387948</v>
      </c>
      <c r="T34" s="2">
        <f>Assumptions!E$4+(Bids_data_set!G34*Assumptions!E$5)+(Bids_data_set!BJ34*Assumptions!E$6)+(Bids_data_set!BK34*Assumptions!E$7)+(Bids_data_set!BL34*Assumptions!E$8)+(Bids_data_set!BM34*Assumptions!E$9)+(Bids_data_set!BN34*Assumptions!E$10)</f>
        <v>8469250.8712892309</v>
      </c>
      <c r="U34" s="2">
        <f>Bids_data_set!Q34-T34</f>
        <v>-2081300.8712892309</v>
      </c>
      <c r="V34" s="2">
        <f>ABS(U34)</f>
        <v>2081300.8712892309</v>
      </c>
    </row>
    <row r="35" spans="9:22" x14ac:dyDescent="0.2">
      <c r="I35" s="2">
        <f>Bids_data_set!G35</f>
        <v>8700000</v>
      </c>
      <c r="J35" s="2">
        <f>Bids_data_set!Q35</f>
        <v>10760000</v>
      </c>
      <c r="K35" s="2">
        <f t="shared" si="0"/>
        <v>2060000</v>
      </c>
      <c r="L35" s="2">
        <f t="shared" si="1"/>
        <v>2060000</v>
      </c>
      <c r="N35" s="4">
        <f>IF(Bids_data_set!BG35=5,Bids_data_set!G35*(Assumptions!G$13),0)</f>
        <v>0</v>
      </c>
      <c r="O35" s="4">
        <f>IF(Bids_data_set!BE35="Other",Bids_data_set!G35*Assumptions!G$14,0)</f>
        <v>0</v>
      </c>
      <c r="P35" s="2">
        <f>Bids_data_set!G35+N35+O35</f>
        <v>8700000</v>
      </c>
      <c r="Q35" s="2">
        <f t="shared" si="2"/>
        <v>10759998</v>
      </c>
      <c r="R35" s="2">
        <f t="shared" si="3"/>
        <v>10759998</v>
      </c>
      <c r="T35" s="2">
        <f>Assumptions!E$4+(Bids_data_set!G35*Assumptions!E$5)+(Bids_data_set!BJ35*Assumptions!E$6)+(Bids_data_set!BK35*Assumptions!E$7)+(Bids_data_set!BL35*Assumptions!E$8)+(Bids_data_set!BM35*Assumptions!E$9)+(Bids_data_set!BN35*Assumptions!E$10)</f>
        <v>7980693.24983906</v>
      </c>
      <c r="U35" s="2">
        <f>Bids_data_set!Q35-T35</f>
        <v>2779306.75016094</v>
      </c>
      <c r="V35" s="2">
        <f>ABS(U35)</f>
        <v>2779306.75016094</v>
      </c>
    </row>
    <row r="36" spans="9:22" x14ac:dyDescent="0.2">
      <c r="I36" s="2">
        <f>Bids_data_set!G36</f>
        <v>1200000</v>
      </c>
      <c r="J36" s="2">
        <f>Bids_data_set!Q36</f>
        <v>1488000</v>
      </c>
      <c r="K36" s="2">
        <f t="shared" si="0"/>
        <v>288000</v>
      </c>
      <c r="L36" s="2">
        <f t="shared" si="1"/>
        <v>288000</v>
      </c>
      <c r="N36" s="4">
        <f>IF(Bids_data_set!BG36=5,Bids_data_set!G36*(Assumptions!G$13),0)</f>
        <v>0</v>
      </c>
      <c r="O36" s="4">
        <f>IF(Bids_data_set!BE36="Other",Bids_data_set!G36*Assumptions!G$14,0)</f>
        <v>0</v>
      </c>
      <c r="P36" s="2">
        <f>Bids_data_set!G36+N36+O36</f>
        <v>1200000</v>
      </c>
      <c r="Q36" s="2">
        <f t="shared" si="2"/>
        <v>1487998</v>
      </c>
      <c r="R36" s="2">
        <f t="shared" si="3"/>
        <v>1487998</v>
      </c>
      <c r="T36" s="2">
        <f>Assumptions!E$4+(Bids_data_set!G36*Assumptions!E$5)+(Bids_data_set!BJ36*Assumptions!E$6)+(Bids_data_set!BK36*Assumptions!E$7)+(Bids_data_set!BL36*Assumptions!E$8)+(Bids_data_set!BM36*Assumptions!E$9)+(Bids_data_set!BN36*Assumptions!E$10)</f>
        <v>621100.5192407635</v>
      </c>
      <c r="U36" s="2">
        <f>Bids_data_set!Q36-T36</f>
        <v>866899.4807592365</v>
      </c>
      <c r="V36" s="2">
        <f>ABS(U36)</f>
        <v>866899.4807592365</v>
      </c>
    </row>
    <row r="37" spans="9:22" x14ac:dyDescent="0.2">
      <c r="I37" s="2">
        <f>Bids_data_set!G37</f>
        <v>2000000</v>
      </c>
      <c r="J37" s="2">
        <f>Bids_data_set!Q37</f>
        <v>2196300</v>
      </c>
      <c r="K37" s="2">
        <f t="shared" si="0"/>
        <v>196300</v>
      </c>
      <c r="L37" s="2">
        <f t="shared" si="1"/>
        <v>196300</v>
      </c>
      <c r="N37" s="4">
        <f>IF(Bids_data_set!BG37=5,Bids_data_set!G37*(Assumptions!G$13),0)</f>
        <v>0</v>
      </c>
      <c r="O37" s="4">
        <f>IF(Bids_data_set!BE37="Other",Bids_data_set!G37*Assumptions!G$14,0)</f>
        <v>277439.36260363931</v>
      </c>
      <c r="P37" s="2">
        <f>Bids_data_set!G37+N37+O37</f>
        <v>2277439.3626036393</v>
      </c>
      <c r="Q37" s="2">
        <f t="shared" si="2"/>
        <v>2196298</v>
      </c>
      <c r="R37" s="2">
        <f t="shared" si="3"/>
        <v>2196298</v>
      </c>
      <c r="T37" s="2">
        <f>Assumptions!E$4+(Bids_data_set!G37*Assumptions!E$5)+(Bids_data_set!BJ37*Assumptions!E$6)+(Bids_data_set!BK37*Assumptions!E$7)+(Bids_data_set!BL37*Assumptions!E$8)+(Bids_data_set!BM37*Assumptions!E$9)+(Bids_data_set!BN37*Assumptions!E$10)</f>
        <v>3236865.513588591</v>
      </c>
      <c r="U37" s="2">
        <f>Bids_data_set!Q37-T37</f>
        <v>-1040565.513588591</v>
      </c>
      <c r="V37" s="2">
        <f>ABS(U37)</f>
        <v>1040565.513588591</v>
      </c>
    </row>
    <row r="38" spans="9:22" x14ac:dyDescent="0.2">
      <c r="I38" s="2">
        <f>Bids_data_set!G38</f>
        <v>1200000</v>
      </c>
      <c r="J38" s="2">
        <f>Bids_data_set!Q38</f>
        <v>1083107</v>
      </c>
      <c r="K38" s="2">
        <f t="shared" si="0"/>
        <v>-116893</v>
      </c>
      <c r="L38" s="2">
        <f t="shared" si="1"/>
        <v>116893</v>
      </c>
      <c r="N38" s="4">
        <f>IF(Bids_data_set!BG38=5,Bids_data_set!G38*(Assumptions!G$13),0)</f>
        <v>0</v>
      </c>
      <c r="O38" s="4">
        <f>IF(Bids_data_set!BE38="Other",Bids_data_set!G38*Assumptions!G$14,0)</f>
        <v>166463.61756218359</v>
      </c>
      <c r="P38" s="2">
        <f>Bids_data_set!G38+N38+O38</f>
        <v>1366463.6175621836</v>
      </c>
      <c r="Q38" s="2">
        <f t="shared" si="2"/>
        <v>1083105</v>
      </c>
      <c r="R38" s="2">
        <f t="shared" si="3"/>
        <v>1083105</v>
      </c>
      <c r="T38" s="2">
        <f>Assumptions!E$4+(Bids_data_set!G38*Assumptions!E$5)+(Bids_data_set!BJ38*Assumptions!E$6)+(Bids_data_set!BK38*Assumptions!E$7)+(Bids_data_set!BL38*Assumptions!E$8)+(Bids_data_set!BM38*Assumptions!E$9)+(Bids_data_set!BN38*Assumptions!E$10)</f>
        <v>1909451.5621832577</v>
      </c>
      <c r="U38" s="2">
        <f>Bids_data_set!Q38-T38</f>
        <v>-826344.56218325766</v>
      </c>
      <c r="V38" s="2">
        <f>ABS(U38)</f>
        <v>826344.56218325766</v>
      </c>
    </row>
    <row r="39" spans="9:22" x14ac:dyDescent="0.2">
      <c r="I39" s="2">
        <f>Bids_data_set!G39</f>
        <v>9000000</v>
      </c>
      <c r="J39" s="2">
        <f>Bids_data_set!Q39</f>
        <v>9201691</v>
      </c>
      <c r="K39" s="2">
        <f t="shared" si="0"/>
        <v>201691</v>
      </c>
      <c r="L39" s="2">
        <f t="shared" si="1"/>
        <v>201691</v>
      </c>
      <c r="N39" s="4">
        <f>IF(Bids_data_set!BG39=5,Bids_data_set!G39*(Assumptions!G$13),0)</f>
        <v>0</v>
      </c>
      <c r="O39" s="4">
        <f>IF(Bids_data_set!BE39="Other",Bids_data_set!G39*Assumptions!G$14,0)</f>
        <v>1248477.1317163769</v>
      </c>
      <c r="P39" s="2">
        <f>Bids_data_set!G39+N39+O39</f>
        <v>10248477.131716376</v>
      </c>
      <c r="Q39" s="2">
        <f t="shared" si="2"/>
        <v>9201689</v>
      </c>
      <c r="R39" s="2">
        <f t="shared" si="3"/>
        <v>9201689</v>
      </c>
      <c r="T39" s="2">
        <f>Assumptions!E$4+(Bids_data_set!G39*Assumptions!E$5)+(Bids_data_set!BJ39*Assumptions!E$6)+(Bids_data_set!BK39*Assumptions!E$7)+(Bids_data_set!BL39*Assumptions!E$8)+(Bids_data_set!BM39*Assumptions!E$9)+(Bids_data_set!BN39*Assumptions!E$10)</f>
        <v>10161428.718869358</v>
      </c>
      <c r="U39" s="2">
        <f>Bids_data_set!Q39-T39</f>
        <v>-959737.7188693583</v>
      </c>
      <c r="V39" s="2">
        <f>ABS(U39)</f>
        <v>959737.7188693583</v>
      </c>
    </row>
    <row r="40" spans="9:22" x14ac:dyDescent="0.2">
      <c r="I40" s="2">
        <f>Bids_data_set!G40</f>
        <v>10000000</v>
      </c>
      <c r="J40" s="2">
        <f>Bids_data_set!Q40</f>
        <v>7138000</v>
      </c>
      <c r="K40" s="2">
        <f t="shared" si="0"/>
        <v>-2862000</v>
      </c>
      <c r="L40" s="2">
        <f t="shared" si="1"/>
        <v>2862000</v>
      </c>
      <c r="N40" s="4">
        <f>IF(Bids_data_set!BG40=5,Bids_data_set!G40*(Assumptions!G$13),0)</f>
        <v>0</v>
      </c>
      <c r="O40" s="4">
        <f>IF(Bids_data_set!BE40="Other",Bids_data_set!G40*Assumptions!G$14,0)</f>
        <v>0</v>
      </c>
      <c r="P40" s="2">
        <f>Bids_data_set!G40+N40+O40</f>
        <v>10000000</v>
      </c>
      <c r="Q40" s="2">
        <f t="shared" si="2"/>
        <v>7137998</v>
      </c>
      <c r="R40" s="2">
        <f t="shared" si="3"/>
        <v>7137998</v>
      </c>
      <c r="T40" s="2">
        <f>Assumptions!E$4+(Bids_data_set!G40*Assumptions!E$5)+(Bids_data_set!BJ40*Assumptions!E$6)+(Bids_data_set!BK40*Assumptions!E$7)+(Bids_data_set!BL40*Assumptions!E$8)+(Bids_data_set!BM40*Assumptions!E$9)+(Bids_data_set!BN40*Assumptions!E$10)</f>
        <v>9111770.0156646371</v>
      </c>
      <c r="U40" s="2">
        <f>Bids_data_set!Q40-T40</f>
        <v>-1973770.0156646371</v>
      </c>
      <c r="V40" s="2">
        <f>ABS(U40)</f>
        <v>1973770.0156646371</v>
      </c>
    </row>
    <row r="41" spans="9:22" x14ac:dyDescent="0.2">
      <c r="I41" s="2">
        <f>Bids_data_set!G41</f>
        <v>4574000</v>
      </c>
      <c r="J41" s="2">
        <f>Bids_data_set!Q41</f>
        <v>4055000</v>
      </c>
      <c r="K41" s="2">
        <f t="shared" si="0"/>
        <v>-519000</v>
      </c>
      <c r="L41" s="2">
        <f t="shared" si="1"/>
        <v>519000</v>
      </c>
      <c r="N41" s="4">
        <f>IF(Bids_data_set!BG41=5,Bids_data_set!G41*(Assumptions!G$13),0)</f>
        <v>0</v>
      </c>
      <c r="O41" s="4">
        <f>IF(Bids_data_set!BE41="Other",Bids_data_set!G41*Assumptions!G$14,0)</f>
        <v>0</v>
      </c>
      <c r="P41" s="2">
        <f>Bids_data_set!G41+N41+O41</f>
        <v>4574000</v>
      </c>
      <c r="Q41" s="2">
        <f t="shared" si="2"/>
        <v>4054998</v>
      </c>
      <c r="R41" s="2">
        <f t="shared" si="3"/>
        <v>4054998</v>
      </c>
      <c r="T41" s="2">
        <f>Assumptions!E$4+(Bids_data_set!G41*Assumptions!E$5)+(Bids_data_set!BJ41*Assumptions!E$6)+(Bids_data_set!BK41*Assumptions!E$7)+(Bids_data_set!BL41*Assumptions!E$8)+(Bids_data_set!BM41*Assumptions!E$9)+(Bids_data_set!BN41*Assumptions!E$10)</f>
        <v>4298263.3074192554</v>
      </c>
      <c r="U41" s="2">
        <f>Bids_data_set!Q41-T41</f>
        <v>-243263.30741925538</v>
      </c>
      <c r="V41" s="2">
        <f>ABS(U41)</f>
        <v>243263.30741925538</v>
      </c>
    </row>
    <row r="42" spans="9:22" x14ac:dyDescent="0.2">
      <c r="I42" s="2">
        <f>Bids_data_set!G42</f>
        <v>2530000</v>
      </c>
      <c r="J42" s="2">
        <f>Bids_data_set!Q42</f>
        <v>2495500</v>
      </c>
      <c r="K42" s="2">
        <f t="shared" si="0"/>
        <v>-34500</v>
      </c>
      <c r="L42" s="2">
        <f t="shared" si="1"/>
        <v>34500</v>
      </c>
      <c r="N42" s="4">
        <f>IF(Bids_data_set!BG42=5,Bids_data_set!G42*(Assumptions!G$13),0)</f>
        <v>0</v>
      </c>
      <c r="O42" s="4">
        <f>IF(Bids_data_set!BE42="Other",Bids_data_set!G42*Assumptions!G$14,0)</f>
        <v>0</v>
      </c>
      <c r="P42" s="2">
        <f>Bids_data_set!G42+N42+O42</f>
        <v>2530000</v>
      </c>
      <c r="Q42" s="2">
        <f t="shared" si="2"/>
        <v>2495498</v>
      </c>
      <c r="R42" s="2">
        <f t="shared" si="3"/>
        <v>2495498</v>
      </c>
      <c r="T42" s="2">
        <f>Assumptions!E$4+(Bids_data_set!G42*Assumptions!E$5)+(Bids_data_set!BJ42*Assumptions!E$6)+(Bids_data_set!BK42*Assumptions!E$7)+(Bids_data_set!BL42*Assumptions!E$8)+(Bids_data_set!BM42*Assumptions!E$9)+(Bids_data_set!BN42*Assumptions!E$10)</f>
        <v>2519862.6079211957</v>
      </c>
      <c r="U42" s="2">
        <f>Bids_data_set!Q42-T42</f>
        <v>-24362.607921195682</v>
      </c>
      <c r="V42" s="2">
        <f>ABS(U42)</f>
        <v>24362.607921195682</v>
      </c>
    </row>
    <row r="43" spans="9:22" x14ac:dyDescent="0.2">
      <c r="I43" s="2">
        <f>Bids_data_set!G43</f>
        <v>4072000</v>
      </c>
      <c r="J43" s="2">
        <f>Bids_data_set!Q43</f>
        <v>3147496</v>
      </c>
      <c r="K43" s="2">
        <f t="shared" si="0"/>
        <v>-924504</v>
      </c>
      <c r="L43" s="2">
        <f t="shared" si="1"/>
        <v>924504</v>
      </c>
      <c r="N43" s="4">
        <f>IF(Bids_data_set!BG43=5,Bids_data_set!G43*(Assumptions!G$13),0)</f>
        <v>0</v>
      </c>
      <c r="O43" s="4">
        <f>IF(Bids_data_set!BE43="Other",Bids_data_set!G43*Assumptions!G$14,0)</f>
        <v>0</v>
      </c>
      <c r="P43" s="2">
        <f>Bids_data_set!G43+N43+O43</f>
        <v>4072000</v>
      </c>
      <c r="Q43" s="2">
        <f t="shared" si="2"/>
        <v>3147494</v>
      </c>
      <c r="R43" s="2">
        <f t="shared" si="3"/>
        <v>3147494</v>
      </c>
      <c r="T43" s="2">
        <f>Assumptions!E$4+(Bids_data_set!G43*Assumptions!E$5)+(Bids_data_set!BJ43*Assumptions!E$6)+(Bids_data_set!BK43*Assumptions!E$7)+(Bids_data_set!BL43*Assumptions!E$8)+(Bids_data_set!BM43*Assumptions!E$9)+(Bids_data_set!BN43*Assumptions!E$10)</f>
        <v>3861493.6640004567</v>
      </c>
      <c r="U43" s="2">
        <f>Bids_data_set!Q43-T43</f>
        <v>-713997.66400045669</v>
      </c>
      <c r="V43" s="2">
        <f>ABS(U43)</f>
        <v>713997.66400045669</v>
      </c>
    </row>
    <row r="44" spans="9:22" x14ac:dyDescent="0.2">
      <c r="I44" s="2">
        <f>Bids_data_set!G44</f>
        <v>69865000</v>
      </c>
      <c r="J44" s="2">
        <f>Bids_data_set!Q44</f>
        <v>58617000</v>
      </c>
      <c r="K44" s="2">
        <f t="shared" si="0"/>
        <v>-11248000</v>
      </c>
      <c r="L44" s="2">
        <f t="shared" si="1"/>
        <v>11248000</v>
      </c>
      <c r="N44" s="4">
        <f>IF(Bids_data_set!BG44=5,Bids_data_set!G44*(Assumptions!G$13),0)</f>
        <v>4340054.9393510157</v>
      </c>
      <c r="O44" s="4">
        <f>IF(Bids_data_set!BE44="Other",Bids_data_set!G44*Assumptions!G$14,0)</f>
        <v>0</v>
      </c>
      <c r="P44" s="2">
        <f>Bids_data_set!G44+N44+O44</f>
        <v>74205054.939351022</v>
      </c>
      <c r="Q44" s="2">
        <f t="shared" si="2"/>
        <v>58616998</v>
      </c>
      <c r="R44" s="2">
        <f t="shared" si="3"/>
        <v>58616998</v>
      </c>
      <c r="T44" s="2">
        <f>Assumptions!E$4+(Bids_data_set!G44*Assumptions!E$5)+(Bids_data_set!BJ44*Assumptions!E$6)+(Bids_data_set!BK44*Assumptions!E$7)+(Bids_data_set!BL44*Assumptions!E$8)+(Bids_data_set!BM44*Assumptions!E$9)+(Bids_data_set!BN44*Assumptions!E$10)</f>
        <v>63580115.634908006</v>
      </c>
      <c r="U44" s="2">
        <f>Bids_data_set!Q44-T44</f>
        <v>-4963115.6349080056</v>
      </c>
      <c r="V44" s="2">
        <f>ABS(U44)</f>
        <v>4963115.6349080056</v>
      </c>
    </row>
    <row r="45" spans="9:22" x14ac:dyDescent="0.2">
      <c r="I45" s="2">
        <f>Bids_data_set!G45</f>
        <v>3250000</v>
      </c>
      <c r="J45" s="2">
        <f>Bids_data_set!Q45</f>
        <v>3167185</v>
      </c>
      <c r="K45" s="2">
        <f t="shared" si="0"/>
        <v>-82815</v>
      </c>
      <c r="L45" s="2">
        <f t="shared" si="1"/>
        <v>82815</v>
      </c>
      <c r="N45" s="4">
        <f>IF(Bids_data_set!BG45=5,Bids_data_set!G45*(Assumptions!G$13),0)</f>
        <v>0</v>
      </c>
      <c r="O45" s="4">
        <f>IF(Bids_data_set!BE45="Other",Bids_data_set!G45*Assumptions!G$14,0)</f>
        <v>0</v>
      </c>
      <c r="P45" s="2">
        <f>Bids_data_set!G45+N45+O45</f>
        <v>3250000</v>
      </c>
      <c r="Q45" s="2">
        <f t="shared" si="2"/>
        <v>3167183</v>
      </c>
      <c r="R45" s="2">
        <f t="shared" si="3"/>
        <v>3167183</v>
      </c>
      <c r="T45" s="2">
        <f>Assumptions!E$4+(Bids_data_set!G45*Assumptions!E$5)+(Bids_data_set!BJ45*Assumptions!E$6)+(Bids_data_set!BK45*Assumptions!E$7)+(Bids_data_set!BL45*Assumptions!E$8)+(Bids_data_set!BM45*Assumptions!E$9)+(Bids_data_set!BN45*Assumptions!E$10)</f>
        <v>3146305.1243784386</v>
      </c>
      <c r="U45" s="2">
        <f>Bids_data_set!Q45-T45</f>
        <v>20879.875621561427</v>
      </c>
      <c r="V45" s="2">
        <f>ABS(U45)</f>
        <v>20879.875621561427</v>
      </c>
    </row>
    <row r="46" spans="9:22" x14ac:dyDescent="0.2">
      <c r="I46" s="2">
        <f>Bids_data_set!G46</f>
        <v>25210000</v>
      </c>
      <c r="J46" s="2">
        <f>Bids_data_set!Q46</f>
        <v>18662460</v>
      </c>
      <c r="K46" s="2">
        <f t="shared" si="0"/>
        <v>-6547540</v>
      </c>
      <c r="L46" s="2">
        <f t="shared" si="1"/>
        <v>6547540</v>
      </c>
      <c r="N46" s="4">
        <f>IF(Bids_data_set!BG46=5,Bids_data_set!G46*(Assumptions!G$13),0)</f>
        <v>1566060.0446724268</v>
      </c>
      <c r="O46" s="4">
        <f>IF(Bids_data_set!BE46="Other",Bids_data_set!G46*Assumptions!G$14,0)</f>
        <v>0</v>
      </c>
      <c r="P46" s="2">
        <f>Bids_data_set!G46+N46+O46</f>
        <v>26776060.044672426</v>
      </c>
      <c r="Q46" s="2">
        <f t="shared" si="2"/>
        <v>18662458</v>
      </c>
      <c r="R46" s="2">
        <f t="shared" si="3"/>
        <v>18662458</v>
      </c>
      <c r="T46" s="2">
        <f>Assumptions!E$4+(Bids_data_set!G46*Assumptions!E$5)+(Bids_data_set!BJ46*Assumptions!E$6)+(Bids_data_set!BK46*Assumptions!E$7)+(Bids_data_set!BL46*Assumptions!E$8)+(Bids_data_set!BM46*Assumptions!E$9)+(Bids_data_set!BN46*Assumptions!E$10)</f>
        <v>24727628.728799455</v>
      </c>
      <c r="U46" s="2">
        <f>Bids_data_set!Q46-T46</f>
        <v>-6065168.7287994549</v>
      </c>
      <c r="V46" s="2">
        <f>ABS(U46)</f>
        <v>6065168.7287994549</v>
      </c>
    </row>
    <row r="47" spans="9:22" x14ac:dyDescent="0.2">
      <c r="I47" s="2">
        <f>Bids_data_set!G47</f>
        <v>13100000</v>
      </c>
      <c r="J47" s="2">
        <f>Bids_data_set!Q47</f>
        <v>15521750</v>
      </c>
      <c r="K47" s="2">
        <f t="shared" si="0"/>
        <v>2421750</v>
      </c>
      <c r="L47" s="2">
        <f t="shared" si="1"/>
        <v>2421750</v>
      </c>
      <c r="N47" s="4">
        <f>IF(Bids_data_set!BG47=5,Bids_data_set!G47*(Assumptions!G$13),0)</f>
        <v>813779.71381232806</v>
      </c>
      <c r="O47" s="4">
        <f>IF(Bids_data_set!BE47="Other",Bids_data_set!G47*Assumptions!G$14,0)</f>
        <v>1817227.8250538376</v>
      </c>
      <c r="P47" s="2">
        <f>Bids_data_set!G47+N47+O47</f>
        <v>15731007.538866166</v>
      </c>
      <c r="Q47" s="2">
        <f t="shared" si="2"/>
        <v>15521748</v>
      </c>
      <c r="R47" s="2">
        <f t="shared" si="3"/>
        <v>15521748</v>
      </c>
      <c r="T47" s="2">
        <f>Assumptions!E$4+(Bids_data_set!G47*Assumptions!E$5)+(Bids_data_set!BJ47*Assumptions!E$6)+(Bids_data_set!BK47*Assumptions!E$7)+(Bids_data_set!BL47*Assumptions!E$8)+(Bids_data_set!BM47*Assumptions!E$9)+(Bids_data_set!BN47*Assumptions!E$10)</f>
        <v>16110931.379448667</v>
      </c>
      <c r="U47" s="2">
        <f>Bids_data_set!Q47-T47</f>
        <v>-589181.37944866717</v>
      </c>
      <c r="V47" s="2">
        <f>ABS(U47)</f>
        <v>589181.37944866717</v>
      </c>
    </row>
    <row r="48" spans="9:22" x14ac:dyDescent="0.2">
      <c r="I48" s="2">
        <f>Bids_data_set!G48</f>
        <v>1300000</v>
      </c>
      <c r="J48" s="2">
        <f>Bids_data_set!Q48</f>
        <v>1444444</v>
      </c>
      <c r="K48" s="2">
        <f t="shared" si="0"/>
        <v>144444</v>
      </c>
      <c r="L48" s="2">
        <f t="shared" si="1"/>
        <v>144444</v>
      </c>
      <c r="N48" s="4">
        <f>IF(Bids_data_set!BG48=5,Bids_data_set!G48*(Assumptions!G$13),0)</f>
        <v>0</v>
      </c>
      <c r="O48" s="4">
        <f>IF(Bids_data_set!BE48="Other",Bids_data_set!G48*Assumptions!G$14,0)</f>
        <v>0</v>
      </c>
      <c r="P48" s="2">
        <f>Bids_data_set!G48+N48+O48</f>
        <v>1300000</v>
      </c>
      <c r="Q48" s="2">
        <f t="shared" si="2"/>
        <v>1444442</v>
      </c>
      <c r="R48" s="2">
        <f t="shared" si="3"/>
        <v>1444442</v>
      </c>
      <c r="T48" s="2">
        <f>Assumptions!E$4+(Bids_data_set!G48*Assumptions!E$5)+(Bids_data_set!BJ48*Assumptions!E$6)+(Bids_data_set!BK48*Assumptions!E$7)+(Bids_data_set!BL48*Assumptions!E$8)+(Bids_data_set!BM48*Assumptions!E$9)+(Bids_data_set!BN48*Assumptions!E$10)</f>
        <v>76739.71340698353</v>
      </c>
      <c r="U48" s="2">
        <f>Bids_data_set!Q48-T48</f>
        <v>1367704.2865930165</v>
      </c>
      <c r="V48" s="2">
        <f>ABS(U48)</f>
        <v>1367704.2865930165</v>
      </c>
    </row>
    <row r="49" spans="9:22" x14ac:dyDescent="0.2">
      <c r="I49" s="2">
        <f>Bids_data_set!G49</f>
        <v>1900000</v>
      </c>
      <c r="J49" s="2">
        <f>Bids_data_set!Q49</f>
        <v>1840100</v>
      </c>
      <c r="K49" s="2">
        <f t="shared" si="0"/>
        <v>-59900</v>
      </c>
      <c r="L49" s="2">
        <f t="shared" si="1"/>
        <v>59900</v>
      </c>
      <c r="N49" s="4">
        <f>IF(Bids_data_set!BG49=5,Bids_data_set!G49*(Assumptions!G$13),0)</f>
        <v>0</v>
      </c>
      <c r="O49" s="4">
        <f>IF(Bids_data_set!BE49="Other",Bids_data_set!G49*Assumptions!G$14,0)</f>
        <v>0</v>
      </c>
      <c r="P49" s="2">
        <f>Bids_data_set!G49+N49+O49</f>
        <v>1900000</v>
      </c>
      <c r="Q49" s="2">
        <f t="shared" si="2"/>
        <v>1840098</v>
      </c>
      <c r="R49" s="2">
        <f t="shared" si="3"/>
        <v>1840098</v>
      </c>
      <c r="T49" s="2">
        <f>Assumptions!E$4+(Bids_data_set!G49*Assumptions!E$5)+(Bids_data_set!BJ49*Assumptions!E$6)+(Bids_data_set!BK49*Assumptions!E$7)+(Bids_data_set!BL49*Assumptions!E$8)+(Bids_data_set!BM49*Assumptions!E$9)+(Bids_data_set!BN49*Assumptions!E$10)</f>
        <v>1230141.8546853047</v>
      </c>
      <c r="U49" s="2">
        <f>Bids_data_set!Q49-T49</f>
        <v>609958.14531469531</v>
      </c>
      <c r="V49" s="2">
        <f>ABS(U49)</f>
        <v>609958.14531469531</v>
      </c>
    </row>
    <row r="50" spans="9:22" x14ac:dyDescent="0.2">
      <c r="I50" s="2">
        <f>Bids_data_set!G50</f>
        <v>700000</v>
      </c>
      <c r="J50" s="2">
        <f>Bids_data_set!Q50</f>
        <v>518920</v>
      </c>
      <c r="K50" s="2">
        <f t="shared" si="0"/>
        <v>-181080</v>
      </c>
      <c r="L50" s="2">
        <f t="shared" si="1"/>
        <v>181080</v>
      </c>
      <c r="N50" s="4">
        <f>IF(Bids_data_set!BG50=5,Bids_data_set!G50*(Assumptions!G$13),0)</f>
        <v>0</v>
      </c>
      <c r="O50" s="4">
        <f>IF(Bids_data_set!BE50="Other",Bids_data_set!G50*Assumptions!G$14,0)</f>
        <v>0</v>
      </c>
      <c r="P50" s="2">
        <f>Bids_data_set!G50+N50+O50</f>
        <v>700000</v>
      </c>
      <c r="Q50" s="2">
        <f t="shared" si="2"/>
        <v>518918</v>
      </c>
      <c r="R50" s="2">
        <f t="shared" si="3"/>
        <v>518918</v>
      </c>
      <c r="T50" s="2">
        <f>Assumptions!E$4+(Bids_data_set!G50*Assumptions!E$5)+(Bids_data_set!BJ50*Assumptions!E$6)+(Bids_data_set!BK50*Assumptions!E$7)+(Bids_data_set!BL50*Assumptions!E$8)+(Bids_data_set!BM50*Assumptions!E$9)+(Bids_data_set!BN50*Assumptions!E$10)</f>
        <v>-445295.71697405167</v>
      </c>
      <c r="U50" s="2">
        <f>Bids_data_set!Q50-T50</f>
        <v>964215.71697405167</v>
      </c>
      <c r="V50" s="2">
        <f>ABS(U50)</f>
        <v>964215.71697405167</v>
      </c>
    </row>
    <row r="51" spans="9:22" x14ac:dyDescent="0.2">
      <c r="I51" s="2">
        <f>Bids_data_set!G51</f>
        <v>670000</v>
      </c>
      <c r="J51" s="2">
        <f>Bids_data_set!Q51</f>
        <v>914310</v>
      </c>
      <c r="K51" s="2">
        <f t="shared" si="0"/>
        <v>244310</v>
      </c>
      <c r="L51" s="2">
        <f t="shared" si="1"/>
        <v>244310</v>
      </c>
      <c r="N51" s="4">
        <f>IF(Bids_data_set!BG51=5,Bids_data_set!G51*(Assumptions!G$13),0)</f>
        <v>0</v>
      </c>
      <c r="O51" s="4">
        <f>IF(Bids_data_set!BE51="Other",Bids_data_set!G51*Assumptions!G$14,0)</f>
        <v>0</v>
      </c>
      <c r="P51" s="2">
        <f>Bids_data_set!G51+N51+O51</f>
        <v>670000</v>
      </c>
      <c r="Q51" s="2">
        <f t="shared" si="2"/>
        <v>914308</v>
      </c>
      <c r="R51" s="2">
        <f t="shared" si="3"/>
        <v>914308</v>
      </c>
      <c r="T51" s="2">
        <f>Assumptions!E$4+(Bids_data_set!G51*Assumptions!E$5)+(Bids_data_set!BJ51*Assumptions!E$6)+(Bids_data_set!BK51*Assumptions!E$7)+(Bids_data_set!BL51*Assumptions!E$8)+(Bids_data_set!BM51*Assumptions!E$9)+(Bids_data_set!BN51*Assumptions!E$10)</f>
        <v>-471397.48849310353</v>
      </c>
      <c r="U51" s="2">
        <f>Bids_data_set!Q51-T51</f>
        <v>1385707.4884931035</v>
      </c>
      <c r="V51" s="2">
        <f>ABS(U51)</f>
        <v>1385707.4884931035</v>
      </c>
    </row>
    <row r="52" spans="9:22" x14ac:dyDescent="0.2">
      <c r="I52" s="2">
        <f>Bids_data_set!G52</f>
        <v>600000</v>
      </c>
      <c r="J52" s="2">
        <f>Bids_data_set!Q52</f>
        <v>686000</v>
      </c>
      <c r="K52" s="2">
        <f t="shared" si="0"/>
        <v>86000</v>
      </c>
      <c r="L52" s="2">
        <f t="shared" si="1"/>
        <v>86000</v>
      </c>
      <c r="N52" s="4">
        <f>IF(Bids_data_set!BG52=5,Bids_data_set!G52*(Assumptions!G$13),0)</f>
        <v>0</v>
      </c>
      <c r="O52" s="4">
        <f>IF(Bids_data_set!BE52="Other",Bids_data_set!G52*Assumptions!G$14,0)</f>
        <v>0</v>
      </c>
      <c r="P52" s="2">
        <f>Bids_data_set!G52+N52+O52</f>
        <v>600000</v>
      </c>
      <c r="Q52" s="2">
        <f t="shared" si="2"/>
        <v>685998</v>
      </c>
      <c r="R52" s="2">
        <f t="shared" si="3"/>
        <v>685998</v>
      </c>
      <c r="T52" s="2">
        <f>Assumptions!E$4+(Bids_data_set!G52*Assumptions!E$5)+(Bids_data_set!BJ52*Assumptions!E$6)+(Bids_data_set!BK52*Assumptions!E$7)+(Bids_data_set!BL52*Assumptions!E$8)+(Bids_data_set!BM52*Assumptions!E$9)+(Bids_data_set!BN52*Assumptions!E$10)</f>
        <v>-532301.62203755765</v>
      </c>
      <c r="U52" s="2">
        <f>Bids_data_set!Q52-T52</f>
        <v>1218301.6220375577</v>
      </c>
      <c r="V52" s="2">
        <f>ABS(U52)</f>
        <v>1218301.6220375577</v>
      </c>
    </row>
    <row r="53" spans="9:22" x14ac:dyDescent="0.2">
      <c r="I53" s="2">
        <f>Bids_data_set!G53</f>
        <v>1700000</v>
      </c>
      <c r="J53" s="2">
        <f>Bids_data_set!Q53</f>
        <v>967120</v>
      </c>
      <c r="K53" s="2">
        <f t="shared" si="0"/>
        <v>-732880</v>
      </c>
      <c r="L53" s="2">
        <f t="shared" si="1"/>
        <v>732880</v>
      </c>
      <c r="N53" s="4">
        <f>IF(Bids_data_set!BG53=5,Bids_data_set!G53*(Assumptions!G$13),0)</f>
        <v>0</v>
      </c>
      <c r="O53" s="4">
        <f>IF(Bids_data_set!BE53="Other",Bids_data_set!G53*Assumptions!G$14,0)</f>
        <v>235823.45821309343</v>
      </c>
      <c r="P53" s="2">
        <f>Bids_data_set!G53+N53+O53</f>
        <v>1935823.4582130935</v>
      </c>
      <c r="Q53" s="2">
        <f t="shared" si="2"/>
        <v>967118</v>
      </c>
      <c r="R53" s="2">
        <f t="shared" si="3"/>
        <v>967118</v>
      </c>
      <c r="T53" s="2">
        <f>Assumptions!E$4+(Bids_data_set!G53*Assumptions!E$5)+(Bids_data_set!BJ53*Assumptions!E$6)+(Bids_data_set!BK53*Assumptions!E$7)+(Bids_data_set!BL53*Assumptions!E$8)+(Bids_data_set!BM53*Assumptions!E$9)+(Bids_data_set!BN53*Assumptions!E$10)</f>
        <v>2344481.0875007873</v>
      </c>
      <c r="U53" s="2">
        <f>Bids_data_set!Q53-T53</f>
        <v>-1377361.0875007873</v>
      </c>
      <c r="V53" s="2">
        <f>ABS(U53)</f>
        <v>1377361.0875007873</v>
      </c>
    </row>
    <row r="54" spans="9:22" x14ac:dyDescent="0.2">
      <c r="I54" s="2">
        <f>Bids_data_set!G54</f>
        <v>2000000</v>
      </c>
      <c r="J54" s="2">
        <f>Bids_data_set!Q54</f>
        <v>4352800</v>
      </c>
      <c r="K54" s="2">
        <f t="shared" si="0"/>
        <v>2352800</v>
      </c>
      <c r="L54" s="2">
        <f t="shared" si="1"/>
        <v>2352800</v>
      </c>
      <c r="N54" s="4">
        <f>IF(Bids_data_set!BG54=5,Bids_data_set!G54*(Assumptions!G$13),0)</f>
        <v>0</v>
      </c>
      <c r="O54" s="4">
        <f>IF(Bids_data_set!BE54="Other",Bids_data_set!G54*Assumptions!G$14,0)</f>
        <v>0</v>
      </c>
      <c r="P54" s="2">
        <f>Bids_data_set!G54+N54+O54</f>
        <v>2000000</v>
      </c>
      <c r="Q54" s="2">
        <f t="shared" si="2"/>
        <v>4352798</v>
      </c>
      <c r="R54" s="2">
        <f t="shared" si="3"/>
        <v>4352798</v>
      </c>
      <c r="T54" s="2">
        <f>Assumptions!E$4+(Bids_data_set!G54*Assumptions!E$5)+(Bids_data_set!BJ54*Assumptions!E$6)+(Bids_data_set!BK54*Assumptions!E$7)+(Bids_data_set!BL54*Assumptions!E$8)+(Bids_data_set!BM54*Assumptions!E$9)+(Bids_data_set!BN54*Assumptions!E$10)</f>
        <v>2058731.3110846146</v>
      </c>
      <c r="U54" s="2">
        <f>Bids_data_set!Q54-T54</f>
        <v>2294068.6889153854</v>
      </c>
      <c r="V54" s="2">
        <f>ABS(U54)</f>
        <v>2294068.6889153854</v>
      </c>
    </row>
    <row r="55" spans="9:22" x14ac:dyDescent="0.2">
      <c r="I55" s="2">
        <f>Bids_data_set!G55</f>
        <v>4000000</v>
      </c>
      <c r="J55" s="2">
        <f>Bids_data_set!Q55</f>
        <v>4691500</v>
      </c>
      <c r="K55" s="2">
        <f t="shared" si="0"/>
        <v>691500</v>
      </c>
      <c r="L55" s="2">
        <f t="shared" si="1"/>
        <v>691500</v>
      </c>
      <c r="N55" s="4">
        <f>IF(Bids_data_set!BG55=5,Bids_data_set!G55*(Assumptions!G$13),0)</f>
        <v>0</v>
      </c>
      <c r="O55" s="4">
        <f>IF(Bids_data_set!BE55="Other",Bids_data_set!G55*Assumptions!G$14,0)</f>
        <v>0</v>
      </c>
      <c r="P55" s="2">
        <f>Bids_data_set!G55+N55+O55</f>
        <v>4000000</v>
      </c>
      <c r="Q55" s="2">
        <f t="shared" si="2"/>
        <v>4691498</v>
      </c>
      <c r="R55" s="2">
        <f t="shared" si="3"/>
        <v>4691498</v>
      </c>
      <c r="T55" s="2">
        <f>Assumptions!E$4+(Bids_data_set!G55*Assumptions!E$5)+(Bids_data_set!BJ55*Assumptions!E$6)+(Bids_data_set!BK55*Assumptions!E$7)+(Bids_data_set!BL55*Assumptions!E$8)+(Bids_data_set!BM55*Assumptions!E$9)+(Bids_data_set!BN55*Assumptions!E$10)</f>
        <v>3891415.7118542823</v>
      </c>
      <c r="U55" s="2">
        <f>Bids_data_set!Q55-T55</f>
        <v>800084.2881457177</v>
      </c>
      <c r="V55" s="2">
        <f>ABS(U55)</f>
        <v>800084.2881457177</v>
      </c>
    </row>
    <row r="56" spans="9:22" x14ac:dyDescent="0.2">
      <c r="I56" s="2">
        <f>Bids_data_set!G56</f>
        <v>1930000</v>
      </c>
      <c r="J56" s="2">
        <f>Bids_data_set!Q56</f>
        <v>2587000</v>
      </c>
      <c r="K56" s="2">
        <f t="shared" si="0"/>
        <v>657000</v>
      </c>
      <c r="L56" s="2">
        <f t="shared" si="1"/>
        <v>657000</v>
      </c>
      <c r="N56" s="4">
        <f>IF(Bids_data_set!BG56=5,Bids_data_set!G56*(Assumptions!G$13),0)</f>
        <v>0</v>
      </c>
      <c r="O56" s="4">
        <f>IF(Bids_data_set!BE56="Other",Bids_data_set!G56*Assumptions!G$14,0)</f>
        <v>267728.98491251195</v>
      </c>
      <c r="P56" s="2">
        <f>Bids_data_set!G56+N56+O56</f>
        <v>2197728.9849125119</v>
      </c>
      <c r="Q56" s="2">
        <f t="shared" si="2"/>
        <v>2586998</v>
      </c>
      <c r="R56" s="2">
        <f t="shared" si="3"/>
        <v>2586998</v>
      </c>
      <c r="T56" s="2">
        <f>Assumptions!E$4+(Bids_data_set!G56*Assumptions!E$5)+(Bids_data_set!BJ56*Assumptions!E$6)+(Bids_data_set!BK56*Assumptions!E$7)+(Bids_data_set!BL56*Assumptions!E$8)+(Bids_data_set!BM56*Assumptions!E$9)+(Bids_data_set!BN56*Assumptions!E$10)</f>
        <v>3917544.9313799404</v>
      </c>
      <c r="U56" s="2">
        <f>Bids_data_set!Q56-T56</f>
        <v>-1330544.9313799404</v>
      </c>
      <c r="V56" s="2">
        <f>ABS(U56)</f>
        <v>1330544.9313799404</v>
      </c>
    </row>
    <row r="57" spans="9:22" x14ac:dyDescent="0.2">
      <c r="I57" s="2">
        <f>Bids_data_set!G57</f>
        <v>2800000</v>
      </c>
      <c r="J57" s="2">
        <f>Bids_data_set!Q57</f>
        <v>4199650</v>
      </c>
      <c r="K57" s="2">
        <f t="shared" si="0"/>
        <v>1399650</v>
      </c>
      <c r="L57" s="2">
        <f t="shared" si="1"/>
        <v>1399650</v>
      </c>
      <c r="N57" s="4">
        <f>IF(Bids_data_set!BG57=5,Bids_data_set!G57*(Assumptions!G$13),0)</f>
        <v>0</v>
      </c>
      <c r="O57" s="4">
        <f>IF(Bids_data_set!BE57="Other",Bids_data_set!G57*Assumptions!G$14,0)</f>
        <v>0</v>
      </c>
      <c r="P57" s="2">
        <f>Bids_data_set!G57+N57+O57</f>
        <v>2800000</v>
      </c>
      <c r="Q57" s="2">
        <f t="shared" si="2"/>
        <v>4199648</v>
      </c>
      <c r="R57" s="2">
        <f t="shared" si="3"/>
        <v>4199648</v>
      </c>
      <c r="T57" s="2">
        <f>Assumptions!E$4+(Bids_data_set!G57*Assumptions!E$5)+(Bids_data_set!BJ57*Assumptions!E$6)+(Bids_data_set!BK57*Assumptions!E$7)+(Bids_data_set!BL57*Assumptions!E$8)+(Bids_data_set!BM57*Assumptions!E$9)+(Bids_data_set!BN57*Assumptions!E$10)</f>
        <v>2754778.5515926615</v>
      </c>
      <c r="U57" s="2">
        <f>Bids_data_set!Q57-T57</f>
        <v>1444871.4484073385</v>
      </c>
      <c r="V57" s="2">
        <f>ABS(U57)</f>
        <v>1444871.4484073385</v>
      </c>
    </row>
    <row r="58" spans="9:22" x14ac:dyDescent="0.2">
      <c r="I58" s="2">
        <f>Bids_data_set!G58</f>
        <v>2253000</v>
      </c>
      <c r="J58" s="2">
        <f>Bids_data_set!Q58</f>
        <v>2702598</v>
      </c>
      <c r="K58" s="2">
        <f t="shared" si="0"/>
        <v>449598</v>
      </c>
      <c r="L58" s="2">
        <f t="shared" si="1"/>
        <v>449598</v>
      </c>
      <c r="N58" s="4">
        <f>IF(Bids_data_set!BG58=5,Bids_data_set!G58*(Assumptions!G$13),0)</f>
        <v>0</v>
      </c>
      <c r="O58" s="4">
        <f>IF(Bids_data_set!BE58="Other",Bids_data_set!G58*Assumptions!G$14,0)</f>
        <v>312535.44197299972</v>
      </c>
      <c r="P58" s="2">
        <f>Bids_data_set!G58+N58+O58</f>
        <v>2565535.4419729998</v>
      </c>
      <c r="Q58" s="2">
        <f t="shared" si="2"/>
        <v>2702596</v>
      </c>
      <c r="R58" s="2">
        <f t="shared" si="3"/>
        <v>2702596</v>
      </c>
      <c r="T58" s="2">
        <f>Assumptions!E$4+(Bids_data_set!G58*Assumptions!E$5)+(Bids_data_set!BJ58*Assumptions!E$6)+(Bids_data_set!BK58*Assumptions!E$7)+(Bids_data_set!BL58*Assumptions!E$8)+(Bids_data_set!BM58*Assumptions!E$9)+(Bids_data_set!BN58*Assumptions!E$10)</f>
        <v>4198574.0047350647</v>
      </c>
      <c r="U58" s="2">
        <f>Bids_data_set!Q58-T58</f>
        <v>-1495976.0047350647</v>
      </c>
      <c r="V58" s="2">
        <f>ABS(U58)</f>
        <v>1495976.0047350647</v>
      </c>
    </row>
    <row r="59" spans="9:22" x14ac:dyDescent="0.2">
      <c r="I59" s="2">
        <f>Bids_data_set!G59</f>
        <v>1800000</v>
      </c>
      <c r="J59" s="2">
        <f>Bids_data_set!Q59</f>
        <v>1992121</v>
      </c>
      <c r="K59" s="2">
        <f t="shared" si="0"/>
        <v>192121</v>
      </c>
      <c r="L59" s="2">
        <f t="shared" si="1"/>
        <v>192121</v>
      </c>
      <c r="N59" s="4">
        <f>IF(Bids_data_set!BG59=5,Bids_data_set!G59*(Assumptions!G$13),0)</f>
        <v>0</v>
      </c>
      <c r="O59" s="4">
        <f>IF(Bids_data_set!BE59="Other",Bids_data_set!G59*Assumptions!G$14,0)</f>
        <v>0</v>
      </c>
      <c r="P59" s="2">
        <f>Bids_data_set!G59+N59+O59</f>
        <v>1800000</v>
      </c>
      <c r="Q59" s="2">
        <f t="shared" si="2"/>
        <v>1992119</v>
      </c>
      <c r="R59" s="2">
        <f t="shared" si="3"/>
        <v>1992119</v>
      </c>
      <c r="T59" s="2">
        <f>Assumptions!E$4+(Bids_data_set!G59*Assumptions!E$5)+(Bids_data_set!BJ59*Assumptions!E$6)+(Bids_data_set!BK59*Assumptions!E$7)+(Bids_data_set!BL59*Assumptions!E$8)+(Bids_data_set!BM59*Assumptions!E$9)+(Bids_data_set!BN59*Assumptions!E$10)</f>
        <v>1143135.9496217989</v>
      </c>
      <c r="U59" s="2">
        <f>Bids_data_set!Q59-T59</f>
        <v>848985.05037820106</v>
      </c>
      <c r="V59" s="2">
        <f>ABS(U59)</f>
        <v>848985.05037820106</v>
      </c>
    </row>
    <row r="60" spans="9:22" x14ac:dyDescent="0.2">
      <c r="I60" s="2">
        <f>Bids_data_set!G60</f>
        <v>1636000</v>
      </c>
      <c r="J60" s="2">
        <f>Bids_data_set!Q60</f>
        <v>1555556</v>
      </c>
      <c r="K60" s="2">
        <f t="shared" si="0"/>
        <v>-80444</v>
      </c>
      <c r="L60" s="2">
        <f t="shared" si="1"/>
        <v>80444</v>
      </c>
      <c r="N60" s="4">
        <f>IF(Bids_data_set!BG60=5,Bids_data_set!G60*(Assumptions!G$13),0)</f>
        <v>0</v>
      </c>
      <c r="O60" s="4">
        <f>IF(Bids_data_set!BE60="Other",Bids_data_set!G60*Assumptions!G$14,0)</f>
        <v>226945.39860977698</v>
      </c>
      <c r="P60" s="2">
        <f>Bids_data_set!G60+N60+O60</f>
        <v>1862945.398609777</v>
      </c>
      <c r="Q60" s="2">
        <f t="shared" si="2"/>
        <v>1555554</v>
      </c>
      <c r="R60" s="2">
        <f t="shared" si="3"/>
        <v>1555554</v>
      </c>
      <c r="T60" s="2">
        <f>Assumptions!E$4+(Bids_data_set!G60*Assumptions!E$5)+(Bids_data_set!BJ60*Assumptions!E$6)+(Bids_data_set!BK60*Assumptions!E$7)+(Bids_data_set!BL60*Assumptions!E$8)+(Bids_data_set!BM60*Assumptions!E$9)+(Bids_data_set!BN60*Assumptions!E$10)</f>
        <v>2920164.0191574297</v>
      </c>
      <c r="U60" s="2">
        <f>Bids_data_set!Q60-T60</f>
        <v>-1364608.0191574297</v>
      </c>
      <c r="V60" s="2">
        <f>ABS(U60)</f>
        <v>1364608.0191574297</v>
      </c>
    </row>
    <row r="61" spans="9:22" x14ac:dyDescent="0.2">
      <c r="I61" s="2">
        <f>Bids_data_set!G61</f>
        <v>1750000</v>
      </c>
      <c r="J61" s="2">
        <f>Bids_data_set!Q61</f>
        <v>1978000</v>
      </c>
      <c r="K61" s="2">
        <f t="shared" si="0"/>
        <v>228000</v>
      </c>
      <c r="L61" s="2">
        <f t="shared" si="1"/>
        <v>228000</v>
      </c>
      <c r="N61" s="4">
        <f>IF(Bids_data_set!BG61=5,Bids_data_set!G61*(Assumptions!G$13),0)</f>
        <v>0</v>
      </c>
      <c r="O61" s="4">
        <f>IF(Bids_data_set!BE61="Other",Bids_data_set!G61*Assumptions!G$14,0)</f>
        <v>0</v>
      </c>
      <c r="P61" s="2">
        <f>Bids_data_set!G61+N61+O61</f>
        <v>1750000</v>
      </c>
      <c r="Q61" s="2">
        <f t="shared" si="2"/>
        <v>1977998</v>
      </c>
      <c r="R61" s="2">
        <f t="shared" si="3"/>
        <v>1977998</v>
      </c>
      <c r="T61" s="2">
        <f>Assumptions!E$4+(Bids_data_set!G61*Assumptions!E$5)+(Bids_data_set!BJ61*Assumptions!E$6)+(Bids_data_set!BK61*Assumptions!E$7)+(Bids_data_set!BL61*Assumptions!E$8)+(Bids_data_set!BM61*Assumptions!E$9)+(Bids_data_set!BN61*Assumptions!E$10)</f>
        <v>1099632.9970900463</v>
      </c>
      <c r="U61" s="2">
        <f>Bids_data_set!Q61-T61</f>
        <v>878367.00290995371</v>
      </c>
      <c r="V61" s="2">
        <f>ABS(U61)</f>
        <v>878367.00290995371</v>
      </c>
    </row>
    <row r="62" spans="9:22" x14ac:dyDescent="0.2">
      <c r="I62" s="2">
        <f>Bids_data_set!G62</f>
        <v>800000</v>
      </c>
      <c r="J62" s="2">
        <f>Bids_data_set!Q62</f>
        <v>685749</v>
      </c>
      <c r="K62" s="2">
        <f t="shared" si="0"/>
        <v>-114251</v>
      </c>
      <c r="L62" s="2">
        <f t="shared" si="1"/>
        <v>114251</v>
      </c>
      <c r="N62" s="4">
        <f>IF(Bids_data_set!BG62=5,Bids_data_set!G62*(Assumptions!G$13),0)</f>
        <v>0</v>
      </c>
      <c r="O62" s="4">
        <f>IF(Bids_data_set!BE62="Other",Bids_data_set!G62*Assumptions!G$14,0)</f>
        <v>110975.74504145572</v>
      </c>
      <c r="P62" s="2">
        <f>Bids_data_set!G62+N62+O62</f>
        <v>910975.74504145572</v>
      </c>
      <c r="Q62" s="2">
        <f t="shared" si="2"/>
        <v>685747</v>
      </c>
      <c r="R62" s="2">
        <f t="shared" si="3"/>
        <v>685747</v>
      </c>
      <c r="T62" s="2">
        <f>Assumptions!E$4+(Bids_data_set!G62*Assumptions!E$5)+(Bids_data_set!BJ62*Assumptions!E$6)+(Bids_data_set!BK62*Assumptions!E$7)+(Bids_data_set!BL62*Assumptions!E$8)+(Bids_data_set!BM62*Assumptions!E$9)+(Bids_data_set!BN62*Assumptions!E$10)</f>
        <v>1561427.9419292342</v>
      </c>
      <c r="U62" s="2">
        <f>Bids_data_set!Q62-T62</f>
        <v>-875678.94192923419</v>
      </c>
      <c r="V62" s="2">
        <f>ABS(U62)</f>
        <v>875678.94192923419</v>
      </c>
    </row>
    <row r="63" spans="9:22" x14ac:dyDescent="0.2">
      <c r="I63" s="2">
        <f>Bids_data_set!G63</f>
        <v>1450000</v>
      </c>
      <c r="J63" s="2">
        <f>Bids_data_set!Q63</f>
        <v>1291760</v>
      </c>
      <c r="K63" s="2">
        <f t="shared" si="0"/>
        <v>-158240</v>
      </c>
      <c r="L63" s="2">
        <f t="shared" si="1"/>
        <v>158240</v>
      </c>
      <c r="N63" s="4">
        <f>IF(Bids_data_set!BG63=5,Bids_data_set!G63*(Assumptions!G$13),0)</f>
        <v>0</v>
      </c>
      <c r="O63" s="4">
        <f>IF(Bids_data_set!BE63="Other",Bids_data_set!G63*Assumptions!G$14,0)</f>
        <v>0</v>
      </c>
      <c r="P63" s="2">
        <f>Bids_data_set!G63+N63+O63</f>
        <v>1450000</v>
      </c>
      <c r="Q63" s="2">
        <f t="shared" si="2"/>
        <v>1291758</v>
      </c>
      <c r="R63" s="2">
        <f t="shared" si="3"/>
        <v>1291758</v>
      </c>
      <c r="T63" s="2">
        <f>Assumptions!E$4+(Bids_data_set!G63*Assumptions!E$5)+(Bids_data_set!BJ63*Assumptions!E$6)+(Bids_data_set!BK63*Assumptions!E$7)+(Bids_data_set!BL63*Assumptions!E$8)+(Bids_data_set!BM63*Assumptions!E$9)+(Bids_data_set!BN63*Assumptions!E$10)</f>
        <v>207248.57100224262</v>
      </c>
      <c r="U63" s="2">
        <f>Bids_data_set!Q63-T63</f>
        <v>1084511.4289977574</v>
      </c>
      <c r="V63" s="2">
        <f>ABS(U63)</f>
        <v>1084511.4289977574</v>
      </c>
    </row>
    <row r="64" spans="9:22" x14ac:dyDescent="0.2">
      <c r="I64" s="2">
        <f>Bids_data_set!G64</f>
        <v>6120000</v>
      </c>
      <c r="J64" s="2">
        <f>Bids_data_set!Q64</f>
        <v>4753054</v>
      </c>
      <c r="K64" s="2">
        <f t="shared" si="0"/>
        <v>-1366946</v>
      </c>
      <c r="L64" s="2">
        <f t="shared" si="1"/>
        <v>1366946</v>
      </c>
      <c r="N64" s="4">
        <f>IF(Bids_data_set!BG64=5,Bids_data_set!G64*(Assumptions!G$13),0)</f>
        <v>0</v>
      </c>
      <c r="O64" s="4">
        <f>IF(Bids_data_set!BE64="Other",Bids_data_set!G64*Assumptions!G$14,0)</f>
        <v>0</v>
      </c>
      <c r="P64" s="2">
        <f>Bids_data_set!G64+N64+O64</f>
        <v>6120000</v>
      </c>
      <c r="Q64" s="2">
        <f t="shared" si="2"/>
        <v>4753052</v>
      </c>
      <c r="R64" s="2">
        <f t="shared" si="3"/>
        <v>4753052</v>
      </c>
      <c r="T64" s="2">
        <f>Assumptions!E$4+(Bids_data_set!G64*Assumptions!E$5)+(Bids_data_set!BJ64*Assumptions!E$6)+(Bids_data_set!BK64*Assumptions!E$7)+(Bids_data_set!BL64*Assumptions!E$8)+(Bids_data_set!BM64*Assumptions!E$9)+(Bids_data_set!BN64*Assumptions!E$10)</f>
        <v>5735940.899200609</v>
      </c>
      <c r="U64" s="2">
        <f>Bids_data_set!Q64-T64</f>
        <v>-982886.89920060895</v>
      </c>
      <c r="V64" s="2">
        <f>ABS(U64)</f>
        <v>982886.89920060895</v>
      </c>
    </row>
    <row r="65" spans="9:22" x14ac:dyDescent="0.2">
      <c r="I65" s="2">
        <f>Bids_data_set!G65</f>
        <v>230000</v>
      </c>
      <c r="J65" s="2">
        <f>Bids_data_set!Q65</f>
        <v>395000</v>
      </c>
      <c r="K65" s="2">
        <f t="shared" si="0"/>
        <v>165000</v>
      </c>
      <c r="L65" s="2">
        <f t="shared" si="1"/>
        <v>165000</v>
      </c>
      <c r="N65" s="4">
        <f>IF(Bids_data_set!BG65=5,Bids_data_set!G65*(Assumptions!G$13),0)</f>
        <v>0</v>
      </c>
      <c r="O65" s="4">
        <f>IF(Bids_data_set!BE65="Other",Bids_data_set!G65*Assumptions!G$14,0)</f>
        <v>31905.526699418522</v>
      </c>
      <c r="P65" s="2">
        <f>Bids_data_set!G65+N65+O65</f>
        <v>261905.52669941852</v>
      </c>
      <c r="Q65" s="2">
        <f t="shared" si="2"/>
        <v>394998</v>
      </c>
      <c r="R65" s="2">
        <f t="shared" si="3"/>
        <v>394998</v>
      </c>
      <c r="T65" s="2">
        <f>Assumptions!E$4+(Bids_data_set!G65*Assumptions!E$5)+(Bids_data_set!BJ65*Assumptions!E$6)+(Bids_data_set!BK65*Assumptions!E$7)+(Bids_data_set!BL65*Assumptions!E$8)+(Bids_data_set!BM65*Assumptions!E$9)+(Bids_data_set!BN65*Assumptions!E$10)</f>
        <v>1065494.2830672506</v>
      </c>
      <c r="U65" s="2">
        <f>Bids_data_set!Q65-T65</f>
        <v>-670494.28306725062</v>
      </c>
      <c r="V65" s="2">
        <f>ABS(U65)</f>
        <v>670494.28306725062</v>
      </c>
    </row>
    <row r="66" spans="9:22" x14ac:dyDescent="0.2">
      <c r="I66" s="2">
        <f>Bids_data_set!G66</f>
        <v>2000000</v>
      </c>
      <c r="J66" s="2">
        <f>Bids_data_set!Q66</f>
        <v>1500000</v>
      </c>
      <c r="K66" s="2">
        <f t="shared" si="0"/>
        <v>-500000</v>
      </c>
      <c r="L66" s="2">
        <f t="shared" si="1"/>
        <v>500000</v>
      </c>
      <c r="N66" s="4">
        <f>IF(Bids_data_set!BG66=5,Bids_data_set!G66*(Assumptions!G$13),0)</f>
        <v>0</v>
      </c>
      <c r="O66" s="4">
        <f>IF(Bids_data_set!BE66="Other",Bids_data_set!G66*Assumptions!G$14,0)</f>
        <v>0</v>
      </c>
      <c r="P66" s="2">
        <f>Bids_data_set!G66+N66+O66</f>
        <v>2000000</v>
      </c>
      <c r="Q66" s="2">
        <f t="shared" si="2"/>
        <v>1499998</v>
      </c>
      <c r="R66" s="2">
        <f t="shared" si="3"/>
        <v>1499998</v>
      </c>
      <c r="T66" s="2">
        <f>Assumptions!E$4+(Bids_data_set!G66*Assumptions!E$5)+(Bids_data_set!BJ66*Assumptions!E$6)+(Bids_data_set!BK66*Assumptions!E$7)+(Bids_data_set!BL66*Assumptions!E$8)+(Bids_data_set!BM66*Assumptions!E$9)+(Bids_data_set!BN66*Assumptions!E$10)</f>
        <v>1317147.7597488109</v>
      </c>
      <c r="U66" s="2">
        <f>Bids_data_set!Q66-T66</f>
        <v>182852.2402511891</v>
      </c>
      <c r="V66" s="2">
        <f>ABS(U66)</f>
        <v>182852.2402511891</v>
      </c>
    </row>
    <row r="67" spans="9:22" x14ac:dyDescent="0.2">
      <c r="I67" s="2">
        <f>Bids_data_set!G67</f>
        <v>73640000</v>
      </c>
      <c r="J67" s="2">
        <f>Bids_data_set!Q67</f>
        <v>81159000</v>
      </c>
      <c r="K67" s="2">
        <f t="shared" ref="K67:K130" si="4">$J67-I67</f>
        <v>7519000</v>
      </c>
      <c r="L67" s="2">
        <f t="shared" ref="L67:L130" si="5">ABS(K67)</f>
        <v>7519000</v>
      </c>
      <c r="N67" s="4">
        <f>IF(Bids_data_set!BG67=5,Bids_data_set!G67*(Assumptions!G$13),0)</f>
        <v>4574560.1622244157</v>
      </c>
      <c r="O67" s="4">
        <f>IF(Bids_data_set!BE67="Other",Bids_data_set!G67*Assumptions!G$14,0)</f>
        <v>10215317.331065999</v>
      </c>
      <c r="P67" s="2">
        <f>Bids_data_set!G67+N67+O67</f>
        <v>88429877.493290409</v>
      </c>
      <c r="Q67" s="2">
        <f t="shared" ref="Q67:Q130" si="6">$J67-2</f>
        <v>81158998</v>
      </c>
      <c r="R67" s="2">
        <f t="shared" ref="R67:R130" si="7">ABS(Q67)</f>
        <v>81158998</v>
      </c>
      <c r="T67" s="2">
        <f>Assumptions!E$4+(Bids_data_set!G67*Assumptions!E$5)+(Bids_data_set!BJ67*Assumptions!E$6)+(Bids_data_set!BK67*Assumptions!E$7)+(Bids_data_set!BL67*Assumptions!E$8)+(Bids_data_set!BM67*Assumptions!E$9)+(Bids_data_set!BN67*Assumptions!E$10)</f>
        <v>68784306.304895133</v>
      </c>
      <c r="U67" s="2">
        <f>Bids_data_set!Q67-T67</f>
        <v>12374693.695104867</v>
      </c>
      <c r="V67" s="2">
        <f>ABS(U67)</f>
        <v>12374693.695104867</v>
      </c>
    </row>
    <row r="68" spans="9:22" x14ac:dyDescent="0.2">
      <c r="I68" s="2">
        <f>Bids_data_set!G68</f>
        <v>3120000</v>
      </c>
      <c r="J68" s="2">
        <f>Bids_data_set!Q68</f>
        <v>2381070</v>
      </c>
      <c r="K68" s="2">
        <f t="shared" si="4"/>
        <v>-738930</v>
      </c>
      <c r="L68" s="2">
        <f t="shared" si="5"/>
        <v>738930</v>
      </c>
      <c r="N68" s="4">
        <f>IF(Bids_data_set!BG68=5,Bids_data_set!G68*(Assumptions!G$13),0)</f>
        <v>0</v>
      </c>
      <c r="O68" s="4">
        <f>IF(Bids_data_set!BE68="Other",Bids_data_set!G68*Assumptions!G$14,0)</f>
        <v>0</v>
      </c>
      <c r="P68" s="2">
        <f>Bids_data_set!G68+N68+O68</f>
        <v>3120000</v>
      </c>
      <c r="Q68" s="2">
        <f t="shared" si="6"/>
        <v>2381068</v>
      </c>
      <c r="R68" s="2">
        <f t="shared" si="7"/>
        <v>2381068</v>
      </c>
      <c r="T68" s="2">
        <f>Assumptions!E$4+(Bids_data_set!G68*Assumptions!E$5)+(Bids_data_set!BJ68*Assumptions!E$6)+(Bids_data_set!BK68*Assumptions!E$7)+(Bids_data_set!BL68*Assumptions!E$8)+(Bids_data_set!BM68*Assumptions!E$9)+(Bids_data_set!BN68*Assumptions!E$10)</f>
        <v>2291613.8964600763</v>
      </c>
      <c r="U68" s="2">
        <f>Bids_data_set!Q68-T68</f>
        <v>89456.103539923672</v>
      </c>
      <c r="V68" s="2">
        <f>ABS(U68)</f>
        <v>89456.103539923672</v>
      </c>
    </row>
    <row r="69" spans="9:22" x14ac:dyDescent="0.2">
      <c r="I69" s="2">
        <f>Bids_data_set!G69</f>
        <v>2400000</v>
      </c>
      <c r="J69" s="2">
        <f>Bids_data_set!Q69</f>
        <v>4944123</v>
      </c>
      <c r="K69" s="2">
        <f t="shared" si="4"/>
        <v>2544123</v>
      </c>
      <c r="L69" s="2">
        <f t="shared" si="5"/>
        <v>2544123</v>
      </c>
      <c r="N69" s="4">
        <f>IF(Bids_data_set!BG69=5,Bids_data_set!G69*(Assumptions!G$13),0)</f>
        <v>0</v>
      </c>
      <c r="O69" s="4">
        <f>IF(Bids_data_set!BE69="Other",Bids_data_set!G69*Assumptions!G$14,0)</f>
        <v>0</v>
      </c>
      <c r="P69" s="2">
        <f>Bids_data_set!G69+N69+O69</f>
        <v>2400000</v>
      </c>
      <c r="Q69" s="2">
        <f t="shared" si="6"/>
        <v>4944121</v>
      </c>
      <c r="R69" s="2">
        <f t="shared" si="7"/>
        <v>4944121</v>
      </c>
      <c r="T69" s="2">
        <f>Assumptions!E$4+(Bids_data_set!G69*Assumptions!E$5)+(Bids_data_set!BJ69*Assumptions!E$6)+(Bids_data_set!BK69*Assumptions!E$7)+(Bids_data_set!BL69*Assumptions!E$8)+(Bids_data_set!BM69*Assumptions!E$9)+(Bids_data_set!BN69*Assumptions!E$10)</f>
        <v>2499321.2308381884</v>
      </c>
      <c r="U69" s="2">
        <f>Bids_data_set!Q69-T69</f>
        <v>2444801.7691618116</v>
      </c>
      <c r="V69" s="2">
        <f>ABS(U69)</f>
        <v>2444801.7691618116</v>
      </c>
    </row>
    <row r="70" spans="9:22" x14ac:dyDescent="0.2">
      <c r="I70" s="2">
        <f>Bids_data_set!G70</f>
        <v>67636000</v>
      </c>
      <c r="J70" s="2">
        <f>Bids_data_set!Q70</f>
        <v>51303284</v>
      </c>
      <c r="K70" s="2">
        <f t="shared" si="4"/>
        <v>-16332716</v>
      </c>
      <c r="L70" s="2">
        <f t="shared" si="5"/>
        <v>16332716</v>
      </c>
      <c r="N70" s="4">
        <f>IF(Bids_data_set!BG70=5,Bids_data_set!G70*(Assumptions!G$13),0)</f>
        <v>4201588.1468252381</v>
      </c>
      <c r="O70" s="4">
        <f>IF(Bids_data_set!BE70="Other",Bids_data_set!G70*Assumptions!G$14,0)</f>
        <v>0</v>
      </c>
      <c r="P70" s="2">
        <f>Bids_data_set!G70+N70+O70</f>
        <v>71837588.146825239</v>
      </c>
      <c r="Q70" s="2">
        <f t="shared" si="6"/>
        <v>51303282</v>
      </c>
      <c r="R70" s="2">
        <f t="shared" si="7"/>
        <v>51303282</v>
      </c>
      <c r="T70" s="2">
        <f>Assumptions!E$4+(Bids_data_set!G70*Assumptions!E$5)+(Bids_data_set!BJ70*Assumptions!E$6)+(Bids_data_set!BK70*Assumptions!E$7)+(Bids_data_set!BL70*Assumptions!E$8)+(Bids_data_set!BM70*Assumptions!E$9)+(Bids_data_set!BN70*Assumptions!E$10)</f>
        <v>61640754.011042461</v>
      </c>
      <c r="U70" s="2">
        <f>Bids_data_set!Q70-T70</f>
        <v>-10337470.011042461</v>
      </c>
      <c r="V70" s="2">
        <f>ABS(U70)</f>
        <v>10337470.011042461</v>
      </c>
    </row>
    <row r="71" spans="9:22" x14ac:dyDescent="0.2">
      <c r="I71" s="2">
        <f>Bids_data_set!G71</f>
        <v>2150000</v>
      </c>
      <c r="J71" s="2">
        <f>Bids_data_set!Q71</f>
        <v>1654320</v>
      </c>
      <c r="K71" s="2">
        <f t="shared" si="4"/>
        <v>-495680</v>
      </c>
      <c r="L71" s="2">
        <f t="shared" si="5"/>
        <v>495680</v>
      </c>
      <c r="N71" s="4">
        <f>IF(Bids_data_set!BG71=5,Bids_data_set!G71*(Assumptions!G$13),0)</f>
        <v>0</v>
      </c>
      <c r="O71" s="4">
        <f>IF(Bids_data_set!BE71="Other",Bids_data_set!G71*Assumptions!G$14,0)</f>
        <v>0</v>
      </c>
      <c r="P71" s="2">
        <f>Bids_data_set!G71+N71+O71</f>
        <v>2150000</v>
      </c>
      <c r="Q71" s="2">
        <f t="shared" si="6"/>
        <v>1654318</v>
      </c>
      <c r="R71" s="2">
        <f t="shared" si="7"/>
        <v>1654318</v>
      </c>
      <c r="T71" s="2">
        <f>Assumptions!E$4+(Bids_data_set!G71*Assumptions!E$5)+(Bids_data_set!BJ71*Assumptions!E$6)+(Bids_data_set!BK71*Assumptions!E$7)+(Bids_data_set!BL71*Assumptions!E$8)+(Bids_data_set!BM71*Assumptions!E$9)+(Bids_data_set!BN71*Assumptions!E$10)</f>
        <v>1447656.6173440693</v>
      </c>
      <c r="U71" s="2">
        <f>Bids_data_set!Q71-T71</f>
        <v>206663.38265593071</v>
      </c>
      <c r="V71" s="2">
        <f>ABS(U71)</f>
        <v>206663.38265593071</v>
      </c>
    </row>
    <row r="72" spans="9:22" x14ac:dyDescent="0.2">
      <c r="I72" s="2">
        <f>Bids_data_set!G72</f>
        <v>480000</v>
      </c>
      <c r="J72" s="2">
        <f>Bids_data_set!Q72</f>
        <v>1072000</v>
      </c>
      <c r="K72" s="2">
        <f t="shared" si="4"/>
        <v>592000</v>
      </c>
      <c r="L72" s="2">
        <f t="shared" si="5"/>
        <v>592000</v>
      </c>
      <c r="N72" s="4">
        <f>IF(Bids_data_set!BG72=5,Bids_data_set!G72*(Assumptions!G$13),0)</f>
        <v>0</v>
      </c>
      <c r="O72" s="4">
        <f>IF(Bids_data_set!BE72="Other",Bids_data_set!G72*Assumptions!G$14,0)</f>
        <v>66585.447024873443</v>
      </c>
      <c r="P72" s="2">
        <f>Bids_data_set!G72+N72+O72</f>
        <v>546585.44702487346</v>
      </c>
      <c r="Q72" s="2">
        <f t="shared" si="6"/>
        <v>1071998</v>
      </c>
      <c r="R72" s="2">
        <f t="shared" si="7"/>
        <v>1071998</v>
      </c>
      <c r="T72" s="2">
        <f>Assumptions!E$4+(Bids_data_set!G72*Assumptions!E$5)+(Bids_data_set!BJ72*Assumptions!E$6)+(Bids_data_set!BK72*Assumptions!E$7)+(Bids_data_set!BL72*Assumptions!E$8)+(Bids_data_set!BM72*Assumptions!E$9)+(Bids_data_set!BN72*Assumptions!E$10)</f>
        <v>1283009.0457260152</v>
      </c>
      <c r="U72" s="2">
        <f>Bids_data_set!Q72-T72</f>
        <v>-211009.04572601523</v>
      </c>
      <c r="V72" s="2">
        <f>ABS(U72)</f>
        <v>211009.04572601523</v>
      </c>
    </row>
    <row r="73" spans="9:22" x14ac:dyDescent="0.2">
      <c r="I73" s="2">
        <f>Bids_data_set!G73</f>
        <v>850000</v>
      </c>
      <c r="J73" s="2">
        <f>Bids_data_set!Q73</f>
        <v>698371</v>
      </c>
      <c r="K73" s="2">
        <f t="shared" si="4"/>
        <v>-151629</v>
      </c>
      <c r="L73" s="2">
        <f t="shared" si="5"/>
        <v>151629</v>
      </c>
      <c r="N73" s="4">
        <f>IF(Bids_data_set!BG73=5,Bids_data_set!G73*(Assumptions!G$13),0)</f>
        <v>0</v>
      </c>
      <c r="O73" s="4">
        <f>IF(Bids_data_set!BE73="Other",Bids_data_set!G73*Assumptions!G$14,0)</f>
        <v>117911.72910654671</v>
      </c>
      <c r="P73" s="2">
        <f>Bids_data_set!G73+N73+O73</f>
        <v>967911.72910654673</v>
      </c>
      <c r="Q73" s="2">
        <f t="shared" si="6"/>
        <v>698369</v>
      </c>
      <c r="R73" s="2">
        <f t="shared" si="7"/>
        <v>698369</v>
      </c>
      <c r="T73" s="2">
        <f>Assumptions!E$4+(Bids_data_set!G73*Assumptions!E$5)+(Bids_data_set!BJ73*Assumptions!E$6)+(Bids_data_set!BK73*Assumptions!E$7)+(Bids_data_set!BL73*Assumptions!E$8)+(Bids_data_set!BM73*Assumptions!E$9)+(Bids_data_set!BN73*Assumptions!E$10)</f>
        <v>1604930.8944609873</v>
      </c>
      <c r="U73" s="2">
        <f>Bids_data_set!Q73-T73</f>
        <v>-906559.8944609873</v>
      </c>
      <c r="V73" s="2">
        <f>ABS(U73)</f>
        <v>906559.8944609873</v>
      </c>
    </row>
    <row r="74" spans="9:22" x14ac:dyDescent="0.2">
      <c r="I74" s="2">
        <f>Bids_data_set!G74</f>
        <v>1763000</v>
      </c>
      <c r="J74" s="2">
        <f>Bids_data_set!Q74</f>
        <v>2754705</v>
      </c>
      <c r="K74" s="2">
        <f t="shared" si="4"/>
        <v>991705</v>
      </c>
      <c r="L74" s="2">
        <f t="shared" si="5"/>
        <v>991705</v>
      </c>
      <c r="N74" s="4">
        <f>IF(Bids_data_set!BG74=5,Bids_data_set!G74*(Assumptions!G$13),0)</f>
        <v>0</v>
      </c>
      <c r="O74" s="4">
        <f>IF(Bids_data_set!BE74="Other",Bids_data_set!G74*Assumptions!G$14,0)</f>
        <v>0</v>
      </c>
      <c r="P74" s="2">
        <f>Bids_data_set!G74+N74+O74</f>
        <v>1763000</v>
      </c>
      <c r="Q74" s="2">
        <f t="shared" si="6"/>
        <v>2754703</v>
      </c>
      <c r="R74" s="2">
        <f t="shared" si="7"/>
        <v>2754703</v>
      </c>
      <c r="T74" s="2">
        <f>Assumptions!E$4+(Bids_data_set!G74*Assumptions!E$5)+(Bids_data_set!BJ74*Assumptions!E$6)+(Bids_data_set!BK74*Assumptions!E$7)+(Bids_data_set!BL74*Assumptions!E$8)+(Bids_data_set!BM74*Assumptions!E$9)+(Bids_data_set!BN74*Assumptions!E$10)</f>
        <v>1852527.316084106</v>
      </c>
      <c r="U74" s="2">
        <f>Bids_data_set!Q74-T74</f>
        <v>902177.68391589401</v>
      </c>
      <c r="V74" s="2">
        <f>ABS(U74)</f>
        <v>902177.68391589401</v>
      </c>
    </row>
    <row r="75" spans="9:22" x14ac:dyDescent="0.2">
      <c r="I75" s="2">
        <f>Bids_data_set!G75</f>
        <v>2170000</v>
      </c>
      <c r="J75" s="2">
        <f>Bids_data_set!Q75</f>
        <v>2179670</v>
      </c>
      <c r="K75" s="2">
        <f t="shared" si="4"/>
        <v>9670</v>
      </c>
      <c r="L75" s="2">
        <f t="shared" si="5"/>
        <v>9670</v>
      </c>
      <c r="N75" s="4">
        <f>IF(Bids_data_set!BG75=5,Bids_data_set!G75*(Assumptions!G$13),0)</f>
        <v>0</v>
      </c>
      <c r="O75" s="4">
        <f>IF(Bids_data_set!BE75="Other",Bids_data_set!G75*Assumptions!G$14,0)</f>
        <v>0</v>
      </c>
      <c r="P75" s="2">
        <f>Bids_data_set!G75+N75+O75</f>
        <v>2170000</v>
      </c>
      <c r="Q75" s="2">
        <f t="shared" si="6"/>
        <v>2179668</v>
      </c>
      <c r="R75" s="2">
        <f t="shared" si="7"/>
        <v>2179668</v>
      </c>
      <c r="T75" s="2">
        <f>Assumptions!E$4+(Bids_data_set!G75*Assumptions!E$5)+(Bids_data_set!BJ75*Assumptions!E$6)+(Bids_data_set!BK75*Assumptions!E$7)+(Bids_data_set!BL75*Assumptions!E$8)+(Bids_data_set!BM75*Assumptions!E$9)+(Bids_data_set!BN75*Assumptions!E$10)</f>
        <v>1465057.7983567705</v>
      </c>
      <c r="U75" s="2">
        <f>Bids_data_set!Q75-T75</f>
        <v>714612.20164322946</v>
      </c>
      <c r="V75" s="2">
        <f>ABS(U75)</f>
        <v>714612.20164322946</v>
      </c>
    </row>
    <row r="76" spans="9:22" x14ac:dyDescent="0.2">
      <c r="I76" s="2">
        <f>Bids_data_set!G76</f>
        <v>61900000</v>
      </c>
      <c r="J76" s="2">
        <f>Bids_data_set!Q76</f>
        <v>52950000</v>
      </c>
      <c r="K76" s="2">
        <f t="shared" si="4"/>
        <v>-8950000</v>
      </c>
      <c r="L76" s="2">
        <f t="shared" si="5"/>
        <v>8950000</v>
      </c>
      <c r="N76" s="4">
        <f>IF(Bids_data_set!BG76=5,Bids_data_set!G76*(Assumptions!G$13),0)</f>
        <v>3845264.4492353518</v>
      </c>
      <c r="O76" s="4">
        <f>IF(Bids_data_set!BE76="Other",Bids_data_set!G76*Assumptions!G$14,0)</f>
        <v>0</v>
      </c>
      <c r="P76" s="2">
        <f>Bids_data_set!G76+N76+O76</f>
        <v>65745264.44923535</v>
      </c>
      <c r="Q76" s="2">
        <f t="shared" si="6"/>
        <v>52949998</v>
      </c>
      <c r="R76" s="2">
        <f t="shared" si="7"/>
        <v>52949998</v>
      </c>
      <c r="T76" s="2">
        <f>Assumptions!E$4+(Bids_data_set!G76*Assumptions!E$5)+(Bids_data_set!BJ76*Assumptions!E$6)+(Bids_data_set!BK76*Assumptions!E$7)+(Bids_data_set!BL76*Assumptions!E$8)+(Bids_data_set!BM76*Assumptions!E$9)+(Bids_data_set!BN76*Assumptions!E$10)</f>
        <v>56650095.296599761</v>
      </c>
      <c r="U76" s="2">
        <f>Bids_data_set!Q76-T76</f>
        <v>-3700095.2965997607</v>
      </c>
      <c r="V76" s="2">
        <f>ABS(U76)</f>
        <v>3700095.2965997607</v>
      </c>
    </row>
    <row r="77" spans="9:22" x14ac:dyDescent="0.2">
      <c r="I77" s="2">
        <f>Bids_data_set!G77</f>
        <v>1460000</v>
      </c>
      <c r="J77" s="2">
        <f>Bids_data_set!Q77</f>
        <v>1461533</v>
      </c>
      <c r="K77" s="2">
        <f t="shared" si="4"/>
        <v>1533</v>
      </c>
      <c r="L77" s="2">
        <f t="shared" si="5"/>
        <v>1533</v>
      </c>
      <c r="N77" s="4">
        <f>IF(Bids_data_set!BG77=5,Bids_data_set!G77*(Assumptions!G$13),0)</f>
        <v>0</v>
      </c>
      <c r="O77" s="4">
        <f>IF(Bids_data_set!BE77="Other",Bids_data_set!G77*Assumptions!G$14,0)</f>
        <v>202530.7347006567</v>
      </c>
      <c r="P77" s="2">
        <f>Bids_data_set!G77+N77+O77</f>
        <v>1662530.7347006567</v>
      </c>
      <c r="Q77" s="2">
        <f t="shared" si="6"/>
        <v>1461531</v>
      </c>
      <c r="R77" s="2">
        <f t="shared" si="7"/>
        <v>1461531</v>
      </c>
      <c r="T77" s="2">
        <f>Assumptions!E$4+(Bids_data_set!G77*Assumptions!E$5)+(Bids_data_set!BJ77*Assumptions!E$6)+(Bids_data_set!BK77*Assumptions!E$7)+(Bids_data_set!BL77*Assumptions!E$8)+(Bids_data_set!BM77*Assumptions!E$9)+(Bids_data_set!BN77*Assumptions!E$10)</f>
        <v>2767033.6262456593</v>
      </c>
      <c r="U77" s="2">
        <f>Bids_data_set!Q77-T77</f>
        <v>-1305500.6262456593</v>
      </c>
      <c r="V77" s="2">
        <f>ABS(U77)</f>
        <v>1305500.6262456593</v>
      </c>
    </row>
    <row r="78" spans="9:22" x14ac:dyDescent="0.2">
      <c r="I78" s="2">
        <f>Bids_data_set!G78</f>
        <v>600000</v>
      </c>
      <c r="J78" s="2">
        <f>Bids_data_set!Q78</f>
        <v>463700</v>
      </c>
      <c r="K78" s="2">
        <f t="shared" si="4"/>
        <v>-136300</v>
      </c>
      <c r="L78" s="2">
        <f t="shared" si="5"/>
        <v>136300</v>
      </c>
      <c r="N78" s="4">
        <f>IF(Bids_data_set!BG78=5,Bids_data_set!G78*(Assumptions!G$13),0)</f>
        <v>0</v>
      </c>
      <c r="O78" s="4">
        <f>IF(Bids_data_set!BE78="Other",Bids_data_set!G78*Assumptions!G$14,0)</f>
        <v>83231.808781091793</v>
      </c>
      <c r="P78" s="2">
        <f>Bids_data_set!G78+N78+O78</f>
        <v>683231.80878109182</v>
      </c>
      <c r="Q78" s="2">
        <f t="shared" si="6"/>
        <v>463698</v>
      </c>
      <c r="R78" s="2">
        <f t="shared" si="7"/>
        <v>463698</v>
      </c>
      <c r="T78" s="2">
        <f>Assumptions!E$4+(Bids_data_set!G78*Assumptions!E$5)+(Bids_data_set!BJ78*Assumptions!E$6)+(Bids_data_set!BK78*Assumptions!E$7)+(Bids_data_set!BL78*Assumptions!E$8)+(Bids_data_set!BM78*Assumptions!E$9)+(Bids_data_set!BN78*Assumptions!E$10)</f>
        <v>1387416.1318022225</v>
      </c>
      <c r="U78" s="2">
        <f>Bids_data_set!Q78-T78</f>
        <v>-923716.13180222246</v>
      </c>
      <c r="V78" s="2">
        <f>ABS(U78)</f>
        <v>923716.13180222246</v>
      </c>
    </row>
    <row r="79" spans="9:22" x14ac:dyDescent="0.2">
      <c r="I79" s="2">
        <f>Bids_data_set!G79</f>
        <v>18500000</v>
      </c>
      <c r="J79" s="2">
        <f>Bids_data_set!Q79</f>
        <v>19475000</v>
      </c>
      <c r="K79" s="2">
        <f t="shared" si="4"/>
        <v>975000</v>
      </c>
      <c r="L79" s="2">
        <f t="shared" si="5"/>
        <v>975000</v>
      </c>
      <c r="N79" s="4">
        <f>IF(Bids_data_set!BG79=5,Bids_data_set!G79*(Assumptions!G$13),0)</f>
        <v>1149230.8935517611</v>
      </c>
      <c r="O79" s="4">
        <f>IF(Bids_data_set!BE79="Other",Bids_data_set!G79*Assumptions!G$14,0)</f>
        <v>2566314.1040836638</v>
      </c>
      <c r="P79" s="2">
        <f>Bids_data_set!G79+N79+O79</f>
        <v>22215544.997635424</v>
      </c>
      <c r="Q79" s="2">
        <f t="shared" si="6"/>
        <v>19474998</v>
      </c>
      <c r="R79" s="2">
        <f t="shared" si="7"/>
        <v>19474998</v>
      </c>
      <c r="T79" s="2">
        <f>Assumptions!E$4+(Bids_data_set!G79*Assumptions!E$5)+(Bids_data_set!BJ79*Assumptions!E$6)+(Bids_data_set!BK79*Assumptions!E$7)+(Bids_data_set!BL79*Assumptions!E$8)+(Bids_data_set!BM79*Assumptions!E$9)+(Bids_data_set!BN79*Assumptions!E$10)</f>
        <v>20809250.252877988</v>
      </c>
      <c r="U79" s="2">
        <f>Bids_data_set!Q79-T79</f>
        <v>-1334250.2528779879</v>
      </c>
      <c r="V79" s="2">
        <f>ABS(U79)</f>
        <v>1334250.2528779879</v>
      </c>
    </row>
    <row r="80" spans="9:22" x14ac:dyDescent="0.2">
      <c r="I80" s="2">
        <f>Bids_data_set!G80</f>
        <v>28695000</v>
      </c>
      <c r="J80" s="2">
        <f>Bids_data_set!Q80</f>
        <v>34831050</v>
      </c>
      <c r="K80" s="2">
        <f t="shared" si="4"/>
        <v>6136050</v>
      </c>
      <c r="L80" s="2">
        <f t="shared" si="5"/>
        <v>6136050</v>
      </c>
      <c r="N80" s="4">
        <f>IF(Bids_data_set!BG80=5,Bids_data_set!G80*(Assumptions!G$13),0)</f>
        <v>1782550.2967820424</v>
      </c>
      <c r="O80" s="4">
        <f>IF(Bids_data_set!BE80="Other",Bids_data_set!G80*Assumptions!G$14,0)</f>
        <v>3980561.254955715</v>
      </c>
      <c r="P80" s="2">
        <f>Bids_data_set!G80+N80+O80</f>
        <v>34458111.551737756</v>
      </c>
      <c r="Q80" s="2">
        <f t="shared" si="6"/>
        <v>34831048</v>
      </c>
      <c r="R80" s="2">
        <f t="shared" si="7"/>
        <v>34831048</v>
      </c>
      <c r="T80" s="2">
        <f>Assumptions!E$4+(Bids_data_set!G80*Assumptions!E$5)+(Bids_data_set!BJ80*Assumptions!E$6)+(Bids_data_set!BK80*Assumptions!E$7)+(Bids_data_set!BL80*Assumptions!E$8)+(Bids_data_set!BM80*Assumptions!E$9)+(Bids_data_set!BN80*Assumptions!E$10)</f>
        <v>29679502.274102416</v>
      </c>
      <c r="U80" s="2">
        <f>Bids_data_set!Q80-T80</f>
        <v>5151547.7258975841</v>
      </c>
      <c r="V80" s="2">
        <f>ABS(U80)</f>
        <v>5151547.7258975841</v>
      </c>
    </row>
    <row r="81" spans="9:22" x14ac:dyDescent="0.2">
      <c r="I81" s="2">
        <f>Bids_data_set!G81</f>
        <v>12071025</v>
      </c>
      <c r="J81" s="2">
        <f>Bids_data_set!Q81</f>
        <v>10436923</v>
      </c>
      <c r="K81" s="2">
        <f t="shared" si="4"/>
        <v>-1634102</v>
      </c>
      <c r="L81" s="2">
        <f t="shared" si="5"/>
        <v>1634102</v>
      </c>
      <c r="N81" s="4">
        <f>IF(Bids_data_set!BG81=5,Bids_data_set!G81*(Assumptions!G$13),0)</f>
        <v>0</v>
      </c>
      <c r="O81" s="4">
        <f>IF(Bids_data_set!BE81="Other",Bids_data_set!G81*Assumptions!G$14,0)</f>
        <v>1674488.7409862976</v>
      </c>
      <c r="P81" s="2">
        <f>Bids_data_set!G81+N81+O81</f>
        <v>13745513.740986297</v>
      </c>
      <c r="Q81" s="2">
        <f t="shared" si="6"/>
        <v>10436921</v>
      </c>
      <c r="R81" s="2">
        <f t="shared" si="7"/>
        <v>10436921</v>
      </c>
      <c r="T81" s="2">
        <f>Assumptions!E$4+(Bids_data_set!G81*Assumptions!E$5)+(Bids_data_set!BJ81*Assumptions!E$6)+(Bids_data_set!BK81*Assumptions!E$7)+(Bids_data_set!BL81*Assumptions!E$8)+(Bids_data_set!BM81*Assumptions!E$9)+(Bids_data_set!BN81*Assumptions!E$10)</f>
        <v>12833401.81484589</v>
      </c>
      <c r="U81" s="2">
        <f>Bids_data_set!Q81-T81</f>
        <v>-2396478.8148458898</v>
      </c>
      <c r="V81" s="2">
        <f>ABS(U81)</f>
        <v>2396478.8148458898</v>
      </c>
    </row>
    <row r="82" spans="9:22" x14ac:dyDescent="0.2">
      <c r="I82" s="2">
        <f>Bids_data_set!G82</f>
        <v>4200000</v>
      </c>
      <c r="J82" s="2">
        <f>Bids_data_set!Q82</f>
        <v>4217900</v>
      </c>
      <c r="K82" s="2">
        <f t="shared" si="4"/>
        <v>17900</v>
      </c>
      <c r="L82" s="2">
        <f t="shared" si="5"/>
        <v>17900</v>
      </c>
      <c r="N82" s="4">
        <f>IF(Bids_data_set!BG82=5,Bids_data_set!G82*(Assumptions!G$13),0)</f>
        <v>0</v>
      </c>
      <c r="O82" s="4">
        <f>IF(Bids_data_set!BE82="Other",Bids_data_set!G82*Assumptions!G$14,0)</f>
        <v>0</v>
      </c>
      <c r="P82" s="2">
        <f>Bids_data_set!G82+N82+O82</f>
        <v>4200000</v>
      </c>
      <c r="Q82" s="2">
        <f t="shared" si="6"/>
        <v>4217898</v>
      </c>
      <c r="R82" s="2">
        <f t="shared" si="7"/>
        <v>4217898</v>
      </c>
      <c r="T82" s="2">
        <f>Assumptions!E$4+(Bids_data_set!G82*Assumptions!E$5)+(Bids_data_set!BJ82*Assumptions!E$6)+(Bids_data_set!BK82*Assumptions!E$7)+(Bids_data_set!BL82*Assumptions!E$8)+(Bids_data_set!BM82*Assumptions!E$9)+(Bids_data_set!BN82*Assumptions!E$10)</f>
        <v>3972861.2224817439</v>
      </c>
      <c r="U82" s="2">
        <f>Bids_data_set!Q82-T82</f>
        <v>245038.7775182561</v>
      </c>
      <c r="V82" s="2">
        <f>ABS(U82)</f>
        <v>245038.7775182561</v>
      </c>
    </row>
    <row r="83" spans="9:22" x14ac:dyDescent="0.2">
      <c r="I83" s="2">
        <f>Bids_data_set!G83</f>
        <v>1410000</v>
      </c>
      <c r="J83" s="2">
        <f>Bids_data_set!Q83</f>
        <v>2393720</v>
      </c>
      <c r="K83" s="2">
        <f t="shared" si="4"/>
        <v>983720</v>
      </c>
      <c r="L83" s="2">
        <f t="shared" si="5"/>
        <v>983720</v>
      </c>
      <c r="N83" s="4">
        <f>IF(Bids_data_set!BG83=5,Bids_data_set!G83*(Assumptions!G$13),0)</f>
        <v>0</v>
      </c>
      <c r="O83" s="4">
        <f>IF(Bids_data_set!BE83="Other",Bids_data_set!G83*Assumptions!G$14,0)</f>
        <v>195594.75063556572</v>
      </c>
      <c r="P83" s="2">
        <f>Bids_data_set!G83+N83+O83</f>
        <v>1605594.7506355657</v>
      </c>
      <c r="Q83" s="2">
        <f t="shared" si="6"/>
        <v>2393718</v>
      </c>
      <c r="R83" s="2">
        <f t="shared" si="7"/>
        <v>2393718</v>
      </c>
      <c r="T83" s="2">
        <f>Assumptions!E$4+(Bids_data_set!G83*Assumptions!E$5)+(Bids_data_set!BJ83*Assumptions!E$6)+(Bids_data_set!BK83*Assumptions!E$7)+(Bids_data_set!BL83*Assumptions!E$8)+(Bids_data_set!BM83*Assumptions!E$9)+(Bids_data_set!BN83*Assumptions!E$10)</f>
        <v>2723530.6737139062</v>
      </c>
      <c r="U83" s="2">
        <f>Bids_data_set!Q83-T83</f>
        <v>-329810.6737139062</v>
      </c>
      <c r="V83" s="2">
        <f>ABS(U83)</f>
        <v>329810.6737139062</v>
      </c>
    </row>
    <row r="84" spans="9:22" x14ac:dyDescent="0.2">
      <c r="I84" s="2">
        <f>Bids_data_set!G84</f>
        <v>69800000</v>
      </c>
      <c r="J84" s="2">
        <f>Bids_data_set!Q84</f>
        <v>67536474</v>
      </c>
      <c r="K84" s="2">
        <f t="shared" si="4"/>
        <v>-2263526</v>
      </c>
      <c r="L84" s="2">
        <f t="shared" si="5"/>
        <v>2263526</v>
      </c>
      <c r="N84" s="4">
        <f>IF(Bids_data_set!BG84=5,Bids_data_set!G84*(Assumptions!G$13),0)</f>
        <v>4336017.1010763738</v>
      </c>
      <c r="O84" s="4">
        <f>IF(Bids_data_set!BE84="Other",Bids_data_set!G84*Assumptions!G$14,0)</f>
        <v>9682633.7548670117</v>
      </c>
      <c r="P84" s="2">
        <f>Bids_data_set!G84+N84+O84</f>
        <v>83818650.855943397</v>
      </c>
      <c r="Q84" s="2">
        <f t="shared" si="6"/>
        <v>67536472</v>
      </c>
      <c r="R84" s="2">
        <f t="shared" si="7"/>
        <v>67536472</v>
      </c>
      <c r="T84" s="2">
        <f>Assumptions!E$4+(Bids_data_set!G84*Assumptions!E$5)+(Bids_data_set!BJ84*Assumptions!E$6)+(Bids_data_set!BK84*Assumptions!E$7)+(Bids_data_set!BL84*Assumptions!E$8)+(Bids_data_set!BM84*Assumptions!E$9)+(Bids_data_set!BN84*Assumptions!E$10)</f>
        <v>65443279.550456509</v>
      </c>
      <c r="U84" s="2">
        <f>Bids_data_set!Q84-T84</f>
        <v>2093194.449543491</v>
      </c>
      <c r="V84" s="2">
        <f>ABS(U84)</f>
        <v>2093194.449543491</v>
      </c>
    </row>
    <row r="85" spans="9:22" x14ac:dyDescent="0.2">
      <c r="I85" s="2">
        <f>Bids_data_set!G85</f>
        <v>5100000</v>
      </c>
      <c r="J85" s="2">
        <f>Bids_data_set!Q85</f>
        <v>4702400</v>
      </c>
      <c r="K85" s="2">
        <f t="shared" si="4"/>
        <v>-397600</v>
      </c>
      <c r="L85" s="2">
        <f t="shared" si="5"/>
        <v>397600</v>
      </c>
      <c r="N85" s="4">
        <f>IF(Bids_data_set!BG85=5,Bids_data_set!G85*(Assumptions!G$13),0)</f>
        <v>0</v>
      </c>
      <c r="O85" s="4">
        <f>IF(Bids_data_set!BE85="Other",Bids_data_set!G85*Assumptions!G$14,0)</f>
        <v>0</v>
      </c>
      <c r="P85" s="2">
        <f>Bids_data_set!G85+N85+O85</f>
        <v>5100000</v>
      </c>
      <c r="Q85" s="2">
        <f t="shared" si="6"/>
        <v>4702398</v>
      </c>
      <c r="R85" s="2">
        <f t="shared" si="7"/>
        <v>4702398</v>
      </c>
      <c r="T85" s="2">
        <f>Assumptions!E$4+(Bids_data_set!G85*Assumptions!E$5)+(Bids_data_set!BJ85*Assumptions!E$6)+(Bids_data_set!BK85*Assumptions!E$7)+(Bids_data_set!BL85*Assumptions!E$8)+(Bids_data_set!BM85*Assumptions!E$9)+(Bids_data_set!BN85*Assumptions!E$10)</f>
        <v>4848480.6675528474</v>
      </c>
      <c r="U85" s="2">
        <f>Bids_data_set!Q85-T85</f>
        <v>-146080.66755284742</v>
      </c>
      <c r="V85" s="2">
        <f>ABS(U85)</f>
        <v>146080.66755284742</v>
      </c>
    </row>
    <row r="86" spans="9:22" x14ac:dyDescent="0.2">
      <c r="I86" s="2">
        <f>Bids_data_set!G86</f>
        <v>6500000</v>
      </c>
      <c r="J86" s="2">
        <f>Bids_data_set!Q86</f>
        <v>6682950</v>
      </c>
      <c r="K86" s="2">
        <f t="shared" si="4"/>
        <v>182950</v>
      </c>
      <c r="L86" s="2">
        <f t="shared" si="5"/>
        <v>182950</v>
      </c>
      <c r="N86" s="4">
        <f>IF(Bids_data_set!BG86=5,Bids_data_set!G86*(Assumptions!G$13),0)</f>
        <v>0</v>
      </c>
      <c r="O86" s="4">
        <f>IF(Bids_data_set!BE86="Other",Bids_data_set!G86*Assumptions!G$14,0)</f>
        <v>901677.9284618278</v>
      </c>
      <c r="P86" s="2">
        <f>Bids_data_set!G86+N86+O86</f>
        <v>7401677.9284618273</v>
      </c>
      <c r="Q86" s="2">
        <f t="shared" si="6"/>
        <v>6682948</v>
      </c>
      <c r="R86" s="2">
        <f t="shared" si="7"/>
        <v>6682948</v>
      </c>
      <c r="T86" s="2">
        <f>Assumptions!E$4+(Bids_data_set!G86*Assumptions!E$5)+(Bids_data_set!BJ86*Assumptions!E$6)+(Bids_data_set!BK86*Assumptions!E$7)+(Bids_data_set!BL86*Assumptions!E$8)+(Bids_data_set!BM86*Assumptions!E$9)+(Bids_data_set!BN86*Assumptions!E$10)</f>
        <v>7986281.0922817104</v>
      </c>
      <c r="U86" s="2">
        <f>Bids_data_set!Q86-T86</f>
        <v>-1303331.0922817104</v>
      </c>
      <c r="V86" s="2">
        <f>ABS(U86)</f>
        <v>1303331.0922817104</v>
      </c>
    </row>
    <row r="87" spans="9:22" x14ac:dyDescent="0.2">
      <c r="I87" s="2">
        <f>Bids_data_set!G87</f>
        <v>4800000</v>
      </c>
      <c r="J87" s="2">
        <f>Bids_data_set!Q87</f>
        <v>3980000</v>
      </c>
      <c r="K87" s="2">
        <f t="shared" si="4"/>
        <v>-820000</v>
      </c>
      <c r="L87" s="2">
        <f t="shared" si="5"/>
        <v>820000</v>
      </c>
      <c r="N87" s="4">
        <f>IF(Bids_data_set!BG87=5,Bids_data_set!G87*(Assumptions!G$13),0)</f>
        <v>0</v>
      </c>
      <c r="O87" s="4">
        <f>IF(Bids_data_set!BE87="Other",Bids_data_set!G87*Assumptions!G$14,0)</f>
        <v>0</v>
      </c>
      <c r="P87" s="2">
        <f>Bids_data_set!G87+N87+O87</f>
        <v>4800000</v>
      </c>
      <c r="Q87" s="2">
        <f t="shared" si="6"/>
        <v>3979998</v>
      </c>
      <c r="R87" s="2">
        <f t="shared" si="7"/>
        <v>3979998</v>
      </c>
      <c r="T87" s="2">
        <f>Assumptions!E$4+(Bids_data_set!G87*Assumptions!E$5)+(Bids_data_set!BJ87*Assumptions!E$6)+(Bids_data_set!BK87*Assumptions!E$7)+(Bids_data_set!BL87*Assumptions!E$8)+(Bids_data_set!BM87*Assumptions!E$9)+(Bids_data_set!BN87*Assumptions!E$10)</f>
        <v>4494896.6528627798</v>
      </c>
      <c r="U87" s="2">
        <f>Bids_data_set!Q87-T87</f>
        <v>-514896.6528627798</v>
      </c>
      <c r="V87" s="2">
        <f>ABS(U87)</f>
        <v>514896.6528627798</v>
      </c>
    </row>
    <row r="88" spans="9:22" x14ac:dyDescent="0.2">
      <c r="I88" s="2">
        <f>Bids_data_set!G88</f>
        <v>1965000</v>
      </c>
      <c r="J88" s="2">
        <f>Bids_data_set!Q88</f>
        <v>2280000</v>
      </c>
      <c r="K88" s="2">
        <f t="shared" si="4"/>
        <v>315000</v>
      </c>
      <c r="L88" s="2">
        <f t="shared" si="5"/>
        <v>315000</v>
      </c>
      <c r="N88" s="4">
        <f>IF(Bids_data_set!BG88=5,Bids_data_set!G88*(Assumptions!G$13),0)</f>
        <v>0</v>
      </c>
      <c r="O88" s="4">
        <f>IF(Bids_data_set!BE88="Other",Bids_data_set!G88*Assumptions!G$14,0)</f>
        <v>272584.17375807563</v>
      </c>
      <c r="P88" s="2">
        <f>Bids_data_set!G88+N88+O88</f>
        <v>2237584.1737580756</v>
      </c>
      <c r="Q88" s="2">
        <f t="shared" si="6"/>
        <v>2279998</v>
      </c>
      <c r="R88" s="2">
        <f t="shared" si="7"/>
        <v>2279998</v>
      </c>
      <c r="T88" s="2">
        <f>Assumptions!E$4+(Bids_data_set!G88*Assumptions!E$5)+(Bids_data_set!BJ88*Assumptions!E$6)+(Bids_data_set!BK88*Assumptions!E$7)+(Bids_data_set!BL88*Assumptions!E$8)+(Bids_data_set!BM88*Assumptions!E$9)+(Bids_data_set!BN88*Assumptions!E$10)</f>
        <v>3206413.4468163638</v>
      </c>
      <c r="U88" s="2">
        <f>Bids_data_set!Q88-T88</f>
        <v>-926413.44681636384</v>
      </c>
      <c r="V88" s="2">
        <f>ABS(U88)</f>
        <v>926413.44681636384</v>
      </c>
    </row>
    <row r="89" spans="9:22" x14ac:dyDescent="0.2">
      <c r="I89" s="2">
        <f>Bids_data_set!G89</f>
        <v>970000</v>
      </c>
      <c r="J89" s="2">
        <f>Bids_data_set!Q89</f>
        <v>792963</v>
      </c>
      <c r="K89" s="2">
        <f t="shared" si="4"/>
        <v>-177037</v>
      </c>
      <c r="L89" s="2">
        <f t="shared" si="5"/>
        <v>177037</v>
      </c>
      <c r="N89" s="4">
        <f>IF(Bids_data_set!BG89=5,Bids_data_set!G89*(Assumptions!G$13),0)</f>
        <v>0</v>
      </c>
      <c r="O89" s="4">
        <f>IF(Bids_data_set!BE89="Other",Bids_data_set!G89*Assumptions!G$14,0)</f>
        <v>0</v>
      </c>
      <c r="P89" s="2">
        <f>Bids_data_set!G89+N89+O89</f>
        <v>970000</v>
      </c>
      <c r="Q89" s="2">
        <f t="shared" si="6"/>
        <v>792961</v>
      </c>
      <c r="R89" s="2">
        <f t="shared" si="7"/>
        <v>792961</v>
      </c>
      <c r="T89" s="2">
        <f>Assumptions!E$4+(Bids_data_set!G89*Assumptions!E$5)+(Bids_data_set!BJ89*Assumptions!E$6)+(Bids_data_set!BK89*Assumptions!E$7)+(Bids_data_set!BL89*Assumptions!E$8)+(Bids_data_set!BM89*Assumptions!E$9)+(Bids_data_set!BN89*Assumptions!E$10)</f>
        <v>-210379.77330258582</v>
      </c>
      <c r="U89" s="2">
        <f>Bids_data_set!Q89-T89</f>
        <v>1003342.7733025858</v>
      </c>
      <c r="V89" s="2">
        <f>ABS(U89)</f>
        <v>1003342.7733025858</v>
      </c>
    </row>
    <row r="90" spans="9:22" x14ac:dyDescent="0.2">
      <c r="I90" s="2">
        <f>Bids_data_set!G90</f>
        <v>2580000</v>
      </c>
      <c r="J90" s="2">
        <f>Bids_data_set!Q90</f>
        <v>1707400</v>
      </c>
      <c r="K90" s="2">
        <f t="shared" si="4"/>
        <v>-872600</v>
      </c>
      <c r="L90" s="2">
        <f t="shared" si="5"/>
        <v>872600</v>
      </c>
      <c r="N90" s="4">
        <f>IF(Bids_data_set!BG90=5,Bids_data_set!G90*(Assumptions!G$13),0)</f>
        <v>0</v>
      </c>
      <c r="O90" s="4">
        <f>IF(Bids_data_set!BE90="Other",Bids_data_set!G90*Assumptions!G$14,0)</f>
        <v>0</v>
      </c>
      <c r="P90" s="2">
        <f>Bids_data_set!G90+N90+O90</f>
        <v>2580000</v>
      </c>
      <c r="Q90" s="2">
        <f t="shared" si="6"/>
        <v>1707398</v>
      </c>
      <c r="R90" s="2">
        <f t="shared" si="7"/>
        <v>1707398</v>
      </c>
      <c r="T90" s="2">
        <f>Assumptions!E$4+(Bids_data_set!G90*Assumptions!E$5)+(Bids_data_set!BJ90*Assumptions!E$6)+(Bids_data_set!BK90*Assumptions!E$7)+(Bids_data_set!BL90*Assumptions!E$8)+(Bids_data_set!BM90*Assumptions!E$9)+(Bids_data_set!BN90*Assumptions!E$10)</f>
        <v>1821782.0091171451</v>
      </c>
      <c r="U90" s="2">
        <f>Bids_data_set!Q90-T90</f>
        <v>-114382.00911714509</v>
      </c>
      <c r="V90" s="2">
        <f>ABS(U90)</f>
        <v>114382.00911714509</v>
      </c>
    </row>
    <row r="91" spans="9:22" x14ac:dyDescent="0.2">
      <c r="I91" s="2">
        <f>Bids_data_set!G91</f>
        <v>10393000</v>
      </c>
      <c r="J91" s="2">
        <f>Bids_data_set!Q91</f>
        <v>9176000</v>
      </c>
      <c r="K91" s="2">
        <f t="shared" si="4"/>
        <v>-1217000</v>
      </c>
      <c r="L91" s="2">
        <f t="shared" si="5"/>
        <v>1217000</v>
      </c>
      <c r="N91" s="4">
        <f>IF(Bids_data_set!BG91=5,Bids_data_set!G91*(Assumptions!G$13),0)</f>
        <v>0</v>
      </c>
      <c r="O91" s="4">
        <f>IF(Bids_data_set!BE91="Other",Bids_data_set!G91*Assumptions!G$14,0)</f>
        <v>1441713.6477698118</v>
      </c>
      <c r="P91" s="2">
        <f>Bids_data_set!G91+N91+O91</f>
        <v>11834713.647769812</v>
      </c>
      <c r="Q91" s="2">
        <f t="shared" si="6"/>
        <v>9175998</v>
      </c>
      <c r="R91" s="2">
        <f t="shared" si="7"/>
        <v>9175998</v>
      </c>
      <c r="T91" s="2">
        <f>Assumptions!E$4+(Bids_data_set!G91*Assumptions!E$5)+(Bids_data_set!BJ91*Assumptions!E$6)+(Bids_data_set!BK91*Assumptions!E$7)+(Bids_data_set!BL91*Assumptions!E$8)+(Bids_data_set!BM91*Assumptions!E$9)+(Bids_data_set!BN91*Assumptions!E$10)</f>
        <v>11373420.976403994</v>
      </c>
      <c r="U91" s="2">
        <f>Bids_data_set!Q91-T91</f>
        <v>-2197420.9764039945</v>
      </c>
      <c r="V91" s="2">
        <f>ABS(U91)</f>
        <v>2197420.9764039945</v>
      </c>
    </row>
    <row r="92" spans="9:22" x14ac:dyDescent="0.2">
      <c r="I92" s="2">
        <f>Bids_data_set!G92</f>
        <v>240000</v>
      </c>
      <c r="J92" s="2">
        <f>Bids_data_set!Q92</f>
        <v>142000</v>
      </c>
      <c r="K92" s="2">
        <f t="shared" si="4"/>
        <v>-98000</v>
      </c>
      <c r="L92" s="2">
        <f t="shared" si="5"/>
        <v>98000</v>
      </c>
      <c r="N92" s="4">
        <f>IF(Bids_data_set!BG92=5,Bids_data_set!G92*(Assumptions!G$13),0)</f>
        <v>0</v>
      </c>
      <c r="O92" s="4">
        <f>IF(Bids_data_set!BE92="Other",Bids_data_set!G92*Assumptions!G$14,0)</f>
        <v>33292.723512436722</v>
      </c>
      <c r="P92" s="2">
        <f>Bids_data_set!G92+N92+O92</f>
        <v>273292.72351243673</v>
      </c>
      <c r="Q92" s="2">
        <f t="shared" si="6"/>
        <v>141998</v>
      </c>
      <c r="R92" s="2">
        <f t="shared" si="7"/>
        <v>141998</v>
      </c>
      <c r="T92" s="2">
        <f>Assumptions!E$4+(Bids_data_set!G92*Assumptions!E$5)+(Bids_data_set!BJ92*Assumptions!E$6)+(Bids_data_set!BK92*Assumptions!E$7)+(Bids_data_set!BL92*Assumptions!E$8)+(Bids_data_set!BM92*Assumptions!E$9)+(Bids_data_set!BN92*Assumptions!E$10)</f>
        <v>1074194.8735736012</v>
      </c>
      <c r="U92" s="2">
        <f>Bids_data_set!Q92-T92</f>
        <v>-932194.87357360125</v>
      </c>
      <c r="V92" s="2">
        <f>ABS(U92)</f>
        <v>932194.87357360125</v>
      </c>
    </row>
    <row r="93" spans="9:22" x14ac:dyDescent="0.2">
      <c r="I93" s="2">
        <f>Bids_data_set!G93</f>
        <v>479900000</v>
      </c>
      <c r="J93" s="2">
        <f>Bids_data_set!Q93</f>
        <v>479645000</v>
      </c>
      <c r="K93" s="2">
        <f t="shared" si="4"/>
        <v>-255000</v>
      </c>
      <c r="L93" s="2">
        <f t="shared" si="5"/>
        <v>255000</v>
      </c>
      <c r="N93" s="4">
        <f>IF(Bids_data_set!BG93=5,Bids_data_set!G93*(Assumptions!G$13),0)</f>
        <v>29811670.584621087</v>
      </c>
      <c r="O93" s="4">
        <f>IF(Bids_data_set!BE93="Other",Bids_data_set!G93*Assumptions!G$14,0)</f>
        <v>66571575.056743257</v>
      </c>
      <c r="P93" s="2">
        <f>Bids_data_set!G93+N93+O93</f>
        <v>576283245.64136434</v>
      </c>
      <c r="Q93" s="2">
        <f t="shared" si="6"/>
        <v>479644998</v>
      </c>
      <c r="R93" s="2">
        <f t="shared" si="7"/>
        <v>479644998</v>
      </c>
      <c r="T93" s="2">
        <f>Assumptions!E$4+(Bids_data_set!G93*Assumptions!E$5)+(Bids_data_set!BJ93*Assumptions!E$6)+(Bids_data_set!BK93*Assumptions!E$7)+(Bids_data_set!BL93*Assumptions!E$8)+(Bids_data_set!BM93*Assumptions!E$9)+(Bids_data_set!BN93*Assumptions!E$10)</f>
        <v>422254496.21589416</v>
      </c>
      <c r="U93" s="2">
        <f>Bids_data_set!Q93-T93</f>
        <v>57390503.784105837</v>
      </c>
      <c r="V93" s="2">
        <f>ABS(U93)</f>
        <v>57390503.784105837</v>
      </c>
    </row>
    <row r="94" spans="9:22" x14ac:dyDescent="0.2">
      <c r="I94" s="2">
        <f>Bids_data_set!G94</f>
        <v>1425000</v>
      </c>
      <c r="J94" s="2">
        <f>Bids_data_set!Q94</f>
        <v>1668410</v>
      </c>
      <c r="K94" s="2">
        <f t="shared" si="4"/>
        <v>243410</v>
      </c>
      <c r="L94" s="2">
        <f t="shared" si="5"/>
        <v>243410</v>
      </c>
      <c r="N94" s="4">
        <f>IF(Bids_data_set!BG94=5,Bids_data_set!G94*(Assumptions!G$13),0)</f>
        <v>0</v>
      </c>
      <c r="O94" s="4">
        <f>IF(Bids_data_set!BE94="Other",Bids_data_set!G94*Assumptions!G$14,0)</f>
        <v>197675.54585509302</v>
      </c>
      <c r="P94" s="2">
        <f>Bids_data_set!G94+N94+O94</f>
        <v>1622675.545855093</v>
      </c>
      <c r="Q94" s="2">
        <f t="shared" si="6"/>
        <v>1668408</v>
      </c>
      <c r="R94" s="2">
        <f t="shared" si="7"/>
        <v>1668408</v>
      </c>
      <c r="T94" s="2">
        <f>Assumptions!E$4+(Bids_data_set!G94*Assumptions!E$5)+(Bids_data_set!BJ94*Assumptions!E$6)+(Bids_data_set!BK94*Assumptions!E$7)+(Bids_data_set!BL94*Assumptions!E$8)+(Bids_data_set!BM94*Assumptions!E$9)+(Bids_data_set!BN94*Assumptions!E$10)</f>
        <v>2736581.5594734321</v>
      </c>
      <c r="U94" s="2">
        <f>Bids_data_set!Q94-T94</f>
        <v>-1068171.5594734321</v>
      </c>
      <c r="V94" s="2">
        <f>ABS(U94)</f>
        <v>1068171.5594734321</v>
      </c>
    </row>
    <row r="95" spans="9:22" x14ac:dyDescent="0.2">
      <c r="I95" s="2">
        <f>Bids_data_set!G95</f>
        <v>3750000</v>
      </c>
      <c r="J95" s="2">
        <f>Bids_data_set!Q95</f>
        <v>2475475</v>
      </c>
      <c r="K95" s="2">
        <f t="shared" si="4"/>
        <v>-1274525</v>
      </c>
      <c r="L95" s="2">
        <f t="shared" si="5"/>
        <v>1274525</v>
      </c>
      <c r="N95" s="4">
        <f>IF(Bids_data_set!BG95=5,Bids_data_set!G95*(Assumptions!G$13),0)</f>
        <v>0</v>
      </c>
      <c r="O95" s="4">
        <f>IF(Bids_data_set!BE95="Other",Bids_data_set!G95*Assumptions!G$14,0)</f>
        <v>520198.80488182371</v>
      </c>
      <c r="P95" s="2">
        <f>Bids_data_set!G95+N95+O95</f>
        <v>4270198.8048818242</v>
      </c>
      <c r="Q95" s="2">
        <f t="shared" si="6"/>
        <v>2475473</v>
      </c>
      <c r="R95" s="2">
        <f t="shared" si="7"/>
        <v>2475473</v>
      </c>
      <c r="T95" s="2">
        <f>Assumptions!E$4+(Bids_data_set!G95*Assumptions!E$5)+(Bids_data_set!BJ95*Assumptions!E$6)+(Bids_data_set!BK95*Assumptions!E$7)+(Bids_data_set!BL95*Assumptions!E$8)+(Bids_data_set!BM95*Assumptions!E$9)+(Bids_data_set!BN95*Assumptions!E$10)</f>
        <v>4759468.8521999437</v>
      </c>
      <c r="U95" s="2">
        <f>Bids_data_set!Q95-T95</f>
        <v>-2283993.8521999437</v>
      </c>
      <c r="V95" s="2">
        <f>ABS(U95)</f>
        <v>2283993.8521999437</v>
      </c>
    </row>
    <row r="96" spans="9:22" x14ac:dyDescent="0.2">
      <c r="I96" s="2">
        <f>Bids_data_set!G96</f>
        <v>3700000</v>
      </c>
      <c r="J96" s="2">
        <f>Bids_data_set!Q96</f>
        <v>3185420</v>
      </c>
      <c r="K96" s="2">
        <f t="shared" si="4"/>
        <v>-514580</v>
      </c>
      <c r="L96" s="2">
        <f t="shared" si="5"/>
        <v>514580</v>
      </c>
      <c r="N96" s="4">
        <f>IF(Bids_data_set!BG96=5,Bids_data_set!G96*(Assumptions!G$13),0)</f>
        <v>0</v>
      </c>
      <c r="O96" s="4">
        <f>IF(Bids_data_set!BE96="Other",Bids_data_set!G96*Assumptions!G$14,0)</f>
        <v>0</v>
      </c>
      <c r="P96" s="2">
        <f>Bids_data_set!G96+N96+O96</f>
        <v>3700000</v>
      </c>
      <c r="Q96" s="2">
        <f t="shared" si="6"/>
        <v>3185418</v>
      </c>
      <c r="R96" s="2">
        <f t="shared" si="7"/>
        <v>3185418</v>
      </c>
      <c r="T96" s="2">
        <f>Assumptions!E$4+(Bids_data_set!G96*Assumptions!E$5)+(Bids_data_set!BJ96*Assumptions!E$6)+(Bids_data_set!BK96*Assumptions!E$7)+(Bids_data_set!BL96*Assumptions!E$8)+(Bids_data_set!BM96*Assumptions!E$9)+(Bids_data_set!BN96*Assumptions!E$10)</f>
        <v>3537831.6971642147</v>
      </c>
      <c r="U96" s="2">
        <f>Bids_data_set!Q96-T96</f>
        <v>-352411.69716421468</v>
      </c>
      <c r="V96" s="2">
        <f>ABS(U96)</f>
        <v>352411.69716421468</v>
      </c>
    </row>
    <row r="97" spans="9:22" x14ac:dyDescent="0.2">
      <c r="I97" s="2">
        <f>Bids_data_set!G97</f>
        <v>1655000</v>
      </c>
      <c r="J97" s="2">
        <f>Bids_data_set!Q97</f>
        <v>1551460</v>
      </c>
      <c r="K97" s="2">
        <f t="shared" si="4"/>
        <v>-103540</v>
      </c>
      <c r="L97" s="2">
        <f t="shared" si="5"/>
        <v>103540</v>
      </c>
      <c r="N97" s="4">
        <f>IF(Bids_data_set!BG97=5,Bids_data_set!G97*(Assumptions!G$13),0)</f>
        <v>0</v>
      </c>
      <c r="O97" s="4">
        <f>IF(Bids_data_set!BE97="Other",Bids_data_set!G97*Assumptions!G$14,0)</f>
        <v>0</v>
      </c>
      <c r="P97" s="2">
        <f>Bids_data_set!G97+N97+O97</f>
        <v>1655000</v>
      </c>
      <c r="Q97" s="2">
        <f t="shared" si="6"/>
        <v>1551458</v>
      </c>
      <c r="R97" s="2">
        <f t="shared" si="7"/>
        <v>1551458</v>
      </c>
      <c r="T97" s="2">
        <f>Assumptions!E$4+(Bids_data_set!G97*Assumptions!E$5)+(Bids_data_set!BJ97*Assumptions!E$6)+(Bids_data_set!BK97*Assumptions!E$7)+(Bids_data_set!BL97*Assumptions!E$8)+(Bids_data_set!BM97*Assumptions!E$9)+(Bids_data_set!BN97*Assumptions!E$10)</f>
        <v>1016977.3872797154</v>
      </c>
      <c r="U97" s="2">
        <f>Bids_data_set!Q97-T97</f>
        <v>534482.61272028461</v>
      </c>
      <c r="V97" s="2">
        <f>ABS(U97)</f>
        <v>534482.61272028461</v>
      </c>
    </row>
    <row r="98" spans="9:22" x14ac:dyDescent="0.2">
      <c r="I98" s="2">
        <f>Bids_data_set!G98</f>
        <v>30360000</v>
      </c>
      <c r="J98" s="2">
        <f>Bids_data_set!Q98</f>
        <v>43958640</v>
      </c>
      <c r="K98" s="2">
        <f t="shared" si="4"/>
        <v>13598640</v>
      </c>
      <c r="L98" s="2">
        <f t="shared" si="5"/>
        <v>13598640</v>
      </c>
      <c r="N98" s="4">
        <f>IF(Bids_data_set!BG98=5,Bids_data_set!G98*(Assumptions!G$13),0)</f>
        <v>1885981.0772017008</v>
      </c>
      <c r="O98" s="4">
        <f>IF(Bids_data_set!BE98="Other",Bids_data_set!G98*Assumptions!G$14,0)</f>
        <v>4211529.5243232446</v>
      </c>
      <c r="P98" s="2">
        <f>Bids_data_set!G98+N98+O98</f>
        <v>36457510.601524949</v>
      </c>
      <c r="Q98" s="2">
        <f t="shared" si="6"/>
        <v>43958638</v>
      </c>
      <c r="R98" s="2">
        <f t="shared" si="7"/>
        <v>43958638</v>
      </c>
      <c r="T98" s="2">
        <f>Assumptions!E$4+(Bids_data_set!G98*Assumptions!E$5)+(Bids_data_set!BJ98*Assumptions!E$6)+(Bids_data_set!BK98*Assumptions!E$7)+(Bids_data_set!BL98*Assumptions!E$8)+(Bids_data_set!BM98*Assumptions!E$9)+(Bids_data_set!BN98*Assumptions!E$10)</f>
        <v>31128150.593409788</v>
      </c>
      <c r="U98" s="2">
        <f>Bids_data_set!Q98-T98</f>
        <v>12830489.406590212</v>
      </c>
      <c r="V98" s="2">
        <f>ABS(U98)</f>
        <v>12830489.406590212</v>
      </c>
    </row>
    <row r="99" spans="9:22" x14ac:dyDescent="0.2">
      <c r="I99" s="2">
        <f>Bids_data_set!G99</f>
        <v>18870000</v>
      </c>
      <c r="J99" s="2">
        <f>Bids_data_set!Q99</f>
        <v>20782135</v>
      </c>
      <c r="K99" s="2">
        <f t="shared" si="4"/>
        <v>1912135</v>
      </c>
      <c r="L99" s="2">
        <f t="shared" si="5"/>
        <v>1912135</v>
      </c>
      <c r="N99" s="4">
        <f>IF(Bids_data_set!BG99=5,Bids_data_set!G99*(Assumptions!G$13),0)</f>
        <v>1172215.5114227962</v>
      </c>
      <c r="O99" s="4">
        <f>IF(Bids_data_set!BE99="Other",Bids_data_set!G99*Assumptions!G$14,0)</f>
        <v>2617640.3861653372</v>
      </c>
      <c r="P99" s="2">
        <f>Bids_data_set!G99+N99+O99</f>
        <v>22659855.897588134</v>
      </c>
      <c r="Q99" s="2">
        <f t="shared" si="6"/>
        <v>20782133</v>
      </c>
      <c r="R99" s="2">
        <f t="shared" si="7"/>
        <v>20782133</v>
      </c>
      <c r="T99" s="2">
        <f>Assumptions!E$4+(Bids_data_set!G99*Assumptions!E$5)+(Bids_data_set!BJ99*Assumptions!E$6)+(Bids_data_set!BK99*Assumptions!E$7)+(Bids_data_set!BL99*Assumptions!E$8)+(Bids_data_set!BM99*Assumptions!E$9)+(Bids_data_set!BN99*Assumptions!E$10)</f>
        <v>21131172.101612963</v>
      </c>
      <c r="U99" s="2">
        <f>Bids_data_set!Q99-T99</f>
        <v>-349037.10161296278</v>
      </c>
      <c r="V99" s="2">
        <f>ABS(U99)</f>
        <v>349037.10161296278</v>
      </c>
    </row>
    <row r="100" spans="9:22" x14ac:dyDescent="0.2">
      <c r="I100" s="2">
        <f>Bids_data_set!G100</f>
        <v>2625000</v>
      </c>
      <c r="J100" s="2">
        <f>Bids_data_set!Q100</f>
        <v>2533850</v>
      </c>
      <c r="K100" s="2">
        <f t="shared" si="4"/>
        <v>-91150</v>
      </c>
      <c r="L100" s="2">
        <f t="shared" si="5"/>
        <v>91150</v>
      </c>
      <c r="N100" s="4">
        <f>IF(Bids_data_set!BG100=5,Bids_data_set!G100*(Assumptions!G$13),0)</f>
        <v>0</v>
      </c>
      <c r="O100" s="4">
        <f>IF(Bids_data_set!BE100="Other",Bids_data_set!G100*Assumptions!G$14,0)</f>
        <v>364139.16341727664</v>
      </c>
      <c r="P100" s="2">
        <f>Bids_data_set!G100+N100+O100</f>
        <v>2989139.1634172765</v>
      </c>
      <c r="Q100" s="2">
        <f t="shared" si="6"/>
        <v>2533848</v>
      </c>
      <c r="R100" s="2">
        <f t="shared" si="7"/>
        <v>2533848</v>
      </c>
      <c r="T100" s="2">
        <f>Assumptions!E$4+(Bids_data_set!G100*Assumptions!E$5)+(Bids_data_set!BJ100*Assumptions!E$6)+(Bids_data_set!BK100*Assumptions!E$7)+(Bids_data_set!BL100*Assumptions!E$8)+(Bids_data_set!BM100*Assumptions!E$9)+(Bids_data_set!BN100*Assumptions!E$10)</f>
        <v>4522235.9715713067</v>
      </c>
      <c r="U100" s="2">
        <f>Bids_data_set!Q100-T100</f>
        <v>-1988385.9715713067</v>
      </c>
      <c r="V100" s="2">
        <f>ABS(U100)</f>
        <v>1988385.9715713067</v>
      </c>
    </row>
    <row r="101" spans="9:22" x14ac:dyDescent="0.2">
      <c r="I101" s="2">
        <f>Bids_data_set!G101</f>
        <v>1520000</v>
      </c>
      <c r="J101" s="2">
        <f>Bids_data_set!Q101</f>
        <v>1248000</v>
      </c>
      <c r="K101" s="2">
        <f t="shared" si="4"/>
        <v>-272000</v>
      </c>
      <c r="L101" s="2">
        <f t="shared" si="5"/>
        <v>272000</v>
      </c>
      <c r="N101" s="4">
        <f>IF(Bids_data_set!BG101=5,Bids_data_set!G101*(Assumptions!G$13),0)</f>
        <v>0</v>
      </c>
      <c r="O101" s="4">
        <f>IF(Bids_data_set!BE101="Other",Bids_data_set!G101*Assumptions!G$14,0)</f>
        <v>0</v>
      </c>
      <c r="P101" s="2">
        <f>Bids_data_set!G101+N101+O101</f>
        <v>1520000</v>
      </c>
      <c r="Q101" s="2">
        <f t="shared" si="6"/>
        <v>1247998</v>
      </c>
      <c r="R101" s="2">
        <f t="shared" si="7"/>
        <v>1247998</v>
      </c>
      <c r="T101" s="2">
        <f>Assumptions!E$4+(Bids_data_set!G101*Assumptions!E$5)+(Bids_data_set!BJ101*Assumptions!E$6)+(Bids_data_set!BK101*Assumptions!E$7)+(Bids_data_set!BL101*Assumptions!E$8)+(Bids_data_set!BM101*Assumptions!E$9)+(Bids_data_set!BN101*Assumptions!E$10)</f>
        <v>268152.70454669651</v>
      </c>
      <c r="U101" s="2">
        <f>Bids_data_set!Q101-T101</f>
        <v>979847.29545330349</v>
      </c>
      <c r="V101" s="2">
        <f>ABS(U101)</f>
        <v>979847.29545330349</v>
      </c>
    </row>
    <row r="102" spans="9:22" x14ac:dyDescent="0.2">
      <c r="I102" s="2">
        <f>Bids_data_set!G102</f>
        <v>12630000</v>
      </c>
      <c r="J102" s="2">
        <f>Bids_data_set!Q102</f>
        <v>16000000</v>
      </c>
      <c r="K102" s="2">
        <f t="shared" si="4"/>
        <v>3370000</v>
      </c>
      <c r="L102" s="2">
        <f t="shared" si="5"/>
        <v>3370000</v>
      </c>
      <c r="N102" s="4">
        <f>IF(Bids_data_set!BG102=5,Bids_data_set!G102*(Assumptions!G$13),0)</f>
        <v>784583.03705722932</v>
      </c>
      <c r="O102" s="4">
        <f>IF(Bids_data_set!BE102="Other",Bids_data_set!G102*Assumptions!G$14,0)</f>
        <v>1752029.5748419825</v>
      </c>
      <c r="P102" s="2">
        <f>Bids_data_set!G102+N102+O102</f>
        <v>15166612.61189921</v>
      </c>
      <c r="Q102" s="2">
        <f t="shared" si="6"/>
        <v>15999998</v>
      </c>
      <c r="R102" s="2">
        <f t="shared" si="7"/>
        <v>15999998</v>
      </c>
      <c r="T102" s="2">
        <f>Assumptions!E$4+(Bids_data_set!G102*Assumptions!E$5)+(Bids_data_set!BJ102*Assumptions!E$6)+(Bids_data_set!BK102*Assumptions!E$7)+(Bids_data_set!BL102*Assumptions!E$8)+(Bids_data_set!BM102*Assumptions!E$9)+(Bids_data_set!BN102*Assumptions!E$10)</f>
        <v>15702003.62565019</v>
      </c>
      <c r="U102" s="2">
        <f>Bids_data_set!Q102-T102</f>
        <v>297996.37434981018</v>
      </c>
      <c r="V102" s="2">
        <f>ABS(U102)</f>
        <v>297996.37434981018</v>
      </c>
    </row>
    <row r="103" spans="9:22" x14ac:dyDescent="0.2">
      <c r="I103" s="2">
        <f>Bids_data_set!G103</f>
        <v>2060000</v>
      </c>
      <c r="J103" s="2">
        <f>Bids_data_set!Q103</f>
        <v>2847400</v>
      </c>
      <c r="K103" s="2">
        <f t="shared" si="4"/>
        <v>787400</v>
      </c>
      <c r="L103" s="2">
        <f t="shared" si="5"/>
        <v>787400</v>
      </c>
      <c r="N103" s="4">
        <f>IF(Bids_data_set!BG103=5,Bids_data_set!G103*(Assumptions!G$13),0)</f>
        <v>0</v>
      </c>
      <c r="O103" s="4">
        <f>IF(Bids_data_set!BE103="Other",Bids_data_set!G103*Assumptions!G$14,0)</f>
        <v>0</v>
      </c>
      <c r="P103" s="2">
        <f>Bids_data_set!G103+N103+O103</f>
        <v>2060000</v>
      </c>
      <c r="Q103" s="2">
        <f t="shared" si="6"/>
        <v>2847398</v>
      </c>
      <c r="R103" s="2">
        <f t="shared" si="7"/>
        <v>2847398</v>
      </c>
      <c r="T103" s="2">
        <f>Assumptions!E$4+(Bids_data_set!G103*Assumptions!E$5)+(Bids_data_set!BJ103*Assumptions!E$6)+(Bids_data_set!BK103*Assumptions!E$7)+(Bids_data_set!BL103*Assumptions!E$8)+(Bids_data_set!BM103*Assumptions!E$9)+(Bids_data_set!BN103*Assumptions!E$10)</f>
        <v>2110934.8541227183</v>
      </c>
      <c r="U103" s="2">
        <f>Bids_data_set!Q103-T103</f>
        <v>736465.14587728167</v>
      </c>
      <c r="V103" s="2">
        <f>ABS(U103)</f>
        <v>736465.14587728167</v>
      </c>
    </row>
    <row r="104" spans="9:22" x14ac:dyDescent="0.2">
      <c r="I104" s="2">
        <f>Bids_data_set!G104</f>
        <v>3589000</v>
      </c>
      <c r="J104" s="2">
        <f>Bids_data_set!Q104</f>
        <v>4090800</v>
      </c>
      <c r="K104" s="2">
        <f t="shared" si="4"/>
        <v>501800</v>
      </c>
      <c r="L104" s="2">
        <f t="shared" si="5"/>
        <v>501800</v>
      </c>
      <c r="N104" s="4">
        <f>IF(Bids_data_set!BG104=5,Bids_data_set!G104*(Assumptions!G$13),0)</f>
        <v>0</v>
      </c>
      <c r="O104" s="4">
        <f>IF(Bids_data_set!BE104="Other",Bids_data_set!G104*Assumptions!G$14,0)</f>
        <v>497864.93619223079</v>
      </c>
      <c r="P104" s="2">
        <f>Bids_data_set!G104+N104+O104</f>
        <v>4086864.9361922308</v>
      </c>
      <c r="Q104" s="2">
        <f t="shared" si="6"/>
        <v>4090798</v>
      </c>
      <c r="R104" s="2">
        <f t="shared" si="7"/>
        <v>4090798</v>
      </c>
      <c r="T104" s="2">
        <f>Assumptions!E$4+(Bids_data_set!G104*Assumptions!E$5)+(Bids_data_set!BJ104*Assumptions!E$6)+(Bids_data_set!BK104*Assumptions!E$7)+(Bids_data_set!BL104*Assumptions!E$8)+(Bids_data_set!BM104*Assumptions!E$9)+(Bids_data_set!BN104*Assumptions!E$10)</f>
        <v>5360972.8963835035</v>
      </c>
      <c r="U104" s="2">
        <f>Bids_data_set!Q104-T104</f>
        <v>-1270172.8963835035</v>
      </c>
      <c r="V104" s="2">
        <f>ABS(U104)</f>
        <v>1270172.8963835035</v>
      </c>
    </row>
    <row r="105" spans="9:22" x14ac:dyDescent="0.2">
      <c r="I105" s="2">
        <f>Bids_data_set!G105</f>
        <v>9000000</v>
      </c>
      <c r="J105" s="2">
        <f>Bids_data_set!Q105</f>
        <v>15298075</v>
      </c>
      <c r="K105" s="2">
        <f t="shared" si="4"/>
        <v>6298075</v>
      </c>
      <c r="L105" s="2">
        <f t="shared" si="5"/>
        <v>6298075</v>
      </c>
      <c r="N105" s="4">
        <f>IF(Bids_data_set!BG105=5,Bids_data_set!G105*(Assumptions!G$13),0)</f>
        <v>559085.29956572154</v>
      </c>
      <c r="O105" s="4">
        <f>IF(Bids_data_set!BE105="Other",Bids_data_set!G105*Assumptions!G$14,0)</f>
        <v>0</v>
      </c>
      <c r="P105" s="2">
        <f>Bids_data_set!G105+N105+O105</f>
        <v>9559085.2995657213</v>
      </c>
      <c r="Q105" s="2">
        <f t="shared" si="6"/>
        <v>15298073</v>
      </c>
      <c r="R105" s="2">
        <f t="shared" si="7"/>
        <v>15298073</v>
      </c>
      <c r="T105" s="2">
        <f>Assumptions!E$4+(Bids_data_set!G105*Assumptions!E$5)+(Bids_data_set!BJ105*Assumptions!E$6)+(Bids_data_set!BK105*Assumptions!E$7)+(Bids_data_set!BL105*Assumptions!E$8)+(Bids_data_set!BM105*Assumptions!E$9)+(Bids_data_set!BN105*Assumptions!E$10)</f>
        <v>10623971.518005148</v>
      </c>
      <c r="U105" s="2">
        <f>Bids_data_set!Q105-T105</f>
        <v>4674103.4819948524</v>
      </c>
      <c r="V105" s="2">
        <f>ABS(U105)</f>
        <v>4674103.4819948524</v>
      </c>
    </row>
    <row r="106" spans="9:22" x14ac:dyDescent="0.2">
      <c r="I106" s="2">
        <f>Bids_data_set!G106</f>
        <v>5000000</v>
      </c>
      <c r="J106" s="2">
        <f>Bids_data_set!Q106</f>
        <v>6078068</v>
      </c>
      <c r="K106" s="2">
        <f t="shared" si="4"/>
        <v>1078068</v>
      </c>
      <c r="L106" s="2">
        <f t="shared" si="5"/>
        <v>1078068</v>
      </c>
      <c r="N106" s="4">
        <f>IF(Bids_data_set!BG106=5,Bids_data_set!G106*(Assumptions!G$13),0)</f>
        <v>0</v>
      </c>
      <c r="O106" s="4">
        <f>IF(Bids_data_set!BE106="Other",Bids_data_set!G106*Assumptions!G$14,0)</f>
        <v>0</v>
      </c>
      <c r="P106" s="2">
        <f>Bids_data_set!G106+N106+O106</f>
        <v>5000000</v>
      </c>
      <c r="Q106" s="2">
        <f t="shared" si="6"/>
        <v>6078066</v>
      </c>
      <c r="R106" s="2">
        <f t="shared" si="7"/>
        <v>6078066</v>
      </c>
      <c r="T106" s="2">
        <f>Assumptions!E$4+(Bids_data_set!G106*Assumptions!E$5)+(Bids_data_set!BJ106*Assumptions!E$6)+(Bids_data_set!BK106*Assumptions!E$7)+(Bids_data_set!BL106*Assumptions!E$8)+(Bids_data_set!BM106*Assumptions!E$9)+(Bids_data_set!BN106*Assumptions!E$10)</f>
        <v>4761474.7624893431</v>
      </c>
      <c r="U106" s="2">
        <f>Bids_data_set!Q106-T106</f>
        <v>1316593.2375106569</v>
      </c>
      <c r="V106" s="2">
        <f>ABS(U106)</f>
        <v>1316593.2375106569</v>
      </c>
    </row>
    <row r="107" spans="9:22" x14ac:dyDescent="0.2">
      <c r="I107" s="2">
        <f>Bids_data_set!G107</f>
        <v>29400000</v>
      </c>
      <c r="J107" s="2">
        <f>Bids_data_set!Q107</f>
        <v>45417000</v>
      </c>
      <c r="K107" s="2">
        <f t="shared" si="4"/>
        <v>16017000</v>
      </c>
      <c r="L107" s="2">
        <f t="shared" si="5"/>
        <v>16017000</v>
      </c>
      <c r="N107" s="4">
        <f>IF(Bids_data_set!BG107=5,Bids_data_set!G107*(Assumptions!G$13),0)</f>
        <v>1826345.3119146905</v>
      </c>
      <c r="O107" s="4">
        <f>IF(Bids_data_set!BE107="Other",Bids_data_set!G107*Assumptions!G$14,0)</f>
        <v>4078358.6302734981</v>
      </c>
      <c r="P107" s="2">
        <f>Bids_data_set!G107+N107+O107</f>
        <v>35304703.942188188</v>
      </c>
      <c r="Q107" s="2">
        <f t="shared" si="6"/>
        <v>45416998</v>
      </c>
      <c r="R107" s="2">
        <f t="shared" si="7"/>
        <v>45416998</v>
      </c>
      <c r="T107" s="2">
        <f>Assumptions!E$4+(Bids_data_set!G107*Assumptions!E$5)+(Bids_data_set!BJ107*Assumptions!E$6)+(Bids_data_set!BK107*Assumptions!E$7)+(Bids_data_set!BL107*Assumptions!E$8)+(Bids_data_set!BM107*Assumptions!E$9)+(Bids_data_set!BN107*Assumptions!E$10)</f>
        <v>30292893.904800132</v>
      </c>
      <c r="U107" s="2">
        <f>Bids_data_set!Q107-T107</f>
        <v>15124106.095199868</v>
      </c>
      <c r="V107" s="2">
        <f>ABS(U107)</f>
        <v>15124106.095199868</v>
      </c>
    </row>
    <row r="108" spans="9:22" x14ac:dyDescent="0.2">
      <c r="I108" s="2">
        <f>Bids_data_set!G108</f>
        <v>2850000</v>
      </c>
      <c r="J108" s="2">
        <f>Bids_data_set!Q108</f>
        <v>1922775</v>
      </c>
      <c r="K108" s="2">
        <f t="shared" si="4"/>
        <v>-927225</v>
      </c>
      <c r="L108" s="2">
        <f t="shared" si="5"/>
        <v>927225</v>
      </c>
      <c r="N108" s="4">
        <f>IF(Bids_data_set!BG108=5,Bids_data_set!G108*(Assumptions!G$13),0)</f>
        <v>0</v>
      </c>
      <c r="O108" s="4">
        <f>IF(Bids_data_set!BE108="Other",Bids_data_set!G108*Assumptions!G$14,0)</f>
        <v>0</v>
      </c>
      <c r="P108" s="2">
        <f>Bids_data_set!G108+N108+O108</f>
        <v>2850000</v>
      </c>
      <c r="Q108" s="2">
        <f t="shared" si="6"/>
        <v>1922773</v>
      </c>
      <c r="R108" s="2">
        <f t="shared" si="7"/>
        <v>1922773</v>
      </c>
      <c r="T108" s="2">
        <f>Assumptions!E$4+(Bids_data_set!G108*Assumptions!E$5)+(Bids_data_set!BJ108*Assumptions!E$6)+(Bids_data_set!BK108*Assumptions!E$7)+(Bids_data_set!BL108*Assumptions!E$8)+(Bids_data_set!BM108*Assumptions!E$9)+(Bids_data_set!BN108*Assumptions!E$10)</f>
        <v>2056697.9527886109</v>
      </c>
      <c r="U108" s="2">
        <f>Bids_data_set!Q108-T108</f>
        <v>-133922.95278861094</v>
      </c>
      <c r="V108" s="2">
        <f>ABS(U108)</f>
        <v>133922.95278861094</v>
      </c>
    </row>
    <row r="109" spans="9:22" x14ac:dyDescent="0.2">
      <c r="I109" s="2">
        <f>Bids_data_set!G109</f>
        <v>1140000</v>
      </c>
      <c r="J109" s="2">
        <f>Bids_data_set!Q109</f>
        <v>942757</v>
      </c>
      <c r="K109" s="2">
        <f t="shared" si="4"/>
        <v>-197243</v>
      </c>
      <c r="L109" s="2">
        <f t="shared" si="5"/>
        <v>197243</v>
      </c>
      <c r="N109" s="4">
        <f>IF(Bids_data_set!BG109=5,Bids_data_set!G109*(Assumptions!G$13),0)</f>
        <v>0</v>
      </c>
      <c r="O109" s="4">
        <f>IF(Bids_data_set!BE109="Other",Bids_data_set!G109*Assumptions!G$14,0)</f>
        <v>0</v>
      </c>
      <c r="P109" s="2">
        <f>Bids_data_set!G109+N109+O109</f>
        <v>1140000</v>
      </c>
      <c r="Q109" s="2">
        <f t="shared" si="6"/>
        <v>942755</v>
      </c>
      <c r="R109" s="2">
        <f t="shared" si="7"/>
        <v>942755</v>
      </c>
      <c r="T109" s="2">
        <f>Assumptions!E$4+(Bids_data_set!G109*Assumptions!E$5)+(Bids_data_set!BJ109*Assumptions!E$6)+(Bids_data_set!BK109*Assumptions!E$7)+(Bids_data_set!BL109*Assumptions!E$8)+(Bids_data_set!BM109*Assumptions!E$9)+(Bids_data_set!BN109*Assumptions!E$10)</f>
        <v>-62469.734694625717</v>
      </c>
      <c r="U109" s="2">
        <f>Bids_data_set!Q109-T109</f>
        <v>1005226.7346946257</v>
      </c>
      <c r="V109" s="2">
        <f>ABS(U109)</f>
        <v>1005226.7346946257</v>
      </c>
    </row>
    <row r="110" spans="9:22" x14ac:dyDescent="0.2">
      <c r="I110" s="2">
        <f>Bids_data_set!G110</f>
        <v>771000</v>
      </c>
      <c r="J110" s="2">
        <f>Bids_data_set!Q110</f>
        <v>1151712</v>
      </c>
      <c r="K110" s="2">
        <f t="shared" si="4"/>
        <v>380712</v>
      </c>
      <c r="L110" s="2">
        <f t="shared" si="5"/>
        <v>380712</v>
      </c>
      <c r="N110" s="4">
        <f>IF(Bids_data_set!BG110=5,Bids_data_set!G110*(Assumptions!G$13),0)</f>
        <v>0</v>
      </c>
      <c r="O110" s="4">
        <f>IF(Bids_data_set!BE110="Other",Bids_data_set!G110*Assumptions!G$14,0)</f>
        <v>0</v>
      </c>
      <c r="P110" s="2">
        <f>Bids_data_set!G110+N110+O110</f>
        <v>771000</v>
      </c>
      <c r="Q110" s="2">
        <f t="shared" si="6"/>
        <v>1151710</v>
      </c>
      <c r="R110" s="2">
        <f t="shared" si="7"/>
        <v>1151710</v>
      </c>
      <c r="T110" s="2">
        <f>Assumptions!E$4+(Bids_data_set!G110*Assumptions!E$5)+(Bids_data_set!BJ110*Assumptions!E$6)+(Bids_data_set!BK110*Assumptions!E$7)+(Bids_data_set!BL110*Assumptions!E$8)+(Bids_data_set!BM110*Assumptions!E$9)+(Bids_data_set!BN110*Assumptions!E$10)</f>
        <v>-383521.52437896258</v>
      </c>
      <c r="U110" s="2">
        <f>Bids_data_set!Q110-T110</f>
        <v>1535233.5243789626</v>
      </c>
      <c r="V110" s="2">
        <f>ABS(U110)</f>
        <v>1535233.5243789626</v>
      </c>
    </row>
    <row r="111" spans="9:22" x14ac:dyDescent="0.2">
      <c r="I111" s="2">
        <f>Bids_data_set!G111</f>
        <v>650000</v>
      </c>
      <c r="J111" s="2">
        <f>Bids_data_set!Q111</f>
        <v>895220</v>
      </c>
      <c r="K111" s="2">
        <f t="shared" si="4"/>
        <v>245220</v>
      </c>
      <c r="L111" s="2">
        <f t="shared" si="5"/>
        <v>245220</v>
      </c>
      <c r="N111" s="4">
        <f>IF(Bids_data_set!BG111=5,Bids_data_set!G111*(Assumptions!G$13),0)</f>
        <v>0</v>
      </c>
      <c r="O111" s="4">
        <f>IF(Bids_data_set!BE111="Other",Bids_data_set!G111*Assumptions!G$14,0)</f>
        <v>90167.792846182783</v>
      </c>
      <c r="P111" s="2">
        <f>Bids_data_set!G111+N111+O111</f>
        <v>740167.79284618283</v>
      </c>
      <c r="Q111" s="2">
        <f t="shared" si="6"/>
        <v>895218</v>
      </c>
      <c r="R111" s="2">
        <f t="shared" si="7"/>
        <v>895218</v>
      </c>
      <c r="T111" s="2">
        <f>Assumptions!E$4+(Bids_data_set!G111*Assumptions!E$5)+(Bids_data_set!BJ111*Assumptions!E$6)+(Bids_data_set!BK111*Assumptions!E$7)+(Bids_data_set!BL111*Assumptions!E$8)+(Bids_data_set!BM111*Assumptions!E$9)+(Bids_data_set!BN111*Assumptions!E$10)</f>
        <v>1430919.0843339753</v>
      </c>
      <c r="U111" s="2">
        <f>Bids_data_set!Q111-T111</f>
        <v>-535699.08433397533</v>
      </c>
      <c r="V111" s="2">
        <f>ABS(U111)</f>
        <v>535699.08433397533</v>
      </c>
    </row>
    <row r="112" spans="9:22" x14ac:dyDescent="0.2">
      <c r="I112" s="2">
        <f>Bids_data_set!G112</f>
        <v>1070000</v>
      </c>
      <c r="J112" s="2">
        <f>Bids_data_set!Q112</f>
        <v>789000</v>
      </c>
      <c r="K112" s="2">
        <f t="shared" si="4"/>
        <v>-281000</v>
      </c>
      <c r="L112" s="2">
        <f t="shared" si="5"/>
        <v>281000</v>
      </c>
      <c r="N112" s="4">
        <f>IF(Bids_data_set!BG112=5,Bids_data_set!G112*(Assumptions!G$13),0)</f>
        <v>0</v>
      </c>
      <c r="O112" s="4">
        <f>IF(Bids_data_set!BE112="Other",Bids_data_set!G112*Assumptions!G$14,0)</f>
        <v>148430.05899294704</v>
      </c>
      <c r="P112" s="2">
        <f>Bids_data_set!G112+N112+O112</f>
        <v>1218430.058992947</v>
      </c>
      <c r="Q112" s="2">
        <f t="shared" si="6"/>
        <v>788998</v>
      </c>
      <c r="R112" s="2">
        <f t="shared" si="7"/>
        <v>788998</v>
      </c>
      <c r="T112" s="2">
        <f>Assumptions!E$4+(Bids_data_set!G112*Assumptions!E$5)+(Bids_data_set!BJ112*Assumptions!E$6)+(Bids_data_set!BK112*Assumptions!E$7)+(Bids_data_set!BL112*Assumptions!E$8)+(Bids_data_set!BM112*Assumptions!E$9)+(Bids_data_set!BN112*Assumptions!E$10)</f>
        <v>1796343.8856007</v>
      </c>
      <c r="U112" s="2">
        <f>Bids_data_set!Q112-T112</f>
        <v>-1007343.8856007</v>
      </c>
      <c r="V112" s="2">
        <f>ABS(U112)</f>
        <v>1007343.8856007</v>
      </c>
    </row>
    <row r="113" spans="9:22" x14ac:dyDescent="0.2">
      <c r="I113" s="2">
        <f>Bids_data_set!G113</f>
        <v>6445000</v>
      </c>
      <c r="J113" s="2">
        <f>Bids_data_set!Q113</f>
        <v>7536916</v>
      </c>
      <c r="K113" s="2">
        <f t="shared" si="4"/>
        <v>1091916</v>
      </c>
      <c r="L113" s="2">
        <f t="shared" si="5"/>
        <v>1091916</v>
      </c>
      <c r="N113" s="4">
        <f>IF(Bids_data_set!BG113=5,Bids_data_set!G113*(Assumptions!G$13),0)</f>
        <v>0</v>
      </c>
      <c r="O113" s="4">
        <f>IF(Bids_data_set!BE113="Other",Bids_data_set!G113*Assumptions!G$14,0)</f>
        <v>894048.34599022777</v>
      </c>
      <c r="P113" s="2">
        <f>Bids_data_set!G113+N113+O113</f>
        <v>7339048.3459902275</v>
      </c>
      <c r="Q113" s="2">
        <f t="shared" si="6"/>
        <v>7536914</v>
      </c>
      <c r="R113" s="2">
        <f t="shared" si="7"/>
        <v>7536914</v>
      </c>
      <c r="T113" s="2">
        <f>Assumptions!E$4+(Bids_data_set!G113*Assumptions!E$5)+(Bids_data_set!BJ113*Assumptions!E$6)+(Bids_data_set!BK113*Assumptions!E$7)+(Bids_data_set!BL113*Assumptions!E$8)+(Bids_data_set!BM113*Assumptions!E$9)+(Bids_data_set!BN113*Assumptions!E$10)</f>
        <v>7938427.8444967829</v>
      </c>
      <c r="U113" s="2">
        <f>Bids_data_set!Q113-T113</f>
        <v>-401511.84449678287</v>
      </c>
      <c r="V113" s="2">
        <f>ABS(U113)</f>
        <v>401511.84449678287</v>
      </c>
    </row>
    <row r="114" spans="9:22" x14ac:dyDescent="0.2">
      <c r="I114" s="2">
        <f>Bids_data_set!G114</f>
        <v>2900000</v>
      </c>
      <c r="J114" s="2">
        <f>Bids_data_set!Q114</f>
        <v>1179765</v>
      </c>
      <c r="K114" s="2">
        <f t="shared" si="4"/>
        <v>-1720235</v>
      </c>
      <c r="L114" s="2">
        <f t="shared" si="5"/>
        <v>1720235</v>
      </c>
      <c r="N114" s="4">
        <f>IF(Bids_data_set!BG114=5,Bids_data_set!G114*(Assumptions!G$13),0)</f>
        <v>0</v>
      </c>
      <c r="O114" s="4">
        <f>IF(Bids_data_set!BE114="Other",Bids_data_set!G114*Assumptions!G$14,0)</f>
        <v>402287.07577527704</v>
      </c>
      <c r="P114" s="2">
        <f>Bids_data_set!G114+N114+O114</f>
        <v>3302287.0757752769</v>
      </c>
      <c r="Q114" s="2">
        <f t="shared" si="6"/>
        <v>1179763</v>
      </c>
      <c r="R114" s="2">
        <f t="shared" si="7"/>
        <v>1179763</v>
      </c>
      <c r="T114" s="2">
        <f>Assumptions!E$4+(Bids_data_set!G114*Assumptions!E$5)+(Bids_data_set!BJ114*Assumptions!E$6)+(Bids_data_set!BK114*Assumptions!E$7)+(Bids_data_set!BL114*Assumptions!E$8)+(Bids_data_set!BM114*Assumptions!E$9)+(Bids_data_set!BN114*Assumptions!E$10)</f>
        <v>3388551.9482628582</v>
      </c>
      <c r="U114" s="2">
        <f>Bids_data_set!Q114-T114</f>
        <v>-2208786.9482628582</v>
      </c>
      <c r="V114" s="2">
        <f>ABS(U114)</f>
        <v>2208786.9482628582</v>
      </c>
    </row>
    <row r="115" spans="9:22" x14ac:dyDescent="0.2">
      <c r="I115" s="2">
        <f>Bids_data_set!G115</f>
        <v>850000</v>
      </c>
      <c r="J115" s="2">
        <f>Bids_data_set!Q115</f>
        <v>992000</v>
      </c>
      <c r="K115" s="2">
        <f t="shared" si="4"/>
        <v>142000</v>
      </c>
      <c r="L115" s="2">
        <f t="shared" si="5"/>
        <v>142000</v>
      </c>
      <c r="N115" s="4">
        <f>IF(Bids_data_set!BG115=5,Bids_data_set!G115*(Assumptions!G$13),0)</f>
        <v>0</v>
      </c>
      <c r="O115" s="4">
        <f>IF(Bids_data_set!BE115="Other",Bids_data_set!G115*Assumptions!G$14,0)</f>
        <v>117911.72910654671</v>
      </c>
      <c r="P115" s="2">
        <f>Bids_data_set!G115+N115+O115</f>
        <v>967911.72910654673</v>
      </c>
      <c r="Q115" s="2">
        <f t="shared" si="6"/>
        <v>991998</v>
      </c>
      <c r="R115" s="2">
        <f t="shared" si="7"/>
        <v>991998</v>
      </c>
      <c r="T115" s="2">
        <f>Assumptions!E$4+(Bids_data_set!G115*Assumptions!E$5)+(Bids_data_set!BJ115*Assumptions!E$6)+(Bids_data_set!BK115*Assumptions!E$7)+(Bids_data_set!BL115*Assumptions!E$8)+(Bids_data_set!BM115*Assumptions!E$9)+(Bids_data_set!BN115*Assumptions!E$10)</f>
        <v>1604930.8944609873</v>
      </c>
      <c r="U115" s="2">
        <f>Bids_data_set!Q115-T115</f>
        <v>-612930.8944609873</v>
      </c>
      <c r="V115" s="2">
        <f>ABS(U115)</f>
        <v>612930.8944609873</v>
      </c>
    </row>
    <row r="116" spans="9:22" x14ac:dyDescent="0.2">
      <c r="I116" s="2">
        <f>Bids_data_set!G116</f>
        <v>1480000</v>
      </c>
      <c r="J116" s="2">
        <f>Bids_data_set!Q116</f>
        <v>1764407</v>
      </c>
      <c r="K116" s="2">
        <f t="shared" si="4"/>
        <v>284407</v>
      </c>
      <c r="L116" s="2">
        <f t="shared" si="5"/>
        <v>284407</v>
      </c>
      <c r="N116" s="4">
        <f>IF(Bids_data_set!BG116=5,Bids_data_set!G116*(Assumptions!G$13),0)</f>
        <v>0</v>
      </c>
      <c r="O116" s="4">
        <f>IF(Bids_data_set!BE116="Other",Bids_data_set!G116*Assumptions!G$14,0)</f>
        <v>205305.12832669311</v>
      </c>
      <c r="P116" s="2">
        <f>Bids_data_set!G116+N116+O116</f>
        <v>1685305.1283266931</v>
      </c>
      <c r="Q116" s="2">
        <f t="shared" si="6"/>
        <v>1764405</v>
      </c>
      <c r="R116" s="2">
        <f t="shared" si="7"/>
        <v>1764405</v>
      </c>
      <c r="T116" s="2">
        <f>Assumptions!E$4+(Bids_data_set!G116*Assumptions!E$5)+(Bids_data_set!BJ116*Assumptions!E$6)+(Bids_data_set!BK116*Assumptions!E$7)+(Bids_data_set!BL116*Assumptions!E$8)+(Bids_data_set!BM116*Assumptions!E$9)+(Bids_data_set!BN116*Assumptions!E$10)</f>
        <v>2784434.8072583606</v>
      </c>
      <c r="U116" s="2">
        <f>Bids_data_set!Q116-T116</f>
        <v>-1020027.8072583606</v>
      </c>
      <c r="V116" s="2">
        <f>ABS(U116)</f>
        <v>1020027.8072583606</v>
      </c>
    </row>
    <row r="117" spans="9:22" x14ac:dyDescent="0.2">
      <c r="I117" s="2">
        <f>Bids_data_set!G117</f>
        <v>7200000</v>
      </c>
      <c r="J117" s="2">
        <f>Bids_data_set!Q117</f>
        <v>4483190</v>
      </c>
      <c r="K117" s="2">
        <f t="shared" si="4"/>
        <v>-2716810</v>
      </c>
      <c r="L117" s="2">
        <f t="shared" si="5"/>
        <v>2716810</v>
      </c>
      <c r="N117" s="4">
        <f>IF(Bids_data_set!BG117=5,Bids_data_set!G117*(Assumptions!G$13),0)</f>
        <v>0</v>
      </c>
      <c r="O117" s="4">
        <f>IF(Bids_data_set!BE117="Other",Bids_data_set!G117*Assumptions!G$14,0)</f>
        <v>0</v>
      </c>
      <c r="P117" s="2">
        <f>Bids_data_set!G117+N117+O117</f>
        <v>7200000</v>
      </c>
      <c r="Q117" s="2">
        <f t="shared" si="6"/>
        <v>4483188</v>
      </c>
      <c r="R117" s="2">
        <f t="shared" si="7"/>
        <v>4483188</v>
      </c>
      <c r="T117" s="2">
        <f>Assumptions!E$4+(Bids_data_set!G117*Assumptions!E$5)+(Bids_data_set!BJ117*Assumptions!E$6)+(Bids_data_set!BK117*Assumptions!E$7)+(Bids_data_set!BL117*Assumptions!E$8)+(Bids_data_set!BM117*Assumptions!E$9)+(Bids_data_set!BN117*Assumptions!E$10)</f>
        <v>6583038.3743869215</v>
      </c>
      <c r="U117" s="2">
        <f>Bids_data_set!Q117-T117</f>
        <v>-2099848.3743869215</v>
      </c>
      <c r="V117" s="2">
        <f>ABS(U117)</f>
        <v>2099848.3743869215</v>
      </c>
    </row>
    <row r="118" spans="9:22" x14ac:dyDescent="0.2">
      <c r="I118" s="2">
        <f>Bids_data_set!G118</f>
        <v>700000</v>
      </c>
      <c r="J118" s="2">
        <f>Bids_data_set!Q118</f>
        <v>838700</v>
      </c>
      <c r="K118" s="2">
        <f t="shared" si="4"/>
        <v>138700</v>
      </c>
      <c r="L118" s="2">
        <f t="shared" si="5"/>
        <v>138700</v>
      </c>
      <c r="N118" s="4">
        <f>IF(Bids_data_set!BG118=5,Bids_data_set!G118*(Assumptions!G$13),0)</f>
        <v>0</v>
      </c>
      <c r="O118" s="4">
        <f>IF(Bids_data_set!BE118="Other",Bids_data_set!G118*Assumptions!G$14,0)</f>
        <v>0</v>
      </c>
      <c r="P118" s="2">
        <f>Bids_data_set!G118+N118+O118</f>
        <v>700000</v>
      </c>
      <c r="Q118" s="2">
        <f t="shared" si="6"/>
        <v>838698</v>
      </c>
      <c r="R118" s="2">
        <f t="shared" si="7"/>
        <v>838698</v>
      </c>
      <c r="T118" s="2">
        <f>Assumptions!E$4+(Bids_data_set!G118*Assumptions!E$5)+(Bids_data_set!BJ118*Assumptions!E$6)+(Bids_data_set!BK118*Assumptions!E$7)+(Bids_data_set!BL118*Assumptions!E$8)+(Bids_data_set!BM118*Assumptions!E$9)+(Bids_data_set!BN118*Assumptions!E$10)</f>
        <v>-445295.71697405167</v>
      </c>
      <c r="U118" s="2">
        <f>Bids_data_set!Q118-T118</f>
        <v>1283995.7169740517</v>
      </c>
      <c r="V118" s="2">
        <f>ABS(U118)</f>
        <v>1283995.7169740517</v>
      </c>
    </row>
    <row r="119" spans="9:22" x14ac:dyDescent="0.2">
      <c r="I119" s="2">
        <f>Bids_data_set!G119</f>
        <v>1330000</v>
      </c>
      <c r="J119" s="2">
        <f>Bids_data_set!Q119</f>
        <v>1097450</v>
      </c>
      <c r="K119" s="2">
        <f t="shared" si="4"/>
        <v>-232550</v>
      </c>
      <c r="L119" s="2">
        <f t="shared" si="5"/>
        <v>232550</v>
      </c>
      <c r="N119" s="4">
        <f>IF(Bids_data_set!BG119=5,Bids_data_set!G119*(Assumptions!G$13),0)</f>
        <v>0</v>
      </c>
      <c r="O119" s="4">
        <f>IF(Bids_data_set!BE119="Other",Bids_data_set!G119*Assumptions!G$14,0)</f>
        <v>0</v>
      </c>
      <c r="P119" s="2">
        <f>Bids_data_set!G119+N119+O119</f>
        <v>1330000</v>
      </c>
      <c r="Q119" s="2">
        <f t="shared" si="6"/>
        <v>1097448</v>
      </c>
      <c r="R119" s="2">
        <f t="shared" si="7"/>
        <v>1097448</v>
      </c>
      <c r="T119" s="2">
        <f>Assumptions!E$4+(Bids_data_set!G119*Assumptions!E$5)+(Bids_data_set!BJ119*Assumptions!E$6)+(Bids_data_set!BK119*Assumptions!E$7)+(Bids_data_set!BL119*Assumptions!E$8)+(Bids_data_set!BM119*Assumptions!E$9)+(Bids_data_set!BN119*Assumptions!E$10)</f>
        <v>102841.48492603539</v>
      </c>
      <c r="U119" s="2">
        <f>Bids_data_set!Q119-T119</f>
        <v>994608.51507396461</v>
      </c>
      <c r="V119" s="2">
        <f>ABS(U119)</f>
        <v>994608.51507396461</v>
      </c>
    </row>
    <row r="120" spans="9:22" x14ac:dyDescent="0.2">
      <c r="I120" s="2">
        <f>Bids_data_set!G120</f>
        <v>1650000</v>
      </c>
      <c r="J120" s="2">
        <f>Bids_data_set!Q120</f>
        <v>1454175</v>
      </c>
      <c r="K120" s="2">
        <f t="shared" si="4"/>
        <v>-195825</v>
      </c>
      <c r="L120" s="2">
        <f t="shared" si="5"/>
        <v>195825</v>
      </c>
      <c r="N120" s="4">
        <f>IF(Bids_data_set!BG120=5,Bids_data_set!G120*(Assumptions!G$13),0)</f>
        <v>0</v>
      </c>
      <c r="O120" s="4">
        <f>IF(Bids_data_set!BE120="Other",Bids_data_set!G120*Assumptions!G$14,0)</f>
        <v>0</v>
      </c>
      <c r="P120" s="2">
        <f>Bids_data_set!G120+N120+O120</f>
        <v>1650000</v>
      </c>
      <c r="Q120" s="2">
        <f t="shared" si="6"/>
        <v>1454173</v>
      </c>
      <c r="R120" s="2">
        <f t="shared" si="7"/>
        <v>1454173</v>
      </c>
      <c r="T120" s="2">
        <f>Assumptions!E$4+(Bids_data_set!G120*Assumptions!E$5)+(Bids_data_set!BJ120*Assumptions!E$6)+(Bids_data_set!BK120*Assumptions!E$7)+(Bids_data_set!BL120*Assumptions!E$8)+(Bids_data_set!BM120*Assumptions!E$9)+(Bids_data_set!BN120*Assumptions!E$10)</f>
        <v>1012627.0920265401</v>
      </c>
      <c r="U120" s="2">
        <f>Bids_data_set!Q120-T120</f>
        <v>441547.90797345992</v>
      </c>
      <c r="V120" s="2">
        <f>ABS(U120)</f>
        <v>441547.90797345992</v>
      </c>
    </row>
    <row r="121" spans="9:22" x14ac:dyDescent="0.2">
      <c r="I121" s="2">
        <f>Bids_data_set!G121</f>
        <v>13720000</v>
      </c>
      <c r="J121" s="2">
        <f>Bids_data_set!Q121</f>
        <v>14401250</v>
      </c>
      <c r="K121" s="2">
        <f t="shared" si="4"/>
        <v>681250</v>
      </c>
      <c r="L121" s="2">
        <f t="shared" si="5"/>
        <v>681250</v>
      </c>
      <c r="N121" s="4">
        <f>IF(Bids_data_set!BG121=5,Bids_data_set!G121*(Assumptions!G$13),0)</f>
        <v>852294.47889352229</v>
      </c>
      <c r="O121" s="4">
        <f>IF(Bids_data_set!BE121="Other",Bids_data_set!G121*Assumptions!G$14,0)</f>
        <v>1903234.0274609658</v>
      </c>
      <c r="P121" s="2">
        <f>Bids_data_set!G121+N121+O121</f>
        <v>16475528.506354488</v>
      </c>
      <c r="Q121" s="2">
        <f t="shared" si="6"/>
        <v>14401248</v>
      </c>
      <c r="R121" s="2">
        <f t="shared" si="7"/>
        <v>14401248</v>
      </c>
      <c r="T121" s="2">
        <f>Assumptions!E$4+(Bids_data_set!G121*Assumptions!E$5)+(Bids_data_set!BJ121*Assumptions!E$6)+(Bids_data_set!BK121*Assumptions!E$7)+(Bids_data_set!BL121*Assumptions!E$8)+(Bids_data_set!BM121*Assumptions!E$9)+(Bids_data_set!BN121*Assumptions!E$10)</f>
        <v>16650367.990842404</v>
      </c>
      <c r="U121" s="2">
        <f>Bids_data_set!Q121-T121</f>
        <v>-2249117.9908424038</v>
      </c>
      <c r="V121" s="2">
        <f>ABS(U121)</f>
        <v>2249117.9908424038</v>
      </c>
    </row>
    <row r="122" spans="9:22" x14ac:dyDescent="0.2">
      <c r="I122" s="2">
        <f>Bids_data_set!G122</f>
        <v>6040000</v>
      </c>
      <c r="J122" s="2">
        <f>Bids_data_set!Q122</f>
        <v>5177075</v>
      </c>
      <c r="K122" s="2">
        <f t="shared" si="4"/>
        <v>-862925</v>
      </c>
      <c r="L122" s="2">
        <f t="shared" si="5"/>
        <v>862925</v>
      </c>
      <c r="N122" s="4">
        <f>IF(Bids_data_set!BG122=5,Bids_data_set!G122*(Assumptions!G$13),0)</f>
        <v>0</v>
      </c>
      <c r="O122" s="4">
        <f>IF(Bids_data_set!BE122="Other",Bids_data_set!G122*Assumptions!G$14,0)</f>
        <v>0</v>
      </c>
      <c r="P122" s="2">
        <f>Bids_data_set!G122+N122+O122</f>
        <v>6040000</v>
      </c>
      <c r="Q122" s="2">
        <f t="shared" si="6"/>
        <v>5177073</v>
      </c>
      <c r="R122" s="2">
        <f t="shared" si="7"/>
        <v>5177073</v>
      </c>
      <c r="T122" s="2">
        <f>Assumptions!E$4+(Bids_data_set!G122*Assumptions!E$5)+(Bids_data_set!BJ122*Assumptions!E$6)+(Bids_data_set!BK122*Assumptions!E$7)+(Bids_data_set!BL122*Assumptions!E$8)+(Bids_data_set!BM122*Assumptions!E$9)+(Bids_data_set!BN122*Assumptions!E$10)</f>
        <v>5666336.175149804</v>
      </c>
      <c r="U122" s="2">
        <f>Bids_data_set!Q122-T122</f>
        <v>-489261.17514980398</v>
      </c>
      <c r="V122" s="2">
        <f>ABS(U122)</f>
        <v>489261.17514980398</v>
      </c>
    </row>
    <row r="123" spans="9:22" x14ac:dyDescent="0.2">
      <c r="I123" s="2">
        <f>Bids_data_set!G123</f>
        <v>8500000</v>
      </c>
      <c r="J123" s="2">
        <f>Bids_data_set!Q123</f>
        <v>5778887</v>
      </c>
      <c r="K123" s="2">
        <f t="shared" si="4"/>
        <v>-2721113</v>
      </c>
      <c r="L123" s="2">
        <f t="shared" si="5"/>
        <v>2721113</v>
      </c>
      <c r="N123" s="4">
        <f>IF(Bids_data_set!BG123=5,Bids_data_set!G123*(Assumptions!G$13),0)</f>
        <v>0</v>
      </c>
      <c r="O123" s="4">
        <f>IF(Bids_data_set!BE123="Other",Bids_data_set!G123*Assumptions!G$14,0)</f>
        <v>1179117.2910654671</v>
      </c>
      <c r="P123" s="2">
        <f>Bids_data_set!G123+N123+O123</f>
        <v>9679117.2910654675</v>
      </c>
      <c r="Q123" s="2">
        <f t="shared" si="6"/>
        <v>5778885</v>
      </c>
      <c r="R123" s="2">
        <f t="shared" si="7"/>
        <v>5778885</v>
      </c>
      <c r="T123" s="2">
        <f>Assumptions!E$4+(Bids_data_set!G123*Assumptions!E$5)+(Bids_data_set!BJ123*Assumptions!E$6)+(Bids_data_set!BK123*Assumptions!E$7)+(Bids_data_set!BL123*Assumptions!E$8)+(Bids_data_set!BM123*Assumptions!E$9)+(Bids_data_set!BN123*Assumptions!E$10)</f>
        <v>9726399.1935518291</v>
      </c>
      <c r="U123" s="2">
        <f>Bids_data_set!Q123-T123</f>
        <v>-3947512.1935518291</v>
      </c>
      <c r="V123" s="2">
        <f>ABS(U123)</f>
        <v>3947512.1935518291</v>
      </c>
    </row>
    <row r="124" spans="9:22" x14ac:dyDescent="0.2">
      <c r="I124" s="2">
        <f>Bids_data_set!G124</f>
        <v>1326000</v>
      </c>
      <c r="J124" s="2">
        <f>Bids_data_set!Q124</f>
        <v>4197700</v>
      </c>
      <c r="K124" s="2">
        <f t="shared" si="4"/>
        <v>2871700</v>
      </c>
      <c r="L124" s="2">
        <f t="shared" si="5"/>
        <v>2871700</v>
      </c>
      <c r="N124" s="4">
        <f>IF(Bids_data_set!BG124=5,Bids_data_set!G124*(Assumptions!G$13),0)</f>
        <v>0</v>
      </c>
      <c r="O124" s="4">
        <f>IF(Bids_data_set!BE124="Other",Bids_data_set!G124*Assumptions!G$14,0)</f>
        <v>0</v>
      </c>
      <c r="P124" s="2">
        <f>Bids_data_set!G124+N124+O124</f>
        <v>1326000</v>
      </c>
      <c r="Q124" s="2">
        <f t="shared" si="6"/>
        <v>4197698</v>
      </c>
      <c r="R124" s="2">
        <f t="shared" si="7"/>
        <v>4197698</v>
      </c>
      <c r="T124" s="2">
        <f>Assumptions!E$4+(Bids_data_set!G124*Assumptions!E$5)+(Bids_data_set!BJ124*Assumptions!E$6)+(Bids_data_set!BK124*Assumptions!E$7)+(Bids_data_set!BL124*Assumptions!E$8)+(Bids_data_set!BM124*Assumptions!E$9)+(Bids_data_set!BN124*Assumptions!E$10)</f>
        <v>1472311.5109565849</v>
      </c>
      <c r="U124" s="2">
        <f>Bids_data_set!Q124-T124</f>
        <v>2725388.4890434151</v>
      </c>
      <c r="V124" s="2">
        <f>ABS(U124)</f>
        <v>2725388.4890434151</v>
      </c>
    </row>
    <row r="125" spans="9:22" x14ac:dyDescent="0.2">
      <c r="I125" s="2">
        <f>Bids_data_set!G125</f>
        <v>1250000</v>
      </c>
      <c r="J125" s="2">
        <f>Bids_data_set!Q125</f>
        <v>1053180</v>
      </c>
      <c r="K125" s="2">
        <f t="shared" si="4"/>
        <v>-196820</v>
      </c>
      <c r="L125" s="2">
        <f t="shared" si="5"/>
        <v>196820</v>
      </c>
      <c r="N125" s="4">
        <f>IF(Bids_data_set!BG125=5,Bids_data_set!G125*(Assumptions!G$13),0)</f>
        <v>0</v>
      </c>
      <c r="O125" s="4">
        <f>IF(Bids_data_set!BE125="Other",Bids_data_set!G125*Assumptions!G$14,0)</f>
        <v>0</v>
      </c>
      <c r="P125" s="2">
        <f>Bids_data_set!G125+N125+O125</f>
        <v>1250000</v>
      </c>
      <c r="Q125" s="2">
        <f t="shared" si="6"/>
        <v>1053178</v>
      </c>
      <c r="R125" s="2">
        <f t="shared" si="7"/>
        <v>1053178</v>
      </c>
      <c r="T125" s="2">
        <f>Assumptions!E$4+(Bids_data_set!G125*Assumptions!E$5)+(Bids_data_set!BJ125*Assumptions!E$6)+(Bids_data_set!BK125*Assumptions!E$7)+(Bids_data_set!BL125*Assumptions!E$8)+(Bids_data_set!BM125*Assumptions!E$9)+(Bids_data_set!BN125*Assumptions!E$10)</f>
        <v>33236.760875230655</v>
      </c>
      <c r="U125" s="2">
        <f>Bids_data_set!Q125-T125</f>
        <v>1019943.2391247693</v>
      </c>
      <c r="V125" s="2">
        <f>ABS(U125)</f>
        <v>1019943.2391247693</v>
      </c>
    </row>
    <row r="126" spans="9:22" x14ac:dyDescent="0.2">
      <c r="I126" s="2">
        <f>Bids_data_set!G126</f>
        <v>189900000</v>
      </c>
      <c r="J126" s="2">
        <f>Bids_data_set!Q126</f>
        <v>175788235</v>
      </c>
      <c r="K126" s="2">
        <f t="shared" si="4"/>
        <v>-14111765</v>
      </c>
      <c r="L126" s="2">
        <f t="shared" si="5"/>
        <v>14111765</v>
      </c>
      <c r="N126" s="4">
        <f>IF(Bids_data_set!BG126=5,Bids_data_set!G126*(Assumptions!G$13),0)</f>
        <v>11796699.820836725</v>
      </c>
      <c r="O126" s="4">
        <f>IF(Bids_data_set!BE126="Other",Bids_data_set!G126*Assumptions!G$14,0)</f>
        <v>26342867.479215555</v>
      </c>
      <c r="P126" s="2">
        <f>Bids_data_set!G126+N126+O126</f>
        <v>228039567.30005229</v>
      </c>
      <c r="Q126" s="2">
        <f t="shared" si="6"/>
        <v>175788233</v>
      </c>
      <c r="R126" s="2">
        <f t="shared" si="7"/>
        <v>175788233</v>
      </c>
      <c r="T126" s="2">
        <f>Assumptions!E$4+(Bids_data_set!G126*Assumptions!E$5)+(Bids_data_set!BJ126*Assumptions!E$6)+(Bids_data_set!BK126*Assumptions!E$7)+(Bids_data_set!BL126*Assumptions!E$8)+(Bids_data_set!BM126*Assumptions!E$9)+(Bids_data_set!BN126*Assumptions!E$10)</f>
        <v>169937371.53172711</v>
      </c>
      <c r="U126" s="2">
        <f>Bids_data_set!Q126-T126</f>
        <v>5850863.4682728946</v>
      </c>
      <c r="V126" s="2">
        <f>ABS(U126)</f>
        <v>5850863.4682728946</v>
      </c>
    </row>
    <row r="127" spans="9:22" x14ac:dyDescent="0.2">
      <c r="I127" s="2">
        <f>Bids_data_set!G127</f>
        <v>1250000</v>
      </c>
      <c r="J127" s="2">
        <f>Bids_data_set!Q127</f>
        <v>2672000</v>
      </c>
      <c r="K127" s="2">
        <f t="shared" si="4"/>
        <v>1422000</v>
      </c>
      <c r="L127" s="2">
        <f t="shared" si="5"/>
        <v>1422000</v>
      </c>
      <c r="N127" s="4">
        <f>IF(Bids_data_set!BG127=5,Bids_data_set!G127*(Assumptions!G$13),0)</f>
        <v>0</v>
      </c>
      <c r="O127" s="4">
        <f>IF(Bids_data_set!BE127="Other",Bids_data_set!G127*Assumptions!G$14,0)</f>
        <v>0</v>
      </c>
      <c r="P127" s="2">
        <f>Bids_data_set!G127+N127+O127</f>
        <v>1250000</v>
      </c>
      <c r="Q127" s="2">
        <f t="shared" si="6"/>
        <v>2671998</v>
      </c>
      <c r="R127" s="2">
        <f t="shared" si="7"/>
        <v>2671998</v>
      </c>
      <c r="T127" s="2">
        <f>Assumptions!E$4+(Bids_data_set!G127*Assumptions!E$5)+(Bids_data_set!BJ127*Assumptions!E$6)+(Bids_data_set!BK127*Assumptions!E$7)+(Bids_data_set!BL127*Assumptions!E$8)+(Bids_data_set!BM127*Assumptions!E$9)+(Bids_data_set!BN127*Assumptions!E$10)</f>
        <v>1406187.0231083208</v>
      </c>
      <c r="U127" s="2">
        <f>Bids_data_set!Q127-T127</f>
        <v>1265812.9768916792</v>
      </c>
      <c r="V127" s="2">
        <f>ABS(U127)</f>
        <v>1265812.9768916792</v>
      </c>
    </row>
    <row r="128" spans="9:22" x14ac:dyDescent="0.2">
      <c r="I128" s="2">
        <f>Bids_data_set!G128</f>
        <v>609000</v>
      </c>
      <c r="J128" s="2">
        <f>Bids_data_set!Q128</f>
        <v>1699000</v>
      </c>
      <c r="K128" s="2">
        <f t="shared" si="4"/>
        <v>1090000</v>
      </c>
      <c r="L128" s="2">
        <f t="shared" si="5"/>
        <v>1090000</v>
      </c>
      <c r="N128" s="4">
        <f>IF(Bids_data_set!BG128=5,Bids_data_set!G128*(Assumptions!G$13),0)</f>
        <v>0</v>
      </c>
      <c r="O128" s="4">
        <f>IF(Bids_data_set!BE128="Other",Bids_data_set!G128*Assumptions!G$14,0)</f>
        <v>84480.285912808176</v>
      </c>
      <c r="P128" s="2">
        <f>Bids_data_set!G128+N128+O128</f>
        <v>693480.28591280815</v>
      </c>
      <c r="Q128" s="2">
        <f t="shared" si="6"/>
        <v>1698998</v>
      </c>
      <c r="R128" s="2">
        <f t="shared" si="7"/>
        <v>1698998</v>
      </c>
      <c r="T128" s="2">
        <f>Assumptions!E$4+(Bids_data_set!G128*Assumptions!E$5)+(Bids_data_set!BJ128*Assumptions!E$6)+(Bids_data_set!BK128*Assumptions!E$7)+(Bids_data_set!BL128*Assumptions!E$8)+(Bids_data_set!BM128*Assumptions!E$9)+(Bids_data_set!BN128*Assumptions!E$10)</f>
        <v>2026613.3741552238</v>
      </c>
      <c r="U128" s="2">
        <f>Bids_data_set!Q128-T128</f>
        <v>-327613.37415522384</v>
      </c>
      <c r="V128" s="2">
        <f>ABS(U128)</f>
        <v>327613.37415522384</v>
      </c>
    </row>
    <row r="129" spans="9:22" x14ac:dyDescent="0.2">
      <c r="I129" s="2">
        <f>Bids_data_set!G129</f>
        <v>970000</v>
      </c>
      <c r="J129" s="2">
        <f>Bids_data_set!Q129</f>
        <v>1541500</v>
      </c>
      <c r="K129" s="2">
        <f t="shared" si="4"/>
        <v>571500</v>
      </c>
      <c r="L129" s="2">
        <f t="shared" si="5"/>
        <v>571500</v>
      </c>
      <c r="N129" s="4">
        <f>IF(Bids_data_set!BG129=5,Bids_data_set!G129*(Assumptions!G$13),0)</f>
        <v>0</v>
      </c>
      <c r="O129" s="4">
        <f>IF(Bids_data_set!BE129="Other",Bids_data_set!G129*Assumptions!G$14,0)</f>
        <v>0</v>
      </c>
      <c r="P129" s="2">
        <f>Bids_data_set!G129+N129+O129</f>
        <v>970000</v>
      </c>
      <c r="Q129" s="2">
        <f t="shared" si="6"/>
        <v>1541498</v>
      </c>
      <c r="R129" s="2">
        <f t="shared" si="7"/>
        <v>1541498</v>
      </c>
      <c r="T129" s="2">
        <f>Assumptions!E$4+(Bids_data_set!G129*Assumptions!E$5)+(Bids_data_set!BJ129*Assumptions!E$6)+(Bids_data_set!BK129*Assumptions!E$7)+(Bids_data_set!BL129*Assumptions!E$8)+(Bids_data_set!BM129*Assumptions!E$9)+(Bids_data_set!BN129*Assumptions!E$10)</f>
        <v>420986.93759470014</v>
      </c>
      <c r="U129" s="2">
        <f>Bids_data_set!Q129-T129</f>
        <v>1120513.0624052999</v>
      </c>
      <c r="V129" s="2">
        <f>ABS(U129)</f>
        <v>1120513.0624052999</v>
      </c>
    </row>
    <row r="130" spans="9:22" x14ac:dyDescent="0.2">
      <c r="I130" s="2">
        <f>Bids_data_set!G130</f>
        <v>2800000</v>
      </c>
      <c r="J130" s="2">
        <f>Bids_data_set!Q130</f>
        <v>3047960</v>
      </c>
      <c r="K130" s="2">
        <f t="shared" si="4"/>
        <v>247960</v>
      </c>
      <c r="L130" s="2">
        <f t="shared" si="5"/>
        <v>247960</v>
      </c>
      <c r="N130" s="4">
        <f>IF(Bids_data_set!BG130=5,Bids_data_set!G130*(Assumptions!G$13),0)</f>
        <v>0</v>
      </c>
      <c r="O130" s="4">
        <f>IF(Bids_data_set!BE130="Other",Bids_data_set!G130*Assumptions!G$14,0)</f>
        <v>0</v>
      </c>
      <c r="P130" s="2">
        <f>Bids_data_set!G130+N130+O130</f>
        <v>2800000</v>
      </c>
      <c r="Q130" s="2">
        <f t="shared" si="6"/>
        <v>3047958</v>
      </c>
      <c r="R130" s="2">
        <f t="shared" si="7"/>
        <v>3047958</v>
      </c>
      <c r="T130" s="2">
        <f>Assumptions!E$4+(Bids_data_set!G130*Assumptions!E$5)+(Bids_data_set!BJ130*Assumptions!E$6)+(Bids_data_set!BK130*Assumptions!E$7)+(Bids_data_set!BL130*Assumptions!E$8)+(Bids_data_set!BM130*Assumptions!E$9)+(Bids_data_set!BN130*Assumptions!E$10)</f>
        <v>2754778.5515926615</v>
      </c>
      <c r="U130" s="2">
        <f>Bids_data_set!Q130-T130</f>
        <v>293181.44840733847</v>
      </c>
      <c r="V130" s="2">
        <f>ABS(U130)</f>
        <v>293181.44840733847</v>
      </c>
    </row>
    <row r="131" spans="9:22" x14ac:dyDescent="0.2">
      <c r="I131" s="2">
        <f>Bids_data_set!G131</f>
        <v>3000000</v>
      </c>
      <c r="J131" s="2">
        <f>Bids_data_set!Q131</f>
        <v>4151000</v>
      </c>
      <c r="K131" s="2">
        <f t="shared" ref="K131:K194" si="8">$J131-I131</f>
        <v>1151000</v>
      </c>
      <c r="L131" s="2">
        <f t="shared" ref="L131:L194" si="9">ABS(K131)</f>
        <v>1151000</v>
      </c>
      <c r="N131" s="4">
        <f>IF(Bids_data_set!BG131=5,Bids_data_set!G131*(Assumptions!G$13),0)</f>
        <v>0</v>
      </c>
      <c r="O131" s="4">
        <f>IF(Bids_data_set!BE131="Other",Bids_data_set!G131*Assumptions!G$14,0)</f>
        <v>0</v>
      </c>
      <c r="P131" s="2">
        <f>Bids_data_set!G131+N131+O131</f>
        <v>3000000</v>
      </c>
      <c r="Q131" s="2">
        <f t="shared" ref="Q131:Q194" si="10">$J131-2</f>
        <v>4150998</v>
      </c>
      <c r="R131" s="2">
        <f t="shared" ref="R131:R194" si="11">ABS(Q131)</f>
        <v>4150998</v>
      </c>
      <c r="T131" s="2">
        <f>Assumptions!E$4+(Bids_data_set!G131*Assumptions!E$5)+(Bids_data_set!BJ131*Assumptions!E$6)+(Bids_data_set!BK131*Assumptions!E$7)+(Bids_data_set!BL131*Assumptions!E$8)+(Bids_data_set!BM131*Assumptions!E$9)+(Bids_data_set!BN131*Assumptions!E$10)</f>
        <v>2928790.361719673</v>
      </c>
      <c r="U131" s="2">
        <f>Bids_data_set!Q131-T131</f>
        <v>1222209.638280327</v>
      </c>
      <c r="V131" s="2">
        <f>ABS(U131)</f>
        <v>1222209.638280327</v>
      </c>
    </row>
    <row r="132" spans="9:22" x14ac:dyDescent="0.2">
      <c r="I132" s="2">
        <f>Bids_data_set!G132</f>
        <v>2194000</v>
      </c>
      <c r="J132" s="2">
        <f>Bids_data_set!Q132</f>
        <v>1488028</v>
      </c>
      <c r="K132" s="2">
        <f t="shared" si="8"/>
        <v>-705972</v>
      </c>
      <c r="L132" s="2">
        <f t="shared" si="9"/>
        <v>705972</v>
      </c>
      <c r="N132" s="4">
        <f>IF(Bids_data_set!BG132=5,Bids_data_set!G132*(Assumptions!G$13),0)</f>
        <v>0</v>
      </c>
      <c r="O132" s="4">
        <f>IF(Bids_data_set!BE132="Other",Bids_data_set!G132*Assumptions!G$14,0)</f>
        <v>304350.98077619233</v>
      </c>
      <c r="P132" s="2">
        <f>Bids_data_set!G132+N132+O132</f>
        <v>2498350.9807761922</v>
      </c>
      <c r="Q132" s="2">
        <f t="shared" si="10"/>
        <v>1488026</v>
      </c>
      <c r="R132" s="2">
        <f t="shared" si="11"/>
        <v>1488026</v>
      </c>
      <c r="T132" s="2">
        <f>Assumptions!E$4+(Bids_data_set!G132*Assumptions!E$5)+(Bids_data_set!BJ132*Assumptions!E$6)+(Bids_data_set!BK132*Assumptions!E$7)+(Bids_data_set!BL132*Assumptions!E$8)+(Bids_data_set!BM132*Assumptions!E$9)+(Bids_data_set!BN132*Assumptions!E$10)</f>
        <v>3405656.9694117922</v>
      </c>
      <c r="U132" s="2">
        <f>Bids_data_set!Q132-T132</f>
        <v>-1917628.9694117922</v>
      </c>
      <c r="V132" s="2">
        <f>ABS(U132)</f>
        <v>1917628.9694117922</v>
      </c>
    </row>
    <row r="133" spans="9:22" x14ac:dyDescent="0.2">
      <c r="I133" s="2">
        <f>Bids_data_set!G133</f>
        <v>26900000</v>
      </c>
      <c r="J133" s="2">
        <f>Bids_data_set!Q133</f>
        <v>29473711</v>
      </c>
      <c r="K133" s="2">
        <f t="shared" si="8"/>
        <v>2573711</v>
      </c>
      <c r="L133" s="2">
        <f t="shared" si="9"/>
        <v>2573711</v>
      </c>
      <c r="N133" s="4">
        <f>IF(Bids_data_set!BG133=5,Bids_data_set!G133*(Assumptions!G$13),0)</f>
        <v>1671043.8398131011</v>
      </c>
      <c r="O133" s="4">
        <f>IF(Bids_data_set!BE133="Other",Bids_data_set!G133*Assumptions!G$14,0)</f>
        <v>3731559.4270189488</v>
      </c>
      <c r="P133" s="2">
        <f>Bids_data_set!G133+N133+O133</f>
        <v>32302603.26683205</v>
      </c>
      <c r="Q133" s="2">
        <f t="shared" si="10"/>
        <v>29473709</v>
      </c>
      <c r="R133" s="2">
        <f t="shared" si="11"/>
        <v>29473709</v>
      </c>
      <c r="T133" s="2">
        <f>Assumptions!E$4+(Bids_data_set!G133*Assumptions!E$5)+(Bids_data_set!BJ133*Assumptions!E$6)+(Bids_data_set!BK133*Assumptions!E$7)+(Bids_data_set!BL133*Assumptions!E$8)+(Bids_data_set!BM133*Assumptions!E$9)+(Bids_data_set!BN133*Assumptions!E$10)</f>
        <v>28117746.278212484</v>
      </c>
      <c r="U133" s="2">
        <f>Bids_data_set!Q133-T133</f>
        <v>1355964.721787516</v>
      </c>
      <c r="V133" s="2">
        <f>ABS(U133)</f>
        <v>1355964.721787516</v>
      </c>
    </row>
    <row r="134" spans="9:22" x14ac:dyDescent="0.2">
      <c r="I134" s="2">
        <f>Bids_data_set!G134</f>
        <v>1650000</v>
      </c>
      <c r="J134" s="2">
        <f>Bids_data_set!Q134</f>
        <v>2656000</v>
      </c>
      <c r="K134" s="2">
        <f t="shared" si="8"/>
        <v>1006000</v>
      </c>
      <c r="L134" s="2">
        <f t="shared" si="9"/>
        <v>1006000</v>
      </c>
      <c r="N134" s="4">
        <f>IF(Bids_data_set!BG134=5,Bids_data_set!G134*(Assumptions!G$13),0)</f>
        <v>0</v>
      </c>
      <c r="O134" s="4">
        <f>IF(Bids_data_set!BE134="Other",Bids_data_set!G134*Assumptions!G$14,0)</f>
        <v>0</v>
      </c>
      <c r="P134" s="2">
        <f>Bids_data_set!G134+N134+O134</f>
        <v>1650000</v>
      </c>
      <c r="Q134" s="2">
        <f t="shared" si="10"/>
        <v>2655998</v>
      </c>
      <c r="R134" s="2">
        <f t="shared" si="11"/>
        <v>2655998</v>
      </c>
      <c r="T134" s="2">
        <f>Assumptions!E$4+(Bids_data_set!G134*Assumptions!E$5)+(Bids_data_set!BJ134*Assumptions!E$6)+(Bids_data_set!BK134*Assumptions!E$7)+(Bids_data_set!BL134*Assumptions!E$8)+(Bids_data_set!BM134*Assumptions!E$9)+(Bids_data_set!BN134*Assumptions!E$10)</f>
        <v>1754210.6433623438</v>
      </c>
      <c r="U134" s="2">
        <f>Bids_data_set!Q134-T134</f>
        <v>901789.35663765622</v>
      </c>
      <c r="V134" s="2">
        <f>ABS(U134)</f>
        <v>901789.35663765622</v>
      </c>
    </row>
    <row r="135" spans="9:22" x14ac:dyDescent="0.2">
      <c r="I135" s="2">
        <f>Bids_data_set!G135</f>
        <v>4860000</v>
      </c>
      <c r="J135" s="2">
        <f>Bids_data_set!Q135</f>
        <v>3675999</v>
      </c>
      <c r="K135" s="2">
        <f t="shared" si="8"/>
        <v>-1184001</v>
      </c>
      <c r="L135" s="2">
        <f t="shared" si="9"/>
        <v>1184001</v>
      </c>
      <c r="N135" s="4">
        <f>IF(Bids_data_set!BG135=5,Bids_data_set!G135*(Assumptions!G$13),0)</f>
        <v>0</v>
      </c>
      <c r="O135" s="4">
        <f>IF(Bids_data_set!BE135="Other",Bids_data_set!G135*Assumptions!G$14,0)</f>
        <v>0</v>
      </c>
      <c r="P135" s="2">
        <f>Bids_data_set!G135+N135+O135</f>
        <v>4860000</v>
      </c>
      <c r="Q135" s="2">
        <f t="shared" si="10"/>
        <v>3675997</v>
      </c>
      <c r="R135" s="2">
        <f t="shared" si="11"/>
        <v>3675997</v>
      </c>
      <c r="T135" s="2">
        <f>Assumptions!E$4+(Bids_data_set!G135*Assumptions!E$5)+(Bids_data_set!BJ135*Assumptions!E$6)+(Bids_data_set!BK135*Assumptions!E$7)+(Bids_data_set!BL135*Assumptions!E$8)+(Bids_data_set!BM135*Assumptions!E$9)+(Bids_data_set!BN135*Assumptions!E$10)</f>
        <v>4547100.1959008835</v>
      </c>
      <c r="U135" s="2">
        <f>Bids_data_set!Q135-T135</f>
        <v>-871101.19590088353</v>
      </c>
      <c r="V135" s="2">
        <f>ABS(U135)</f>
        <v>871101.19590088353</v>
      </c>
    </row>
    <row r="136" spans="9:22" x14ac:dyDescent="0.2">
      <c r="I136" s="2">
        <f>Bids_data_set!G136</f>
        <v>17250000</v>
      </c>
      <c r="J136" s="2">
        <f>Bids_data_set!Q136</f>
        <v>26253000</v>
      </c>
      <c r="K136" s="2">
        <f t="shared" si="8"/>
        <v>9003000</v>
      </c>
      <c r="L136" s="2">
        <f t="shared" si="9"/>
        <v>9003000</v>
      </c>
      <c r="N136" s="4">
        <f>IF(Bids_data_set!BG136=5,Bids_data_set!G136*(Assumptions!G$13),0)</f>
        <v>1071580.1575009665</v>
      </c>
      <c r="O136" s="4">
        <f>IF(Bids_data_set!BE136="Other",Bids_data_set!G136*Assumptions!G$14,0)</f>
        <v>2392914.5024563894</v>
      </c>
      <c r="P136" s="2">
        <f>Bids_data_set!G136+N136+O136</f>
        <v>20714494.659957357</v>
      </c>
      <c r="Q136" s="2">
        <f t="shared" si="10"/>
        <v>26252998</v>
      </c>
      <c r="R136" s="2">
        <f t="shared" si="11"/>
        <v>26252998</v>
      </c>
      <c r="T136" s="2">
        <f>Assumptions!E$4+(Bids_data_set!G136*Assumptions!E$5)+(Bids_data_set!BJ136*Assumptions!E$6)+(Bids_data_set!BK136*Assumptions!E$7)+(Bids_data_set!BL136*Assumptions!E$8)+(Bids_data_set!BM136*Assumptions!E$9)+(Bids_data_set!BN136*Assumptions!E$10)</f>
        <v>19721676.439584162</v>
      </c>
      <c r="U136" s="2">
        <f>Bids_data_set!Q136-T136</f>
        <v>6531323.5604158379</v>
      </c>
      <c r="V136" s="2">
        <f>ABS(U136)</f>
        <v>6531323.5604158379</v>
      </c>
    </row>
    <row r="137" spans="9:22" x14ac:dyDescent="0.2">
      <c r="I137" s="2">
        <f>Bids_data_set!G137</f>
        <v>820000</v>
      </c>
      <c r="J137" s="2">
        <f>Bids_data_set!Q137</f>
        <v>877300</v>
      </c>
      <c r="K137" s="2">
        <f t="shared" si="8"/>
        <v>57300</v>
      </c>
      <c r="L137" s="2">
        <f t="shared" si="9"/>
        <v>57300</v>
      </c>
      <c r="N137" s="4">
        <f>IF(Bids_data_set!BG137=5,Bids_data_set!G137*(Assumptions!G$13),0)</f>
        <v>0</v>
      </c>
      <c r="O137" s="4">
        <f>IF(Bids_data_set!BE137="Other",Bids_data_set!G137*Assumptions!G$14,0)</f>
        <v>113750.13866749212</v>
      </c>
      <c r="P137" s="2">
        <f>Bids_data_set!G137+N137+O137</f>
        <v>933750.13866749208</v>
      </c>
      <c r="Q137" s="2">
        <f t="shared" si="10"/>
        <v>877298</v>
      </c>
      <c r="R137" s="2">
        <f t="shared" si="11"/>
        <v>877298</v>
      </c>
      <c r="T137" s="2">
        <f>Assumptions!E$4+(Bids_data_set!G137*Assumptions!E$5)+(Bids_data_set!BJ137*Assumptions!E$6)+(Bids_data_set!BK137*Assumptions!E$7)+(Bids_data_set!BL137*Assumptions!E$8)+(Bids_data_set!BM137*Assumptions!E$9)+(Bids_data_set!BN137*Assumptions!E$10)</f>
        <v>1578829.1229419354</v>
      </c>
      <c r="U137" s="2">
        <f>Bids_data_set!Q137-T137</f>
        <v>-701529.12294193543</v>
      </c>
      <c r="V137" s="2">
        <f>ABS(U137)</f>
        <v>701529.12294193543</v>
      </c>
    </row>
    <row r="138" spans="9:22" x14ac:dyDescent="0.2">
      <c r="I138" s="2">
        <f>Bids_data_set!G138</f>
        <v>1350000</v>
      </c>
      <c r="J138" s="2">
        <f>Bids_data_set!Q138</f>
        <v>2629000</v>
      </c>
      <c r="K138" s="2">
        <f t="shared" si="8"/>
        <v>1279000</v>
      </c>
      <c r="L138" s="2">
        <f t="shared" si="9"/>
        <v>1279000</v>
      </c>
      <c r="N138" s="4">
        <f>IF(Bids_data_set!BG138=5,Bids_data_set!G138*(Assumptions!G$13),0)</f>
        <v>0</v>
      </c>
      <c r="O138" s="4">
        <f>IF(Bids_data_set!BE138="Other",Bids_data_set!G138*Assumptions!G$14,0)</f>
        <v>0</v>
      </c>
      <c r="P138" s="2">
        <f>Bids_data_set!G138+N138+O138</f>
        <v>1350000</v>
      </c>
      <c r="Q138" s="2">
        <f t="shared" si="10"/>
        <v>2628998</v>
      </c>
      <c r="R138" s="2">
        <f t="shared" si="11"/>
        <v>2628998</v>
      </c>
      <c r="T138" s="2">
        <f>Assumptions!E$4+(Bids_data_set!G138*Assumptions!E$5)+(Bids_data_set!BJ138*Assumptions!E$6)+(Bids_data_set!BK138*Assumptions!E$7)+(Bids_data_set!BL138*Assumptions!E$8)+(Bids_data_set!BM138*Assumptions!E$9)+(Bids_data_set!BN138*Assumptions!E$10)</f>
        <v>1493192.9281718261</v>
      </c>
      <c r="U138" s="2">
        <f>Bids_data_set!Q138-T138</f>
        <v>1135807.0718281739</v>
      </c>
      <c r="V138" s="2">
        <f>ABS(U138)</f>
        <v>1135807.0718281739</v>
      </c>
    </row>
    <row r="139" spans="9:22" x14ac:dyDescent="0.2">
      <c r="I139" s="2">
        <f>Bids_data_set!G139</f>
        <v>6600000</v>
      </c>
      <c r="J139" s="2">
        <f>Bids_data_set!Q139</f>
        <v>5512686</v>
      </c>
      <c r="K139" s="2">
        <f t="shared" si="8"/>
        <v>-1087314</v>
      </c>
      <c r="L139" s="2">
        <f t="shared" si="9"/>
        <v>1087314</v>
      </c>
      <c r="N139" s="4">
        <f>IF(Bids_data_set!BG139=5,Bids_data_set!G139*(Assumptions!G$13),0)</f>
        <v>0</v>
      </c>
      <c r="O139" s="4">
        <f>IF(Bids_data_set!BE139="Other",Bids_data_set!G139*Assumptions!G$14,0)</f>
        <v>0</v>
      </c>
      <c r="P139" s="2">
        <f>Bids_data_set!G139+N139+O139</f>
        <v>6600000</v>
      </c>
      <c r="Q139" s="2">
        <f t="shared" si="10"/>
        <v>5512684</v>
      </c>
      <c r="R139" s="2">
        <f t="shared" si="11"/>
        <v>5512684</v>
      </c>
      <c r="T139" s="2">
        <f>Assumptions!E$4+(Bids_data_set!G139*Assumptions!E$5)+(Bids_data_set!BJ139*Assumptions!E$6)+(Bids_data_set!BK139*Assumptions!E$7)+(Bids_data_set!BL139*Assumptions!E$8)+(Bids_data_set!BM139*Assumptions!E$9)+(Bids_data_set!BN139*Assumptions!E$10)</f>
        <v>6153569.2435054369</v>
      </c>
      <c r="U139" s="2">
        <f>Bids_data_set!Q139-T139</f>
        <v>-640883.24350543693</v>
      </c>
      <c r="V139" s="2">
        <f>ABS(U139)</f>
        <v>640883.24350543693</v>
      </c>
    </row>
    <row r="140" spans="9:22" x14ac:dyDescent="0.2">
      <c r="I140" s="2">
        <f>Bids_data_set!G140</f>
        <v>1530000</v>
      </c>
      <c r="J140" s="2">
        <f>Bids_data_set!Q140</f>
        <v>2100000</v>
      </c>
      <c r="K140" s="2">
        <f t="shared" si="8"/>
        <v>570000</v>
      </c>
      <c r="L140" s="2">
        <f t="shared" si="9"/>
        <v>570000</v>
      </c>
      <c r="N140" s="4">
        <f>IF(Bids_data_set!BG140=5,Bids_data_set!G140*(Assumptions!G$13),0)</f>
        <v>0</v>
      </c>
      <c r="O140" s="4">
        <f>IF(Bids_data_set!BE140="Other",Bids_data_set!G140*Assumptions!G$14,0)</f>
        <v>0</v>
      </c>
      <c r="P140" s="2">
        <f>Bids_data_set!G140+N140+O140</f>
        <v>1530000</v>
      </c>
      <c r="Q140" s="2">
        <f t="shared" si="10"/>
        <v>2099998</v>
      </c>
      <c r="R140" s="2">
        <f t="shared" si="11"/>
        <v>2099998</v>
      </c>
      <c r="T140" s="2">
        <f>Assumptions!E$4+(Bids_data_set!G140*Assumptions!E$5)+(Bids_data_set!BJ140*Assumptions!E$6)+(Bids_data_set!BK140*Assumptions!E$7)+(Bids_data_set!BL140*Assumptions!E$8)+(Bids_data_set!BM140*Assumptions!E$9)+(Bids_data_set!BN140*Assumptions!E$10)</f>
        <v>908220.00595033308</v>
      </c>
      <c r="U140" s="2">
        <f>Bids_data_set!Q140-T140</f>
        <v>1191779.9940496669</v>
      </c>
      <c r="V140" s="2">
        <f>ABS(U140)</f>
        <v>1191779.9940496669</v>
      </c>
    </row>
    <row r="141" spans="9:22" x14ac:dyDescent="0.2">
      <c r="I141" s="2">
        <f>Bids_data_set!G141</f>
        <v>38000000</v>
      </c>
      <c r="J141" s="2">
        <f>Bids_data_set!Q141</f>
        <v>33693128</v>
      </c>
      <c r="K141" s="2">
        <f t="shared" si="8"/>
        <v>-4306872</v>
      </c>
      <c r="L141" s="2">
        <f t="shared" si="9"/>
        <v>4306872</v>
      </c>
      <c r="N141" s="4">
        <f>IF(Bids_data_set!BG141=5,Bids_data_set!G141*(Assumptions!G$13),0)</f>
        <v>2360582.3759441576</v>
      </c>
      <c r="O141" s="4">
        <f>IF(Bids_data_set!BE141="Other",Bids_data_set!G141*Assumptions!G$14,0)</f>
        <v>0</v>
      </c>
      <c r="P141" s="2">
        <f>Bids_data_set!G141+N141+O141</f>
        <v>40360582.37594416</v>
      </c>
      <c r="Q141" s="2">
        <f t="shared" si="10"/>
        <v>33693126</v>
      </c>
      <c r="R141" s="2">
        <f t="shared" si="11"/>
        <v>33693126</v>
      </c>
      <c r="T141" s="2">
        <f>Assumptions!E$4+(Bids_data_set!G141*Assumptions!E$5)+(Bids_data_set!BJ141*Assumptions!E$6)+(Bids_data_set!BK141*Assumptions!E$7)+(Bids_data_set!BL141*Assumptions!E$8)+(Bids_data_set!BM141*Assumptions!E$9)+(Bids_data_set!BN141*Assumptions!E$10)</f>
        <v>35855683.986421853</v>
      </c>
      <c r="U141" s="2">
        <f>Bids_data_set!Q141-T141</f>
        <v>-2162555.9864218533</v>
      </c>
      <c r="V141" s="2">
        <f>ABS(U141)</f>
        <v>2162555.9864218533</v>
      </c>
    </row>
    <row r="142" spans="9:22" x14ac:dyDescent="0.2">
      <c r="I142" s="2">
        <f>Bids_data_set!G142</f>
        <v>979000</v>
      </c>
      <c r="J142" s="2">
        <f>Bids_data_set!Q142</f>
        <v>1736000</v>
      </c>
      <c r="K142" s="2">
        <f t="shared" si="8"/>
        <v>757000</v>
      </c>
      <c r="L142" s="2">
        <f t="shared" si="9"/>
        <v>757000</v>
      </c>
      <c r="N142" s="4">
        <f>IF(Bids_data_set!BG142=5,Bids_data_set!G142*(Assumptions!G$13),0)</f>
        <v>0</v>
      </c>
      <c r="O142" s="4">
        <f>IF(Bids_data_set!BE142="Other",Bids_data_set!G142*Assumptions!G$14,0)</f>
        <v>135806.56799448145</v>
      </c>
      <c r="P142" s="2">
        <f>Bids_data_set!G142+N142+O142</f>
        <v>1114806.5679944814</v>
      </c>
      <c r="Q142" s="2">
        <f t="shared" si="10"/>
        <v>1735998</v>
      </c>
      <c r="R142" s="2">
        <f t="shared" si="11"/>
        <v>1735998</v>
      </c>
      <c r="T142" s="2">
        <f>Assumptions!E$4+(Bids_data_set!G142*Assumptions!E$5)+(Bids_data_set!BJ142*Assumptions!E$6)+(Bids_data_set!BK142*Assumptions!E$7)+(Bids_data_set!BL142*Assumptions!E$8)+(Bids_data_set!BM142*Assumptions!E$9)+(Bids_data_set!BN142*Assumptions!E$10)</f>
        <v>2348535.2228901954</v>
      </c>
      <c r="U142" s="2">
        <f>Bids_data_set!Q142-T142</f>
        <v>-612535.22289019544</v>
      </c>
      <c r="V142" s="2">
        <f>ABS(U142)</f>
        <v>612535.22289019544</v>
      </c>
    </row>
    <row r="143" spans="9:22" x14ac:dyDescent="0.2">
      <c r="I143" s="2">
        <f>Bids_data_set!G143</f>
        <v>4872000</v>
      </c>
      <c r="J143" s="2">
        <f>Bids_data_set!Q143</f>
        <v>4763300</v>
      </c>
      <c r="K143" s="2">
        <f t="shared" si="8"/>
        <v>-108700</v>
      </c>
      <c r="L143" s="2">
        <f t="shared" si="9"/>
        <v>108700</v>
      </c>
      <c r="N143" s="4">
        <f>IF(Bids_data_set!BG143=5,Bids_data_set!G143*(Assumptions!G$13),0)</f>
        <v>0</v>
      </c>
      <c r="O143" s="4">
        <f>IF(Bids_data_set!BE143="Other",Bids_data_set!G143*Assumptions!G$14,0)</f>
        <v>675842.28730246541</v>
      </c>
      <c r="P143" s="2">
        <f>Bids_data_set!G143+N143+O143</f>
        <v>5547842.2873024652</v>
      </c>
      <c r="Q143" s="2">
        <f t="shared" si="10"/>
        <v>4763298</v>
      </c>
      <c r="R143" s="2">
        <f t="shared" si="11"/>
        <v>4763298</v>
      </c>
      <c r="T143" s="2">
        <f>Assumptions!E$4+(Bids_data_set!G143*Assumptions!E$5)+(Bids_data_set!BJ143*Assumptions!E$6)+(Bids_data_set!BK143*Assumptions!E$7)+(Bids_data_set!BL143*Assumptions!E$8)+(Bids_data_set!BM143*Assumptions!E$9)+(Bids_data_set!BN143*Assumptions!E$10)</f>
        <v>6569824.9578478336</v>
      </c>
      <c r="U143" s="2">
        <f>Bids_data_set!Q143-T143</f>
        <v>-1806524.9578478336</v>
      </c>
      <c r="V143" s="2">
        <f>ABS(U143)</f>
        <v>1806524.9578478336</v>
      </c>
    </row>
    <row r="144" spans="9:22" x14ac:dyDescent="0.2">
      <c r="I144" s="2">
        <f>Bids_data_set!G144</f>
        <v>795000</v>
      </c>
      <c r="J144" s="2">
        <f>Bids_data_set!Q144</f>
        <v>568000</v>
      </c>
      <c r="K144" s="2">
        <f t="shared" si="8"/>
        <v>-227000</v>
      </c>
      <c r="L144" s="2">
        <f t="shared" si="9"/>
        <v>227000</v>
      </c>
      <c r="N144" s="4">
        <f>IF(Bids_data_set!BG144=5,Bids_data_set!G144*(Assumptions!G$13),0)</f>
        <v>0</v>
      </c>
      <c r="O144" s="4">
        <f>IF(Bids_data_set!BE144="Other",Bids_data_set!G144*Assumptions!G$14,0)</f>
        <v>110282.14663494664</v>
      </c>
      <c r="P144" s="2">
        <f>Bids_data_set!G144+N144+O144</f>
        <v>905282.14663494658</v>
      </c>
      <c r="Q144" s="2">
        <f t="shared" si="10"/>
        <v>567998</v>
      </c>
      <c r="R144" s="2">
        <f t="shared" si="11"/>
        <v>567998</v>
      </c>
      <c r="T144" s="2">
        <f>Assumptions!E$4+(Bids_data_set!G144*Assumptions!E$5)+(Bids_data_set!BJ144*Assumptions!E$6)+(Bids_data_set!BK144*Assumptions!E$7)+(Bids_data_set!BL144*Assumptions!E$8)+(Bids_data_set!BM144*Assumptions!E$9)+(Bids_data_set!BN144*Assumptions!E$10)</f>
        <v>1557077.6466760589</v>
      </c>
      <c r="U144" s="2">
        <f>Bids_data_set!Q144-T144</f>
        <v>-989077.64667605888</v>
      </c>
      <c r="V144" s="2">
        <f>ABS(U144)</f>
        <v>989077.64667605888</v>
      </c>
    </row>
    <row r="145" spans="9:22" x14ac:dyDescent="0.2">
      <c r="I145" s="2">
        <f>Bids_data_set!G145</f>
        <v>8520000</v>
      </c>
      <c r="J145" s="2">
        <f>Bids_data_set!Q145</f>
        <v>8226915</v>
      </c>
      <c r="K145" s="2">
        <f t="shared" si="8"/>
        <v>-293085</v>
      </c>
      <c r="L145" s="2">
        <f t="shared" si="9"/>
        <v>293085</v>
      </c>
      <c r="N145" s="4">
        <f>IF(Bids_data_set!BG145=5,Bids_data_set!G145*(Assumptions!G$13),0)</f>
        <v>0</v>
      </c>
      <c r="O145" s="4">
        <f>IF(Bids_data_set!BE145="Other",Bids_data_set!G145*Assumptions!G$14,0)</f>
        <v>1181891.6846915036</v>
      </c>
      <c r="P145" s="2">
        <f>Bids_data_set!G145+N145+O145</f>
        <v>9701891.6846915036</v>
      </c>
      <c r="Q145" s="2">
        <f t="shared" si="10"/>
        <v>8226913</v>
      </c>
      <c r="R145" s="2">
        <f t="shared" si="11"/>
        <v>8226913</v>
      </c>
      <c r="T145" s="2">
        <f>Assumptions!E$4+(Bids_data_set!G145*Assumptions!E$5)+(Bids_data_set!BJ145*Assumptions!E$6)+(Bids_data_set!BK145*Assumptions!E$7)+(Bids_data_set!BL145*Assumptions!E$8)+(Bids_data_set!BM145*Assumptions!E$9)+(Bids_data_set!BN145*Assumptions!E$10)</f>
        <v>9743800.3745645303</v>
      </c>
      <c r="U145" s="2">
        <f>Bids_data_set!Q145-T145</f>
        <v>-1516885.3745645303</v>
      </c>
      <c r="V145" s="2">
        <f>ABS(U145)</f>
        <v>1516885.3745645303</v>
      </c>
    </row>
    <row r="146" spans="9:22" x14ac:dyDescent="0.2">
      <c r="I146" s="2">
        <f>Bids_data_set!G146</f>
        <v>200000000</v>
      </c>
      <c r="J146" s="2">
        <f>Bids_data_set!Q146</f>
        <v>112537000</v>
      </c>
      <c r="K146" s="2">
        <f t="shared" si="8"/>
        <v>-87463000</v>
      </c>
      <c r="L146" s="2">
        <f t="shared" si="9"/>
        <v>87463000</v>
      </c>
      <c r="N146" s="4">
        <f>IF(Bids_data_set!BG146=5,Bids_data_set!G146*(Assumptions!G$13),0)</f>
        <v>12424117.768127147</v>
      </c>
      <c r="O146" s="4">
        <f>IF(Bids_data_set!BE146="Other",Bids_data_set!G146*Assumptions!G$14,0)</f>
        <v>27743936.260363933</v>
      </c>
      <c r="P146" s="2">
        <f>Bids_data_set!G146+N146+O146</f>
        <v>240168054.02849108</v>
      </c>
      <c r="Q146" s="2">
        <f t="shared" si="10"/>
        <v>112536998</v>
      </c>
      <c r="R146" s="2">
        <f t="shared" si="11"/>
        <v>112536998</v>
      </c>
      <c r="T146" s="2">
        <f>Assumptions!E$4+(Bids_data_set!G146*Assumptions!E$5)+(Bids_data_set!BJ146*Assumptions!E$6)+(Bids_data_set!BK146*Assumptions!E$7)+(Bids_data_set!BL146*Assumptions!E$8)+(Bids_data_set!BM146*Assumptions!E$9)+(Bids_data_set!BN146*Assumptions!E$10)</f>
        <v>178724967.94314119</v>
      </c>
      <c r="U146" s="2">
        <f>Bids_data_set!Q146-T146</f>
        <v>-66187967.943141192</v>
      </c>
      <c r="V146" s="2">
        <f>ABS(U146)</f>
        <v>66187967.943141192</v>
      </c>
    </row>
    <row r="147" spans="9:22" x14ac:dyDescent="0.2">
      <c r="I147" s="2">
        <f>Bids_data_set!G147</f>
        <v>26900000</v>
      </c>
      <c r="J147" s="2">
        <f>Bids_data_set!Q147</f>
        <v>45044000</v>
      </c>
      <c r="K147" s="2">
        <f t="shared" si="8"/>
        <v>18144000</v>
      </c>
      <c r="L147" s="2">
        <f t="shared" si="9"/>
        <v>18144000</v>
      </c>
      <c r="N147" s="4">
        <f>IF(Bids_data_set!BG147=5,Bids_data_set!G147*(Assumptions!G$13),0)</f>
        <v>1671043.8398131011</v>
      </c>
      <c r="O147" s="4">
        <f>IF(Bids_data_set!BE147="Other",Bids_data_set!G147*Assumptions!G$14,0)</f>
        <v>3731559.4270189488</v>
      </c>
      <c r="P147" s="2">
        <f>Bids_data_set!G147+N147+O147</f>
        <v>32302603.26683205</v>
      </c>
      <c r="Q147" s="2">
        <f t="shared" si="10"/>
        <v>45043998</v>
      </c>
      <c r="R147" s="2">
        <f t="shared" si="11"/>
        <v>45043998</v>
      </c>
      <c r="T147" s="2">
        <f>Assumptions!E$4+(Bids_data_set!G147*Assumptions!E$5)+(Bids_data_set!BJ147*Assumptions!E$6)+(Bids_data_set!BK147*Assumptions!E$7)+(Bids_data_set!BL147*Assumptions!E$8)+(Bids_data_set!BM147*Assumptions!E$9)+(Bids_data_set!BN147*Assumptions!E$10)</f>
        <v>28117746.278212484</v>
      </c>
      <c r="U147" s="2">
        <f>Bids_data_set!Q147-T147</f>
        <v>16926253.721787516</v>
      </c>
      <c r="V147" s="2">
        <f>ABS(U147)</f>
        <v>16926253.721787516</v>
      </c>
    </row>
    <row r="148" spans="9:22" x14ac:dyDescent="0.2">
      <c r="I148" s="2">
        <f>Bids_data_set!G148</f>
        <v>22000000</v>
      </c>
      <c r="J148" s="2">
        <f>Bids_data_set!Q148</f>
        <v>22332146</v>
      </c>
      <c r="K148" s="2">
        <f t="shared" si="8"/>
        <v>332146</v>
      </c>
      <c r="L148" s="2">
        <f t="shared" si="9"/>
        <v>332146</v>
      </c>
      <c r="N148" s="4">
        <f>IF(Bids_data_set!BG148=5,Bids_data_set!G148*(Assumptions!G$13),0)</f>
        <v>1366652.9544939862</v>
      </c>
      <c r="O148" s="4">
        <f>IF(Bids_data_set!BE148="Other",Bids_data_set!G148*Assumptions!G$14,0)</f>
        <v>0</v>
      </c>
      <c r="P148" s="2">
        <f>Bids_data_set!G148+N148+O148</f>
        <v>23366652.954493985</v>
      </c>
      <c r="Q148" s="2">
        <f t="shared" si="10"/>
        <v>22332144</v>
      </c>
      <c r="R148" s="2">
        <f t="shared" si="11"/>
        <v>22332144</v>
      </c>
      <c r="T148" s="2">
        <f>Assumptions!E$4+(Bids_data_set!G148*Assumptions!E$5)+(Bids_data_set!BJ148*Assumptions!E$6)+(Bids_data_set!BK148*Assumptions!E$7)+(Bids_data_set!BL148*Assumptions!E$8)+(Bids_data_set!BM148*Assumptions!E$9)+(Bids_data_set!BN148*Assumptions!E$10)</f>
        <v>21934739.176260915</v>
      </c>
      <c r="U148" s="2">
        <f>Bids_data_set!Q148-T148</f>
        <v>397406.82373908535</v>
      </c>
      <c r="V148" s="2">
        <f>ABS(U148)</f>
        <v>397406.82373908535</v>
      </c>
    </row>
    <row r="149" spans="9:22" x14ac:dyDescent="0.2">
      <c r="I149" s="2">
        <f>Bids_data_set!G149</f>
        <v>1700000</v>
      </c>
      <c r="J149" s="2">
        <f>Bids_data_set!Q149</f>
        <v>1647000</v>
      </c>
      <c r="K149" s="2">
        <f t="shared" si="8"/>
        <v>-53000</v>
      </c>
      <c r="L149" s="2">
        <f t="shared" si="9"/>
        <v>53000</v>
      </c>
      <c r="N149" s="4">
        <f>IF(Bids_data_set!BG149=5,Bids_data_set!G149*(Assumptions!G$13),0)</f>
        <v>0</v>
      </c>
      <c r="O149" s="4">
        <f>IF(Bids_data_set!BE149="Other",Bids_data_set!G149*Assumptions!G$14,0)</f>
        <v>0</v>
      </c>
      <c r="P149" s="2">
        <f>Bids_data_set!G149+N149+O149</f>
        <v>1700000</v>
      </c>
      <c r="Q149" s="2">
        <f t="shared" si="10"/>
        <v>1646998</v>
      </c>
      <c r="R149" s="2">
        <f t="shared" si="11"/>
        <v>1646998</v>
      </c>
      <c r="T149" s="2">
        <f>Assumptions!E$4+(Bids_data_set!G149*Assumptions!E$5)+(Bids_data_set!BJ149*Assumptions!E$6)+(Bids_data_set!BK149*Assumptions!E$7)+(Bids_data_set!BL149*Assumptions!E$8)+(Bids_data_set!BM149*Assumptions!E$9)+(Bids_data_set!BN149*Assumptions!E$10)</f>
        <v>1056130.0445582932</v>
      </c>
      <c r="U149" s="2">
        <f>Bids_data_set!Q149-T149</f>
        <v>590869.95544170681</v>
      </c>
      <c r="V149" s="2">
        <f>ABS(U149)</f>
        <v>590869.95544170681</v>
      </c>
    </row>
    <row r="150" spans="9:22" x14ac:dyDescent="0.2">
      <c r="I150" s="2">
        <f>Bids_data_set!G150</f>
        <v>1056000</v>
      </c>
      <c r="J150" s="2">
        <f>Bids_data_set!Q150</f>
        <v>931795</v>
      </c>
      <c r="K150" s="2">
        <f t="shared" si="8"/>
        <v>-124205</v>
      </c>
      <c r="L150" s="2">
        <f t="shared" si="9"/>
        <v>124205</v>
      </c>
      <c r="N150" s="4">
        <f>IF(Bids_data_set!BG150=5,Bids_data_set!G150*(Assumptions!G$13),0)</f>
        <v>0</v>
      </c>
      <c r="O150" s="4">
        <f>IF(Bids_data_set!BE150="Other",Bids_data_set!G150*Assumptions!G$14,0)</f>
        <v>146487.98345472157</v>
      </c>
      <c r="P150" s="2">
        <f>Bids_data_set!G150+N150+O150</f>
        <v>1202487.9834547215</v>
      </c>
      <c r="Q150" s="2">
        <f t="shared" si="10"/>
        <v>931793</v>
      </c>
      <c r="R150" s="2">
        <f t="shared" si="11"/>
        <v>931793</v>
      </c>
      <c r="T150" s="2">
        <f>Assumptions!E$4+(Bids_data_set!G150*Assumptions!E$5)+(Bids_data_set!BJ150*Assumptions!E$6)+(Bids_data_set!BK150*Assumptions!E$7)+(Bids_data_set!BL150*Assumptions!E$8)+(Bids_data_set!BM150*Assumptions!E$9)+(Bids_data_set!BN150*Assumptions!E$10)</f>
        <v>1784163.0588918093</v>
      </c>
      <c r="U150" s="2">
        <f>Bids_data_set!Q150-T150</f>
        <v>-852368.05889180931</v>
      </c>
      <c r="V150" s="2">
        <f>ABS(U150)</f>
        <v>852368.05889180931</v>
      </c>
    </row>
    <row r="151" spans="9:22" x14ac:dyDescent="0.2">
      <c r="I151" s="2">
        <f>Bids_data_set!G151</f>
        <v>10590000</v>
      </c>
      <c r="J151" s="2">
        <f>Bids_data_set!Q151</f>
        <v>9832834</v>
      </c>
      <c r="K151" s="2">
        <f t="shared" si="8"/>
        <v>-757166</v>
      </c>
      <c r="L151" s="2">
        <f t="shared" si="9"/>
        <v>757166</v>
      </c>
      <c r="N151" s="4">
        <f>IF(Bids_data_set!BG151=5,Bids_data_set!G151*(Assumptions!G$13),0)</f>
        <v>0</v>
      </c>
      <c r="O151" s="4">
        <f>IF(Bids_data_set!BE151="Other",Bids_data_set!G151*Assumptions!G$14,0)</f>
        <v>1469041.4249862703</v>
      </c>
      <c r="P151" s="2">
        <f>Bids_data_set!G151+N151+O151</f>
        <v>12059041.424986269</v>
      </c>
      <c r="Q151" s="2">
        <f t="shared" si="10"/>
        <v>9832832</v>
      </c>
      <c r="R151" s="2">
        <f t="shared" si="11"/>
        <v>9832832</v>
      </c>
      <c r="T151" s="2">
        <f>Assumptions!E$4+(Bids_data_set!G151*Assumptions!E$5)+(Bids_data_set!BJ151*Assumptions!E$6)+(Bids_data_set!BK151*Assumptions!E$7)+(Bids_data_set!BL151*Assumptions!E$8)+(Bids_data_set!BM151*Assumptions!E$9)+(Bids_data_set!BN151*Assumptions!E$10)</f>
        <v>11544822.609379102</v>
      </c>
      <c r="U151" s="2">
        <f>Bids_data_set!Q151-T151</f>
        <v>-1711988.6093791015</v>
      </c>
      <c r="V151" s="2">
        <f>ABS(U151)</f>
        <v>1711988.6093791015</v>
      </c>
    </row>
    <row r="152" spans="9:22" x14ac:dyDescent="0.2">
      <c r="I152" s="2">
        <f>Bids_data_set!G152</f>
        <v>23100000</v>
      </c>
      <c r="J152" s="2">
        <f>Bids_data_set!Q152</f>
        <v>18987000</v>
      </c>
      <c r="K152" s="2">
        <f t="shared" si="8"/>
        <v>-4113000</v>
      </c>
      <c r="L152" s="2">
        <f t="shared" si="9"/>
        <v>4113000</v>
      </c>
      <c r="N152" s="4">
        <f>IF(Bids_data_set!BG152=5,Bids_data_set!G152*(Assumptions!G$13),0)</f>
        <v>1434985.6022186854</v>
      </c>
      <c r="O152" s="4">
        <f>IF(Bids_data_set!BE152="Other",Bids_data_set!G152*Assumptions!G$14,0)</f>
        <v>0</v>
      </c>
      <c r="P152" s="2">
        <f>Bids_data_set!G152+N152+O152</f>
        <v>24534985.602218684</v>
      </c>
      <c r="Q152" s="2">
        <f t="shared" si="10"/>
        <v>18986998</v>
      </c>
      <c r="R152" s="2">
        <f t="shared" si="11"/>
        <v>18986998</v>
      </c>
      <c r="T152" s="2">
        <f>Assumptions!E$4+(Bids_data_set!G152*Assumptions!E$5)+(Bids_data_set!BJ152*Assumptions!E$6)+(Bids_data_set!BK152*Assumptions!E$7)+(Bids_data_set!BL152*Assumptions!E$8)+(Bids_data_set!BM152*Assumptions!E$9)+(Bids_data_set!BN152*Assumptions!E$10)</f>
        <v>22891804.131959479</v>
      </c>
      <c r="U152" s="2">
        <f>Bids_data_set!Q152-T152</f>
        <v>-3904804.1319594793</v>
      </c>
      <c r="V152" s="2">
        <f>ABS(U152)</f>
        <v>3904804.1319594793</v>
      </c>
    </row>
    <row r="153" spans="9:22" x14ac:dyDescent="0.2">
      <c r="I153" s="2">
        <f>Bids_data_set!G153</f>
        <v>1273000</v>
      </c>
      <c r="J153" s="2">
        <f>Bids_data_set!Q153</f>
        <v>1249893</v>
      </c>
      <c r="K153" s="2">
        <f t="shared" si="8"/>
        <v>-23107</v>
      </c>
      <c r="L153" s="2">
        <f t="shared" si="9"/>
        <v>23107</v>
      </c>
      <c r="N153" s="4">
        <f>IF(Bids_data_set!BG153=5,Bids_data_set!G153*(Assumptions!G$13),0)</f>
        <v>0</v>
      </c>
      <c r="O153" s="4">
        <f>IF(Bids_data_set!BE153="Other",Bids_data_set!G153*Assumptions!G$14,0)</f>
        <v>0</v>
      </c>
      <c r="P153" s="2">
        <f>Bids_data_set!G153+N153+O153</f>
        <v>1273000</v>
      </c>
      <c r="Q153" s="2">
        <f t="shared" si="10"/>
        <v>1249891</v>
      </c>
      <c r="R153" s="2">
        <f t="shared" si="11"/>
        <v>1249891</v>
      </c>
      <c r="T153" s="2">
        <f>Assumptions!E$4+(Bids_data_set!G153*Assumptions!E$5)+(Bids_data_set!BJ153*Assumptions!E$6)+(Bids_data_set!BK153*Assumptions!E$7)+(Bids_data_set!BL153*Assumptions!E$8)+(Bids_data_set!BM153*Assumptions!E$9)+(Bids_data_set!BN153*Assumptions!E$10)</f>
        <v>53248.119039837038</v>
      </c>
      <c r="U153" s="2">
        <f>Bids_data_set!Q153-T153</f>
        <v>1196644.880960163</v>
      </c>
      <c r="V153" s="2">
        <f>ABS(U153)</f>
        <v>1196644.880960163</v>
      </c>
    </row>
    <row r="154" spans="9:22" x14ac:dyDescent="0.2">
      <c r="I154" s="2">
        <f>Bids_data_set!G154</f>
        <v>1600000</v>
      </c>
      <c r="J154" s="2">
        <f>Bids_data_set!Q154</f>
        <v>2759000</v>
      </c>
      <c r="K154" s="2">
        <f t="shared" si="8"/>
        <v>1159000</v>
      </c>
      <c r="L154" s="2">
        <f t="shared" si="9"/>
        <v>1159000</v>
      </c>
      <c r="N154" s="4">
        <f>IF(Bids_data_set!BG154=5,Bids_data_set!G154*(Assumptions!G$13),0)</f>
        <v>0</v>
      </c>
      <c r="O154" s="4">
        <f>IF(Bids_data_set!BE154="Other",Bids_data_set!G154*Assumptions!G$14,0)</f>
        <v>0</v>
      </c>
      <c r="P154" s="2">
        <f>Bids_data_set!G154+N154+O154</f>
        <v>1600000</v>
      </c>
      <c r="Q154" s="2">
        <f t="shared" si="10"/>
        <v>2758998</v>
      </c>
      <c r="R154" s="2">
        <f t="shared" si="11"/>
        <v>2758998</v>
      </c>
      <c r="T154" s="2">
        <f>Assumptions!E$4+(Bids_data_set!G154*Assumptions!E$5)+(Bids_data_set!BJ154*Assumptions!E$6)+(Bids_data_set!BK154*Assumptions!E$7)+(Bids_data_set!BL154*Assumptions!E$8)+(Bids_data_set!BM154*Assumptions!E$9)+(Bids_data_set!BN154*Assumptions!E$10)</f>
        <v>1710707.6908305907</v>
      </c>
      <c r="U154" s="2">
        <f>Bids_data_set!Q154-T154</f>
        <v>1048292.3091694093</v>
      </c>
      <c r="V154" s="2">
        <f>ABS(U154)</f>
        <v>1048292.3091694093</v>
      </c>
    </row>
    <row r="155" spans="9:22" x14ac:dyDescent="0.2">
      <c r="I155" s="2">
        <f>Bids_data_set!G155</f>
        <v>10900000</v>
      </c>
      <c r="J155" s="2">
        <f>Bids_data_set!Q155</f>
        <v>10424000</v>
      </c>
      <c r="K155" s="2">
        <f t="shared" si="8"/>
        <v>-476000</v>
      </c>
      <c r="L155" s="2">
        <f t="shared" si="9"/>
        <v>476000</v>
      </c>
      <c r="N155" s="4">
        <f>IF(Bids_data_set!BG155=5,Bids_data_set!G155*(Assumptions!G$13),0)</f>
        <v>0</v>
      </c>
      <c r="O155" s="4">
        <f>IF(Bids_data_set!BE155="Other",Bids_data_set!G155*Assumptions!G$14,0)</f>
        <v>0</v>
      </c>
      <c r="P155" s="2">
        <f>Bids_data_set!G155+N155+O155</f>
        <v>10900000</v>
      </c>
      <c r="Q155" s="2">
        <f t="shared" si="10"/>
        <v>10423998</v>
      </c>
      <c r="R155" s="2">
        <f t="shared" si="11"/>
        <v>10423998</v>
      </c>
      <c r="T155" s="2">
        <f>Assumptions!E$4+(Bids_data_set!G155*Assumptions!E$5)+(Bids_data_set!BJ155*Assumptions!E$6)+(Bids_data_set!BK155*Assumptions!E$7)+(Bids_data_set!BL155*Assumptions!E$8)+(Bids_data_set!BM155*Assumptions!E$9)+(Bids_data_set!BN155*Assumptions!E$10)</f>
        <v>9894823.1612361893</v>
      </c>
      <c r="U155" s="2">
        <f>Bids_data_set!Q155-T155</f>
        <v>529176.83876381069</v>
      </c>
      <c r="V155" s="2">
        <f>ABS(U155)</f>
        <v>529176.83876381069</v>
      </c>
    </row>
    <row r="156" spans="9:22" x14ac:dyDescent="0.2">
      <c r="I156" s="2">
        <f>Bids_data_set!G156</f>
        <v>600000</v>
      </c>
      <c r="J156" s="2">
        <f>Bids_data_set!Q156</f>
        <v>888000</v>
      </c>
      <c r="K156" s="2">
        <f t="shared" si="8"/>
        <v>288000</v>
      </c>
      <c r="L156" s="2">
        <f t="shared" si="9"/>
        <v>288000</v>
      </c>
      <c r="N156" s="4">
        <f>IF(Bids_data_set!BG156=5,Bids_data_set!G156*(Assumptions!G$13),0)</f>
        <v>0</v>
      </c>
      <c r="O156" s="4">
        <f>IF(Bids_data_set!BE156="Other",Bids_data_set!G156*Assumptions!G$14,0)</f>
        <v>83231.808781091793</v>
      </c>
      <c r="P156" s="2">
        <f>Bids_data_set!G156+N156+O156</f>
        <v>683231.80878109182</v>
      </c>
      <c r="Q156" s="2">
        <f t="shared" si="10"/>
        <v>887998</v>
      </c>
      <c r="R156" s="2">
        <f t="shared" si="11"/>
        <v>887998</v>
      </c>
      <c r="T156" s="2">
        <f>Assumptions!E$4+(Bids_data_set!G156*Assumptions!E$5)+(Bids_data_set!BJ156*Assumptions!E$6)+(Bids_data_set!BK156*Assumptions!E$7)+(Bids_data_set!BL156*Assumptions!E$8)+(Bids_data_set!BM156*Assumptions!E$9)+(Bids_data_set!BN156*Assumptions!E$10)</f>
        <v>1387416.1318022225</v>
      </c>
      <c r="U156" s="2">
        <f>Bids_data_set!Q156-T156</f>
        <v>-499416.13180222246</v>
      </c>
      <c r="V156" s="2">
        <f>ABS(U156)</f>
        <v>499416.13180222246</v>
      </c>
    </row>
    <row r="157" spans="9:22" x14ac:dyDescent="0.2">
      <c r="I157" s="2">
        <f>Bids_data_set!G157</f>
        <v>1150000</v>
      </c>
      <c r="J157" s="2">
        <f>Bids_data_set!Q157</f>
        <v>1415318</v>
      </c>
      <c r="K157" s="2">
        <f t="shared" si="8"/>
        <v>265318</v>
      </c>
      <c r="L157" s="2">
        <f t="shared" si="9"/>
        <v>265318</v>
      </c>
      <c r="N157" s="4">
        <f>IF(Bids_data_set!BG157=5,Bids_data_set!G157*(Assumptions!G$13),0)</f>
        <v>0</v>
      </c>
      <c r="O157" s="4">
        <f>IF(Bids_data_set!BE157="Other",Bids_data_set!G157*Assumptions!G$14,0)</f>
        <v>0</v>
      </c>
      <c r="P157" s="2">
        <f>Bids_data_set!G157+N157+O157</f>
        <v>1150000</v>
      </c>
      <c r="Q157" s="2">
        <f t="shared" si="10"/>
        <v>1415316</v>
      </c>
      <c r="R157" s="2">
        <f t="shared" si="11"/>
        <v>1415316</v>
      </c>
      <c r="T157" s="2">
        <f>Assumptions!E$4+(Bids_data_set!G157*Assumptions!E$5)+(Bids_data_set!BJ157*Assumptions!E$6)+(Bids_data_set!BK157*Assumptions!E$7)+(Bids_data_set!BL157*Assumptions!E$8)+(Bids_data_set!BM157*Assumptions!E$9)+(Bids_data_set!BN157*Assumptions!E$10)</f>
        <v>-53769.144188275328</v>
      </c>
      <c r="U157" s="2">
        <f>Bids_data_set!Q157-T157</f>
        <v>1469087.1441882753</v>
      </c>
      <c r="V157" s="2">
        <f>ABS(U157)</f>
        <v>1469087.1441882753</v>
      </c>
    </row>
    <row r="158" spans="9:22" x14ac:dyDescent="0.2">
      <c r="I158" s="2">
        <f>Bids_data_set!G158</f>
        <v>1440000</v>
      </c>
      <c r="J158" s="2">
        <f>Bids_data_set!Q158</f>
        <v>2160125</v>
      </c>
      <c r="K158" s="2">
        <f t="shared" si="8"/>
        <v>720125</v>
      </c>
      <c r="L158" s="2">
        <f t="shared" si="9"/>
        <v>720125</v>
      </c>
      <c r="N158" s="4">
        <f>IF(Bids_data_set!BG158=5,Bids_data_set!G158*(Assumptions!G$13),0)</f>
        <v>0</v>
      </c>
      <c r="O158" s="4">
        <f>IF(Bids_data_set!BE158="Other",Bids_data_set!G158*Assumptions!G$14,0)</f>
        <v>0</v>
      </c>
      <c r="P158" s="2">
        <f>Bids_data_set!G158+N158+O158</f>
        <v>1440000</v>
      </c>
      <c r="Q158" s="2">
        <f t="shared" si="10"/>
        <v>2160123</v>
      </c>
      <c r="R158" s="2">
        <f t="shared" si="11"/>
        <v>2160123</v>
      </c>
      <c r="T158" s="2">
        <f>Assumptions!E$4+(Bids_data_set!G158*Assumptions!E$5)+(Bids_data_set!BJ158*Assumptions!E$6)+(Bids_data_set!BK158*Assumptions!E$7)+(Bids_data_set!BL158*Assumptions!E$8)+(Bids_data_set!BM158*Assumptions!E$9)+(Bids_data_set!BN158*Assumptions!E$10)</f>
        <v>829914.69139317796</v>
      </c>
      <c r="U158" s="2">
        <f>Bids_data_set!Q158-T158</f>
        <v>1330210.308606822</v>
      </c>
      <c r="V158" s="2">
        <f>ABS(U158)</f>
        <v>1330210.308606822</v>
      </c>
    </row>
    <row r="159" spans="9:22" x14ac:dyDescent="0.2">
      <c r="I159" s="2">
        <f>Bids_data_set!G159</f>
        <v>27125000</v>
      </c>
      <c r="J159" s="2">
        <f>Bids_data_set!Q159</f>
        <v>25742285</v>
      </c>
      <c r="K159" s="2">
        <f t="shared" si="8"/>
        <v>-1382715</v>
      </c>
      <c r="L159" s="2">
        <f t="shared" si="9"/>
        <v>1382715</v>
      </c>
      <c r="N159" s="4">
        <f>IF(Bids_data_set!BG159=5,Bids_data_set!G159*(Assumptions!G$13),0)</f>
        <v>1685020.9723022443</v>
      </c>
      <c r="O159" s="4">
        <f>IF(Bids_data_set!BE159="Other",Bids_data_set!G159*Assumptions!G$14,0)</f>
        <v>0</v>
      </c>
      <c r="P159" s="2">
        <f>Bids_data_set!G159+N159+O159</f>
        <v>28810020.972302243</v>
      </c>
      <c r="Q159" s="2">
        <f t="shared" si="10"/>
        <v>25742283</v>
      </c>
      <c r="R159" s="2">
        <f t="shared" si="11"/>
        <v>25742283</v>
      </c>
      <c r="T159" s="2">
        <f>Assumptions!E$4+(Bids_data_set!G159*Assumptions!E$5)+(Bids_data_set!BJ159*Assumptions!E$6)+(Bids_data_set!BK159*Assumptions!E$7)+(Bids_data_set!BL159*Assumptions!E$8)+(Bids_data_set!BM159*Assumptions!E$9)+(Bids_data_set!BN159*Assumptions!E$10)</f>
        <v>26393791.810765591</v>
      </c>
      <c r="U159" s="2">
        <f>Bids_data_set!Q159-T159</f>
        <v>-651506.81076559052</v>
      </c>
      <c r="V159" s="2">
        <f>ABS(U159)</f>
        <v>651506.81076559052</v>
      </c>
    </row>
    <row r="160" spans="9:22" x14ac:dyDescent="0.2">
      <c r="I160" s="2">
        <f>Bids_data_set!G160</f>
        <v>9140000</v>
      </c>
      <c r="J160" s="2">
        <f>Bids_data_set!Q160</f>
        <v>9983390</v>
      </c>
      <c r="K160" s="2">
        <f t="shared" si="8"/>
        <v>843390</v>
      </c>
      <c r="L160" s="2">
        <f t="shared" si="9"/>
        <v>843390</v>
      </c>
      <c r="N160" s="4">
        <f>IF(Bids_data_set!BG160=5,Bids_data_set!G160*(Assumptions!G$13),0)</f>
        <v>0</v>
      </c>
      <c r="O160" s="4">
        <f>IF(Bids_data_set!BE160="Other",Bids_data_set!G160*Assumptions!G$14,0)</f>
        <v>0</v>
      </c>
      <c r="P160" s="2">
        <f>Bids_data_set!G160+N160+O160</f>
        <v>9140000</v>
      </c>
      <c r="Q160" s="2">
        <f t="shared" si="10"/>
        <v>9983388</v>
      </c>
      <c r="R160" s="2">
        <f t="shared" si="11"/>
        <v>9983388</v>
      </c>
      <c r="T160" s="2">
        <f>Assumptions!E$4+(Bids_data_set!G160*Assumptions!E$5)+(Bids_data_set!BJ160*Assumptions!E$6)+(Bids_data_set!BK160*Assumptions!E$7)+(Bids_data_set!BL160*Assumptions!E$8)+(Bids_data_set!BM160*Assumptions!E$9)+(Bids_data_set!BN160*Assumptions!E$10)</f>
        <v>8363519.2321184874</v>
      </c>
      <c r="U160" s="2">
        <f>Bids_data_set!Q160-T160</f>
        <v>1619870.7678815126</v>
      </c>
      <c r="V160" s="2">
        <f>ABS(U160)</f>
        <v>1619870.7678815126</v>
      </c>
    </row>
    <row r="161" spans="9:22" x14ac:dyDescent="0.2">
      <c r="I161" s="2">
        <f>Bids_data_set!G161</f>
        <v>3441000</v>
      </c>
      <c r="J161" s="2">
        <f>Bids_data_set!Q161</f>
        <v>3769000</v>
      </c>
      <c r="K161" s="2">
        <f t="shared" si="8"/>
        <v>328000</v>
      </c>
      <c r="L161" s="2">
        <f t="shared" si="9"/>
        <v>328000</v>
      </c>
      <c r="N161" s="4">
        <f>IF(Bids_data_set!BG161=5,Bids_data_set!G161*(Assumptions!G$13),0)</f>
        <v>0</v>
      </c>
      <c r="O161" s="4">
        <f>IF(Bids_data_set!BE161="Other",Bids_data_set!G161*Assumptions!G$14,0)</f>
        <v>0</v>
      </c>
      <c r="P161" s="2">
        <f>Bids_data_set!G161+N161+O161</f>
        <v>3441000</v>
      </c>
      <c r="Q161" s="2">
        <f t="shared" si="10"/>
        <v>3768998</v>
      </c>
      <c r="R161" s="2">
        <f t="shared" si="11"/>
        <v>3768998</v>
      </c>
      <c r="T161" s="2">
        <f>Assumptions!E$4+(Bids_data_set!G161*Assumptions!E$5)+(Bids_data_set!BJ161*Assumptions!E$6)+(Bids_data_set!BK161*Assumptions!E$7)+(Bids_data_set!BL161*Assumptions!E$8)+(Bids_data_set!BM161*Assumptions!E$9)+(Bids_data_set!BN161*Assumptions!E$10)</f>
        <v>3312486.403049734</v>
      </c>
      <c r="U161" s="2">
        <f>Bids_data_set!Q161-T161</f>
        <v>456513.59695026604</v>
      </c>
      <c r="V161" s="2">
        <f>ABS(U161)</f>
        <v>456513.59695026604</v>
      </c>
    </row>
    <row r="162" spans="9:22" x14ac:dyDescent="0.2">
      <c r="I162" s="2">
        <f>Bids_data_set!G162</f>
        <v>1520000</v>
      </c>
      <c r="J162" s="2">
        <f>Bids_data_set!Q162</f>
        <v>1593000</v>
      </c>
      <c r="K162" s="2">
        <f t="shared" si="8"/>
        <v>73000</v>
      </c>
      <c r="L162" s="2">
        <f t="shared" si="9"/>
        <v>73000</v>
      </c>
      <c r="N162" s="4">
        <f>IF(Bids_data_set!BG162=5,Bids_data_set!G162*(Assumptions!G$13),0)</f>
        <v>0</v>
      </c>
      <c r="O162" s="4">
        <f>IF(Bids_data_set!BE162="Other",Bids_data_set!G162*Assumptions!G$14,0)</f>
        <v>0</v>
      </c>
      <c r="P162" s="2">
        <f>Bids_data_set!G162+N162+O162</f>
        <v>1520000</v>
      </c>
      <c r="Q162" s="2">
        <f t="shared" si="10"/>
        <v>1592998</v>
      </c>
      <c r="R162" s="2">
        <f t="shared" si="11"/>
        <v>1592998</v>
      </c>
      <c r="T162" s="2">
        <f>Assumptions!E$4+(Bids_data_set!G162*Assumptions!E$5)+(Bids_data_set!BJ162*Assumptions!E$6)+(Bids_data_set!BK162*Assumptions!E$7)+(Bids_data_set!BL162*Assumptions!E$8)+(Bids_data_set!BM162*Assumptions!E$9)+(Bids_data_set!BN162*Assumptions!E$10)</f>
        <v>899519.41544398246</v>
      </c>
      <c r="U162" s="2">
        <f>Bids_data_set!Q162-T162</f>
        <v>693480.58455601754</v>
      </c>
      <c r="V162" s="2">
        <f>ABS(U162)</f>
        <v>693480.58455601754</v>
      </c>
    </row>
    <row r="163" spans="9:22" x14ac:dyDescent="0.2">
      <c r="I163" s="2">
        <f>Bids_data_set!G163</f>
        <v>960000</v>
      </c>
      <c r="J163" s="2">
        <f>Bids_data_set!Q163</f>
        <v>615185</v>
      </c>
      <c r="K163" s="2">
        <f t="shared" si="8"/>
        <v>-344815</v>
      </c>
      <c r="L163" s="2">
        <f t="shared" si="9"/>
        <v>344815</v>
      </c>
      <c r="N163" s="4">
        <f>IF(Bids_data_set!BG163=5,Bids_data_set!G163*(Assumptions!G$13),0)</f>
        <v>0</v>
      </c>
      <c r="O163" s="4">
        <f>IF(Bids_data_set!BE163="Other",Bids_data_set!G163*Assumptions!G$14,0)</f>
        <v>133170.89404974689</v>
      </c>
      <c r="P163" s="2">
        <f>Bids_data_set!G163+N163+O163</f>
        <v>1093170.8940497469</v>
      </c>
      <c r="Q163" s="2">
        <f t="shared" si="10"/>
        <v>615183</v>
      </c>
      <c r="R163" s="2">
        <f t="shared" si="11"/>
        <v>615183</v>
      </c>
      <c r="T163" s="2">
        <f>Assumptions!E$4+(Bids_data_set!G163*Assumptions!E$5)+(Bids_data_set!BJ163*Assumptions!E$6)+(Bids_data_set!BK163*Assumptions!E$7)+(Bids_data_set!BL163*Assumptions!E$8)+(Bids_data_set!BM163*Assumptions!E$9)+(Bids_data_set!BN163*Assumptions!E$10)</f>
        <v>1700637.3900308437</v>
      </c>
      <c r="U163" s="2">
        <f>Bids_data_set!Q163-T163</f>
        <v>-1085452.3900308437</v>
      </c>
      <c r="V163" s="2">
        <f>ABS(U163)</f>
        <v>1085452.3900308437</v>
      </c>
    </row>
    <row r="164" spans="9:22" x14ac:dyDescent="0.2">
      <c r="I164" s="2">
        <f>Bids_data_set!G164</f>
        <v>4390000</v>
      </c>
      <c r="J164" s="2">
        <f>Bids_data_set!Q164</f>
        <v>5305000</v>
      </c>
      <c r="K164" s="2">
        <f t="shared" si="8"/>
        <v>915000</v>
      </c>
      <c r="L164" s="2">
        <f t="shared" si="9"/>
        <v>915000</v>
      </c>
      <c r="N164" s="4">
        <f>IF(Bids_data_set!BG164=5,Bids_data_set!G164*(Assumptions!G$13),0)</f>
        <v>0</v>
      </c>
      <c r="O164" s="4">
        <f>IF(Bids_data_set!BE164="Other",Bids_data_set!G164*Assumptions!G$14,0)</f>
        <v>0</v>
      </c>
      <c r="P164" s="2">
        <f>Bids_data_set!G164+N164+O164</f>
        <v>4390000</v>
      </c>
      <c r="Q164" s="2">
        <f t="shared" si="10"/>
        <v>5304998</v>
      </c>
      <c r="R164" s="2">
        <f t="shared" si="11"/>
        <v>5304998</v>
      </c>
      <c r="T164" s="2">
        <f>Assumptions!E$4+(Bids_data_set!G164*Assumptions!E$5)+(Bids_data_set!BJ164*Assumptions!E$6)+(Bids_data_set!BK164*Assumptions!E$7)+(Bids_data_set!BL164*Assumptions!E$8)+(Bids_data_set!BM164*Assumptions!E$9)+(Bids_data_set!BN164*Assumptions!E$10)</f>
        <v>4230738.741601957</v>
      </c>
      <c r="U164" s="2">
        <f>Bids_data_set!Q164-T164</f>
        <v>1074261.258398043</v>
      </c>
      <c r="V164" s="2">
        <f>ABS(U164)</f>
        <v>1074261.258398043</v>
      </c>
    </row>
    <row r="165" spans="9:22" x14ac:dyDescent="0.2">
      <c r="I165" s="2">
        <f>Bids_data_set!G165</f>
        <v>153277500</v>
      </c>
      <c r="J165" s="2">
        <f>Bids_data_set!Q165</f>
        <v>123456789</v>
      </c>
      <c r="K165" s="2">
        <f t="shared" si="8"/>
        <v>-29820711</v>
      </c>
      <c r="L165" s="2">
        <f t="shared" si="9"/>
        <v>29820711</v>
      </c>
      <c r="N165" s="4">
        <f>IF(Bids_data_set!BG165=5,Bids_data_set!G165*(Assumptions!G$13),0)</f>
        <v>9521688.556020543</v>
      </c>
      <c r="O165" s="4">
        <f>IF(Bids_data_set!BE165="Other",Bids_data_set!G165*Assumptions!G$14,0)</f>
        <v>0</v>
      </c>
      <c r="P165" s="2">
        <f>Bids_data_set!G165+N165+O165</f>
        <v>162799188.55602056</v>
      </c>
      <c r="Q165" s="2">
        <f t="shared" si="10"/>
        <v>123456787</v>
      </c>
      <c r="R165" s="2">
        <f t="shared" si="11"/>
        <v>123456787</v>
      </c>
      <c r="T165" s="2">
        <f>Assumptions!E$4+(Bids_data_set!G165*Assumptions!E$5)+(Bids_data_set!BJ165*Assumptions!E$6)+(Bids_data_set!BK165*Assumptions!E$7)+(Bids_data_set!BL165*Assumptions!E$8)+(Bids_data_set!BM165*Assumptions!E$9)+(Bids_data_set!BN165*Assumptions!E$10)</f>
        <v>136153916.19600487</v>
      </c>
      <c r="U165" s="2">
        <f>Bids_data_set!Q165-T165</f>
        <v>-12697127.196004868</v>
      </c>
      <c r="V165" s="2">
        <f>ABS(U165)</f>
        <v>12697127.196004868</v>
      </c>
    </row>
    <row r="166" spans="9:22" x14ac:dyDescent="0.2">
      <c r="I166" s="2">
        <f>Bids_data_set!G166</f>
        <v>1567000</v>
      </c>
      <c r="J166" s="2">
        <f>Bids_data_set!Q166</f>
        <v>2147450</v>
      </c>
      <c r="K166" s="2">
        <f t="shared" si="8"/>
        <v>580450</v>
      </c>
      <c r="L166" s="2">
        <f t="shared" si="9"/>
        <v>580450</v>
      </c>
      <c r="N166" s="4">
        <f>IF(Bids_data_set!BG166=5,Bids_data_set!G166*(Assumptions!G$13),0)</f>
        <v>0</v>
      </c>
      <c r="O166" s="4">
        <f>IF(Bids_data_set!BE166="Other",Bids_data_set!G166*Assumptions!G$14,0)</f>
        <v>0</v>
      </c>
      <c r="P166" s="2">
        <f>Bids_data_set!G166+N166+O166</f>
        <v>1567000</v>
      </c>
      <c r="Q166" s="2">
        <f t="shared" si="10"/>
        <v>2147448</v>
      </c>
      <c r="R166" s="2">
        <f t="shared" si="11"/>
        <v>2147448</v>
      </c>
      <c r="T166" s="2">
        <f>Assumptions!E$4+(Bids_data_set!G166*Assumptions!E$5)+(Bids_data_set!BJ166*Assumptions!E$6)+(Bids_data_set!BK166*Assumptions!E$7)+(Bids_data_set!BL166*Assumptions!E$8)+(Bids_data_set!BM166*Assumptions!E$9)+(Bids_data_set!BN166*Assumptions!E$10)</f>
        <v>940412.1908238302</v>
      </c>
      <c r="U166" s="2">
        <f>Bids_data_set!Q166-T166</f>
        <v>1207037.8091761698</v>
      </c>
      <c r="V166" s="2">
        <f>ABS(U166)</f>
        <v>1207037.8091761698</v>
      </c>
    </row>
    <row r="167" spans="9:22" x14ac:dyDescent="0.2">
      <c r="I167" s="2">
        <f>Bids_data_set!G167</f>
        <v>2770000</v>
      </c>
      <c r="J167" s="2">
        <f>Bids_data_set!Q167</f>
        <v>3396000</v>
      </c>
      <c r="K167" s="2">
        <f t="shared" si="8"/>
        <v>626000</v>
      </c>
      <c r="L167" s="2">
        <f t="shared" si="9"/>
        <v>626000</v>
      </c>
      <c r="N167" s="4">
        <f>IF(Bids_data_set!BG167=5,Bids_data_set!G167*(Assumptions!G$13),0)</f>
        <v>0</v>
      </c>
      <c r="O167" s="4">
        <f>IF(Bids_data_set!BE167="Other",Bids_data_set!G167*Assumptions!G$14,0)</f>
        <v>384253.51720604044</v>
      </c>
      <c r="P167" s="2">
        <f>Bids_data_set!G167+N167+O167</f>
        <v>3154253.5172060402</v>
      </c>
      <c r="Q167" s="2">
        <f t="shared" si="10"/>
        <v>3395998</v>
      </c>
      <c r="R167" s="2">
        <f t="shared" si="11"/>
        <v>3395998</v>
      </c>
      <c r="T167" s="2">
        <f>Assumptions!E$4+(Bids_data_set!G167*Assumptions!E$5)+(Bids_data_set!BJ167*Assumptions!E$6)+(Bids_data_set!BK167*Assumptions!E$7)+(Bids_data_set!BL167*Assumptions!E$8)+(Bids_data_set!BM167*Assumptions!E$9)+(Bids_data_set!BN167*Assumptions!E$10)</f>
        <v>4648394.5339133898</v>
      </c>
      <c r="U167" s="2">
        <f>Bids_data_set!Q167-T167</f>
        <v>-1252394.5339133898</v>
      </c>
      <c r="V167" s="2">
        <f>ABS(U167)</f>
        <v>1252394.5339133898</v>
      </c>
    </row>
    <row r="168" spans="9:22" x14ac:dyDescent="0.2">
      <c r="I168" s="2">
        <f>Bids_data_set!G168</f>
        <v>38600000</v>
      </c>
      <c r="J168" s="2">
        <f>Bids_data_set!Q168</f>
        <v>43894000</v>
      </c>
      <c r="K168" s="2">
        <f t="shared" si="8"/>
        <v>5294000</v>
      </c>
      <c r="L168" s="2">
        <f t="shared" si="9"/>
        <v>5294000</v>
      </c>
      <c r="N168" s="4">
        <f>IF(Bids_data_set!BG168=5,Bids_data_set!G168*(Assumptions!G$13),0)</f>
        <v>2397854.7292485391</v>
      </c>
      <c r="O168" s="4">
        <f>IF(Bids_data_set!BE168="Other",Bids_data_set!G168*Assumptions!G$14,0)</f>
        <v>0</v>
      </c>
      <c r="P168" s="2">
        <f>Bids_data_set!G168+N168+O168</f>
        <v>40997854.729248539</v>
      </c>
      <c r="Q168" s="2">
        <f t="shared" si="10"/>
        <v>43893998</v>
      </c>
      <c r="R168" s="2">
        <f t="shared" si="11"/>
        <v>43893998</v>
      </c>
      <c r="T168" s="2">
        <f>Assumptions!E$4+(Bids_data_set!G168*Assumptions!E$5)+(Bids_data_set!BJ168*Assumptions!E$6)+(Bids_data_set!BK168*Assumptions!E$7)+(Bids_data_set!BL168*Assumptions!E$8)+(Bids_data_set!BM168*Assumptions!E$9)+(Bids_data_set!BN168*Assumptions!E$10)</f>
        <v>36377719.416802883</v>
      </c>
      <c r="U168" s="2">
        <f>Bids_data_set!Q168-T168</f>
        <v>7516280.5831971169</v>
      </c>
      <c r="V168" s="2">
        <f>ABS(U168)</f>
        <v>7516280.5831971169</v>
      </c>
    </row>
    <row r="169" spans="9:22" x14ac:dyDescent="0.2">
      <c r="I169" s="2">
        <f>Bids_data_set!G169</f>
        <v>3730000</v>
      </c>
      <c r="J169" s="2">
        <f>Bids_data_set!Q169</f>
        <v>4649000</v>
      </c>
      <c r="K169" s="2">
        <f t="shared" si="8"/>
        <v>919000</v>
      </c>
      <c r="L169" s="2">
        <f t="shared" si="9"/>
        <v>919000</v>
      </c>
      <c r="N169" s="4">
        <f>IF(Bids_data_set!BG169=5,Bids_data_set!G169*(Assumptions!G$13),0)</f>
        <v>0</v>
      </c>
      <c r="O169" s="4">
        <f>IF(Bids_data_set!BE169="Other",Bids_data_set!G169*Assumptions!G$14,0)</f>
        <v>517424.41125578736</v>
      </c>
      <c r="P169" s="2">
        <f>Bids_data_set!G169+N169+O169</f>
        <v>4247424.4112557871</v>
      </c>
      <c r="Q169" s="2">
        <f t="shared" si="10"/>
        <v>4648998</v>
      </c>
      <c r="R169" s="2">
        <f t="shared" si="11"/>
        <v>4648998</v>
      </c>
      <c r="T169" s="2">
        <f>Assumptions!E$4+(Bids_data_set!G169*Assumptions!E$5)+(Bids_data_set!BJ169*Assumptions!E$6)+(Bids_data_set!BK169*Assumptions!E$7)+(Bids_data_set!BL169*Assumptions!E$8)+(Bids_data_set!BM169*Assumptions!E$9)+(Bids_data_set!BN169*Assumptions!E$10)</f>
        <v>5483651.2225230467</v>
      </c>
      <c r="U169" s="2">
        <f>Bids_data_set!Q169-T169</f>
        <v>-834651.22252304666</v>
      </c>
      <c r="V169" s="2">
        <f>ABS(U169)</f>
        <v>834651.22252304666</v>
      </c>
    </row>
    <row r="170" spans="9:22" x14ac:dyDescent="0.2">
      <c r="I170" s="2">
        <f>Bids_data_set!G170</f>
        <v>34796400</v>
      </c>
      <c r="J170" s="2">
        <f>Bids_data_set!Q170</f>
        <v>36459000</v>
      </c>
      <c r="K170" s="2">
        <f t="shared" si="8"/>
        <v>1662600</v>
      </c>
      <c r="L170" s="2">
        <f t="shared" si="9"/>
        <v>1662600</v>
      </c>
      <c r="N170" s="4">
        <f>IF(Bids_data_set!BG170=5,Bids_data_set!G170*(Assumptions!G$13),0)</f>
        <v>2161572.8575342973</v>
      </c>
      <c r="O170" s="4">
        <f>IF(Bids_data_set!BE170="Other",Bids_data_set!G170*Assumptions!G$14,0)</f>
        <v>4826945.5184506373</v>
      </c>
      <c r="P170" s="2">
        <f>Bids_data_set!G170+N170+O170</f>
        <v>41784918.375984937</v>
      </c>
      <c r="Q170" s="2">
        <f t="shared" si="10"/>
        <v>36458998</v>
      </c>
      <c r="R170" s="2">
        <f t="shared" si="11"/>
        <v>36458998</v>
      </c>
      <c r="T170" s="2">
        <f>Assumptions!E$4+(Bids_data_set!G170*Assumptions!E$5)+(Bids_data_set!BJ170*Assumptions!E$6)+(Bids_data_set!BK170*Assumptions!E$7)+(Bids_data_set!BL170*Assumptions!E$8)+(Bids_data_set!BM170*Assumptions!E$9)+(Bids_data_set!BN170*Assumptions!E$10)</f>
        <v>34988080.565647162</v>
      </c>
      <c r="U170" s="2">
        <f>Bids_data_set!Q170-T170</f>
        <v>1470919.4343528375</v>
      </c>
      <c r="V170" s="2">
        <f>ABS(U170)</f>
        <v>1470919.4343528375</v>
      </c>
    </row>
    <row r="171" spans="9:22" x14ac:dyDescent="0.2">
      <c r="I171" s="2">
        <f>Bids_data_set!G171</f>
        <v>3570000</v>
      </c>
      <c r="J171" s="2">
        <f>Bids_data_set!Q171</f>
        <v>4779000</v>
      </c>
      <c r="K171" s="2">
        <f t="shared" si="8"/>
        <v>1209000</v>
      </c>
      <c r="L171" s="2">
        <f t="shared" si="9"/>
        <v>1209000</v>
      </c>
      <c r="N171" s="4">
        <f>IF(Bids_data_set!BG171=5,Bids_data_set!G171*(Assumptions!G$13),0)</f>
        <v>0</v>
      </c>
      <c r="O171" s="4">
        <f>IF(Bids_data_set!BE171="Other",Bids_data_set!G171*Assumptions!G$14,0)</f>
        <v>0</v>
      </c>
      <c r="P171" s="2">
        <f>Bids_data_set!G171+N171+O171</f>
        <v>3570000</v>
      </c>
      <c r="Q171" s="2">
        <f t="shared" si="10"/>
        <v>4778998</v>
      </c>
      <c r="R171" s="2">
        <f t="shared" si="11"/>
        <v>4778998</v>
      </c>
      <c r="T171" s="2">
        <f>Assumptions!E$4+(Bids_data_set!G171*Assumptions!E$5)+(Bids_data_set!BJ171*Assumptions!E$6)+(Bids_data_set!BK171*Assumptions!E$7)+(Bids_data_set!BL171*Assumptions!E$8)+(Bids_data_set!BM171*Assumptions!E$9)+(Bids_data_set!BN171*Assumptions!E$10)</f>
        <v>3517290.3200812074</v>
      </c>
      <c r="U171" s="2">
        <f>Bids_data_set!Q171-T171</f>
        <v>1261709.6799187926</v>
      </c>
      <c r="V171" s="2">
        <f>ABS(U171)</f>
        <v>1261709.6799187926</v>
      </c>
    </row>
    <row r="172" spans="9:22" x14ac:dyDescent="0.2">
      <c r="I172" s="2">
        <f>Bids_data_set!G172</f>
        <v>9350000</v>
      </c>
      <c r="J172" s="2">
        <f>Bids_data_set!Q172</f>
        <v>11420920</v>
      </c>
      <c r="K172" s="2">
        <f t="shared" si="8"/>
        <v>2070920</v>
      </c>
      <c r="L172" s="2">
        <f t="shared" si="9"/>
        <v>2070920</v>
      </c>
      <c r="N172" s="4">
        <f>IF(Bids_data_set!BG172=5,Bids_data_set!G172*(Assumptions!G$13),0)</f>
        <v>0</v>
      </c>
      <c r="O172" s="4">
        <f>IF(Bids_data_set!BE172="Other",Bids_data_set!G172*Assumptions!G$14,0)</f>
        <v>1297029.0201720139</v>
      </c>
      <c r="P172" s="2">
        <f>Bids_data_set!G172+N172+O172</f>
        <v>10647029.020172015</v>
      </c>
      <c r="Q172" s="2">
        <f t="shared" si="10"/>
        <v>11420918</v>
      </c>
      <c r="R172" s="2">
        <f t="shared" si="11"/>
        <v>11420918</v>
      </c>
      <c r="T172" s="2">
        <f>Assumptions!E$4+(Bids_data_set!G172*Assumptions!E$5)+(Bids_data_set!BJ172*Assumptions!E$6)+(Bids_data_set!BK172*Assumptions!E$7)+(Bids_data_set!BL172*Assumptions!E$8)+(Bids_data_set!BM172*Assumptions!E$9)+(Bids_data_set!BN172*Assumptions!E$10)</f>
        <v>10465949.386591628</v>
      </c>
      <c r="U172" s="2">
        <f>Bids_data_set!Q172-T172</f>
        <v>954970.61340837181</v>
      </c>
      <c r="V172" s="2">
        <f>ABS(U172)</f>
        <v>954970.61340837181</v>
      </c>
    </row>
    <row r="173" spans="9:22" x14ac:dyDescent="0.2">
      <c r="I173" s="2">
        <f>Bids_data_set!G173</f>
        <v>1980000</v>
      </c>
      <c r="J173" s="2">
        <f>Bids_data_set!Q173</f>
        <v>2991000</v>
      </c>
      <c r="K173" s="2">
        <f t="shared" si="8"/>
        <v>1011000</v>
      </c>
      <c r="L173" s="2">
        <f t="shared" si="9"/>
        <v>1011000</v>
      </c>
      <c r="N173" s="4">
        <f>IF(Bids_data_set!BG173=5,Bids_data_set!G173*(Assumptions!G$13),0)</f>
        <v>0</v>
      </c>
      <c r="O173" s="4">
        <f>IF(Bids_data_set!BE173="Other",Bids_data_set!G173*Assumptions!G$14,0)</f>
        <v>274664.96897760296</v>
      </c>
      <c r="P173" s="2">
        <f>Bids_data_set!G173+N173+O173</f>
        <v>2254664.9689776031</v>
      </c>
      <c r="Q173" s="2">
        <f t="shared" si="10"/>
        <v>2990998</v>
      </c>
      <c r="R173" s="2">
        <f t="shared" si="11"/>
        <v>2990998</v>
      </c>
      <c r="T173" s="2">
        <f>Assumptions!E$4+(Bids_data_set!G173*Assumptions!E$5)+(Bids_data_set!BJ173*Assumptions!E$6)+(Bids_data_set!BK173*Assumptions!E$7)+(Bids_data_set!BL173*Assumptions!E$8)+(Bids_data_set!BM173*Assumptions!E$9)+(Bids_data_set!BN173*Assumptions!E$10)</f>
        <v>3961047.8839116935</v>
      </c>
      <c r="U173" s="2">
        <f>Bids_data_set!Q173-T173</f>
        <v>-970047.88391169347</v>
      </c>
      <c r="V173" s="2">
        <f>ABS(U173)</f>
        <v>970047.88391169347</v>
      </c>
    </row>
    <row r="174" spans="9:22" x14ac:dyDescent="0.2">
      <c r="I174" s="2">
        <f>Bids_data_set!G174</f>
        <v>54744000</v>
      </c>
      <c r="J174" s="2">
        <f>Bids_data_set!Q174</f>
        <v>48040040</v>
      </c>
      <c r="K174" s="2">
        <f t="shared" si="8"/>
        <v>-6703960</v>
      </c>
      <c r="L174" s="2">
        <f t="shared" si="9"/>
        <v>6703960</v>
      </c>
      <c r="N174" s="4">
        <f>IF(Bids_data_set!BG174=5,Bids_data_set!G174*(Assumptions!G$13),0)</f>
        <v>3400729.5154917627</v>
      </c>
      <c r="O174" s="4">
        <f>IF(Bids_data_set!BE174="Other",Bids_data_set!G174*Assumptions!G$14,0)</f>
        <v>0</v>
      </c>
      <c r="P174" s="2">
        <f>Bids_data_set!G174+N174+O174</f>
        <v>58144729.515491761</v>
      </c>
      <c r="Q174" s="2">
        <f t="shared" si="10"/>
        <v>48040038</v>
      </c>
      <c r="R174" s="2">
        <f t="shared" si="11"/>
        <v>48040038</v>
      </c>
      <c r="T174" s="2">
        <f>Assumptions!E$4+(Bids_data_set!G174*Assumptions!E$5)+(Bids_data_set!BJ174*Assumptions!E$6)+(Bids_data_set!BK174*Assumptions!E$7)+(Bids_data_set!BL174*Assumptions!E$8)+(Bids_data_set!BM174*Assumptions!E$9)+(Bids_data_set!BN174*Assumptions!E$10)</f>
        <v>50423952.730255276</v>
      </c>
      <c r="U174" s="2">
        <f>Bids_data_set!Q174-T174</f>
        <v>-2383912.730255276</v>
      </c>
      <c r="V174" s="2">
        <f>ABS(U174)</f>
        <v>2383912.730255276</v>
      </c>
    </row>
    <row r="175" spans="9:22" x14ac:dyDescent="0.2">
      <c r="I175" s="2">
        <f>Bids_data_set!G175</f>
        <v>1300000</v>
      </c>
      <c r="J175" s="2">
        <f>Bids_data_set!Q175</f>
        <v>1419200</v>
      </c>
      <c r="K175" s="2">
        <f t="shared" si="8"/>
        <v>119200</v>
      </c>
      <c r="L175" s="2">
        <f t="shared" si="9"/>
        <v>119200</v>
      </c>
      <c r="N175" s="4">
        <f>IF(Bids_data_set!BG175=5,Bids_data_set!G175*(Assumptions!G$13),0)</f>
        <v>0</v>
      </c>
      <c r="O175" s="4">
        <f>IF(Bids_data_set!BE175="Other",Bids_data_set!G175*Assumptions!G$14,0)</f>
        <v>180335.58569236557</v>
      </c>
      <c r="P175" s="2">
        <f>Bids_data_set!G175+N175+O175</f>
        <v>1480335.5856923657</v>
      </c>
      <c r="Q175" s="2">
        <f t="shared" si="10"/>
        <v>1419198</v>
      </c>
      <c r="R175" s="2">
        <f t="shared" si="11"/>
        <v>1419198</v>
      </c>
      <c r="T175" s="2">
        <f>Assumptions!E$4+(Bids_data_set!G175*Assumptions!E$5)+(Bids_data_set!BJ175*Assumptions!E$6)+(Bids_data_set!BK175*Assumptions!E$7)+(Bids_data_set!BL175*Assumptions!E$8)+(Bids_data_set!BM175*Assumptions!E$9)+(Bids_data_set!BN175*Assumptions!E$10)</f>
        <v>1996457.4672467636</v>
      </c>
      <c r="U175" s="2">
        <f>Bids_data_set!Q175-T175</f>
        <v>-577257.46724676364</v>
      </c>
      <c r="V175" s="2">
        <f>ABS(U175)</f>
        <v>577257.46724676364</v>
      </c>
    </row>
    <row r="176" spans="9:22" x14ac:dyDescent="0.2">
      <c r="I176" s="2">
        <f>Bids_data_set!G176</f>
        <v>2500000</v>
      </c>
      <c r="J176" s="2">
        <f>Bids_data_set!Q176</f>
        <v>3234700</v>
      </c>
      <c r="K176" s="2">
        <f t="shared" si="8"/>
        <v>734700</v>
      </c>
      <c r="L176" s="2">
        <f t="shared" si="9"/>
        <v>734700</v>
      </c>
      <c r="N176" s="4">
        <f>IF(Bids_data_set!BG176=5,Bids_data_set!G176*(Assumptions!G$13),0)</f>
        <v>0</v>
      </c>
      <c r="O176" s="4">
        <f>IF(Bids_data_set!BE176="Other",Bids_data_set!G176*Assumptions!G$14,0)</f>
        <v>0</v>
      </c>
      <c r="P176" s="2">
        <f>Bids_data_set!G176+N176+O176</f>
        <v>2500000</v>
      </c>
      <c r="Q176" s="2">
        <f t="shared" si="10"/>
        <v>3234698</v>
      </c>
      <c r="R176" s="2">
        <f t="shared" si="11"/>
        <v>3234698</v>
      </c>
      <c r="T176" s="2">
        <f>Assumptions!E$4+(Bids_data_set!G176*Assumptions!E$5)+(Bids_data_set!BJ176*Assumptions!E$6)+(Bids_data_set!BK176*Assumptions!E$7)+(Bids_data_set!BL176*Assumptions!E$8)+(Bids_data_set!BM176*Assumptions!E$9)+(Bids_data_set!BN176*Assumptions!E$10)</f>
        <v>2493760.8364021438</v>
      </c>
      <c r="U176" s="2">
        <f>Bids_data_set!Q176-T176</f>
        <v>740939.16359785618</v>
      </c>
      <c r="V176" s="2">
        <f>ABS(U176)</f>
        <v>740939.16359785618</v>
      </c>
    </row>
    <row r="177" spans="9:22" x14ac:dyDescent="0.2">
      <c r="I177" s="2">
        <f>Bids_data_set!G177</f>
        <v>17920000</v>
      </c>
      <c r="J177" s="2">
        <f>Bids_data_set!Q177</f>
        <v>24477000</v>
      </c>
      <c r="K177" s="2">
        <f t="shared" si="8"/>
        <v>6557000</v>
      </c>
      <c r="L177" s="2">
        <f t="shared" si="9"/>
        <v>6557000</v>
      </c>
      <c r="N177" s="4">
        <f>IF(Bids_data_set!BG177=5,Bids_data_set!G177*(Assumptions!G$13),0)</f>
        <v>1113200.9520241923</v>
      </c>
      <c r="O177" s="4">
        <f>IF(Bids_data_set!BE177="Other",Bids_data_set!G177*Assumptions!G$14,0)</f>
        <v>0</v>
      </c>
      <c r="P177" s="2">
        <f>Bids_data_set!G177+N177+O177</f>
        <v>19033200.952024192</v>
      </c>
      <c r="Q177" s="2">
        <f t="shared" si="10"/>
        <v>24476998</v>
      </c>
      <c r="R177" s="2">
        <f t="shared" si="11"/>
        <v>24476998</v>
      </c>
      <c r="T177" s="2">
        <f>Assumptions!E$4+(Bids_data_set!G177*Assumptions!E$5)+(Bids_data_set!BJ177*Assumptions!E$6)+(Bids_data_set!BK177*Assumptions!E$7)+(Bids_data_set!BL177*Assumptions!E$8)+(Bids_data_set!BM177*Assumptions!E$9)+(Bids_data_set!BN177*Assumptions!E$10)</f>
        <v>18384898.249669872</v>
      </c>
      <c r="U177" s="2">
        <f>Bids_data_set!Q177-T177</f>
        <v>6092101.7503301278</v>
      </c>
      <c r="V177" s="2">
        <f>ABS(U177)</f>
        <v>6092101.7503301278</v>
      </c>
    </row>
    <row r="178" spans="9:22" x14ac:dyDescent="0.2">
      <c r="I178" s="2">
        <f>Bids_data_set!G178</f>
        <v>5960000</v>
      </c>
      <c r="J178" s="2">
        <f>Bids_data_set!Q178</f>
        <v>8447200</v>
      </c>
      <c r="K178" s="2">
        <f t="shared" si="8"/>
        <v>2487200</v>
      </c>
      <c r="L178" s="2">
        <f t="shared" si="9"/>
        <v>2487200</v>
      </c>
      <c r="N178" s="4">
        <f>IF(Bids_data_set!BG178=5,Bids_data_set!G178*(Assumptions!G$13),0)</f>
        <v>0</v>
      </c>
      <c r="O178" s="4">
        <f>IF(Bids_data_set!BE178="Other",Bids_data_set!G178*Assumptions!G$14,0)</f>
        <v>0</v>
      </c>
      <c r="P178" s="2">
        <f>Bids_data_set!G178+N178+O178</f>
        <v>5960000</v>
      </c>
      <c r="Q178" s="2">
        <f t="shared" si="10"/>
        <v>8447198</v>
      </c>
      <c r="R178" s="2">
        <f t="shared" si="11"/>
        <v>8447198</v>
      </c>
      <c r="T178" s="2">
        <f>Assumptions!E$4+(Bids_data_set!G178*Assumptions!E$5)+(Bids_data_set!BJ178*Assumptions!E$6)+(Bids_data_set!BK178*Assumptions!E$7)+(Bids_data_set!BL178*Assumptions!E$8)+(Bids_data_set!BM178*Assumptions!E$9)+(Bids_data_set!BN178*Assumptions!E$10)</f>
        <v>5596731.451098999</v>
      </c>
      <c r="U178" s="2">
        <f>Bids_data_set!Q178-T178</f>
        <v>2850468.548901001</v>
      </c>
      <c r="V178" s="2">
        <f>ABS(U178)</f>
        <v>2850468.548901001</v>
      </c>
    </row>
    <row r="179" spans="9:22" x14ac:dyDescent="0.2">
      <c r="I179" s="2">
        <f>Bids_data_set!G179</f>
        <v>1700000</v>
      </c>
      <c r="J179" s="2">
        <f>Bids_data_set!Q179</f>
        <v>3851000</v>
      </c>
      <c r="K179" s="2">
        <f t="shared" si="8"/>
        <v>2151000</v>
      </c>
      <c r="L179" s="2">
        <f t="shared" si="9"/>
        <v>2151000</v>
      </c>
      <c r="N179" s="4">
        <f>IF(Bids_data_set!BG179=5,Bids_data_set!G179*(Assumptions!G$13),0)</f>
        <v>0</v>
      </c>
      <c r="O179" s="4">
        <f>IF(Bids_data_set!BE179="Other",Bids_data_set!G179*Assumptions!G$14,0)</f>
        <v>235823.45821309343</v>
      </c>
      <c r="P179" s="2">
        <f>Bids_data_set!G179+N179+O179</f>
        <v>1935823.4582130935</v>
      </c>
      <c r="Q179" s="2">
        <f t="shared" si="10"/>
        <v>3850998</v>
      </c>
      <c r="R179" s="2">
        <f t="shared" si="11"/>
        <v>3850998</v>
      </c>
      <c r="T179" s="2">
        <f>Assumptions!E$4+(Bids_data_set!G179*Assumptions!E$5)+(Bids_data_set!BJ179*Assumptions!E$6)+(Bids_data_set!BK179*Assumptions!E$7)+(Bids_data_set!BL179*Assumptions!E$8)+(Bids_data_set!BM179*Assumptions!E$9)+(Bids_data_set!BN179*Assumptions!E$10)</f>
        <v>3717431.349733877</v>
      </c>
      <c r="U179" s="2">
        <f>Bids_data_set!Q179-T179</f>
        <v>133568.650266123</v>
      </c>
      <c r="V179" s="2">
        <f>ABS(U179)</f>
        <v>133568.650266123</v>
      </c>
    </row>
    <row r="180" spans="9:22" x14ac:dyDescent="0.2">
      <c r="I180" s="2">
        <f>Bids_data_set!G180</f>
        <v>64356250</v>
      </c>
      <c r="J180" s="2">
        <f>Bids_data_set!Q180</f>
        <v>70400000</v>
      </c>
      <c r="K180" s="2">
        <f t="shared" si="8"/>
        <v>6043750</v>
      </c>
      <c r="L180" s="2">
        <f t="shared" si="9"/>
        <v>6043750</v>
      </c>
      <c r="N180" s="4">
        <f>IF(Bids_data_set!BG180=5,Bids_data_set!G180*(Assumptions!G$13),0)</f>
        <v>3997848.1455751634</v>
      </c>
      <c r="O180" s="4">
        <f>IF(Bids_data_set!BE180="Other",Bids_data_set!G180*Assumptions!G$14,0)</f>
        <v>0</v>
      </c>
      <c r="P180" s="2">
        <f>Bids_data_set!G180+N180+O180</f>
        <v>68354098.145575166</v>
      </c>
      <c r="Q180" s="2">
        <f t="shared" si="10"/>
        <v>70399998</v>
      </c>
      <c r="R180" s="2">
        <f t="shared" si="11"/>
        <v>70399998</v>
      </c>
      <c r="T180" s="2">
        <f>Assumptions!E$4+(Bids_data_set!G180*Assumptions!E$5)+(Bids_data_set!BJ180*Assumptions!E$6)+(Bids_data_set!BK180*Assumptions!E$7)+(Bids_data_set!BL180*Assumptions!E$8)+(Bids_data_set!BM180*Assumptions!E$9)+(Bids_data_set!BN180*Assumptions!E$10)</f>
        <v>58787177.839722127</v>
      </c>
      <c r="U180" s="2">
        <f>Bids_data_set!Q180-T180</f>
        <v>11612822.160277873</v>
      </c>
      <c r="V180" s="2">
        <f>ABS(U180)</f>
        <v>11612822.160277873</v>
      </c>
    </row>
    <row r="181" spans="9:22" x14ac:dyDescent="0.2">
      <c r="I181" s="2">
        <f>Bids_data_set!G181</f>
        <v>760000</v>
      </c>
      <c r="J181" s="2">
        <f>Bids_data_set!Q181</f>
        <v>1449000</v>
      </c>
      <c r="K181" s="2">
        <f t="shared" si="8"/>
        <v>689000</v>
      </c>
      <c r="L181" s="2">
        <f t="shared" si="9"/>
        <v>689000</v>
      </c>
      <c r="N181" s="4">
        <f>IF(Bids_data_set!BG181=5,Bids_data_set!G181*(Assumptions!G$13),0)</f>
        <v>0</v>
      </c>
      <c r="O181" s="4">
        <f>IF(Bids_data_set!BE181="Other",Bids_data_set!G181*Assumptions!G$14,0)</f>
        <v>105426.95778938294</v>
      </c>
      <c r="P181" s="2">
        <f>Bids_data_set!G181+N181+O181</f>
        <v>865426.9577893829</v>
      </c>
      <c r="Q181" s="2">
        <f t="shared" si="10"/>
        <v>1448998</v>
      </c>
      <c r="R181" s="2">
        <f t="shared" si="11"/>
        <v>1448998</v>
      </c>
      <c r="T181" s="2">
        <f>Assumptions!E$4+(Bids_data_set!G181*Assumptions!E$5)+(Bids_data_set!BJ181*Assumptions!E$6)+(Bids_data_set!BK181*Assumptions!E$7)+(Bids_data_set!BL181*Assumptions!E$8)+(Bids_data_set!BM181*Assumptions!E$9)+(Bids_data_set!BN181*Assumptions!E$10)</f>
        <v>2157992.2908011177</v>
      </c>
      <c r="U181" s="2">
        <f>Bids_data_set!Q181-T181</f>
        <v>-708992.29080111766</v>
      </c>
      <c r="V181" s="2">
        <f>ABS(U181)</f>
        <v>708992.29080111766</v>
      </c>
    </row>
    <row r="182" spans="9:22" x14ac:dyDescent="0.2">
      <c r="I182" s="2">
        <f>Bids_data_set!G182</f>
        <v>21700000</v>
      </c>
      <c r="J182" s="2">
        <f>Bids_data_set!Q182</f>
        <v>18669580</v>
      </c>
      <c r="K182" s="2">
        <f t="shared" si="8"/>
        <v>-3030420</v>
      </c>
      <c r="L182" s="2">
        <f t="shared" si="9"/>
        <v>3030420</v>
      </c>
      <c r="N182" s="4">
        <f>IF(Bids_data_set!BG182=5,Bids_data_set!G182*(Assumptions!G$13),0)</f>
        <v>1348016.7778417955</v>
      </c>
      <c r="O182" s="4">
        <f>IF(Bids_data_set!BE182="Other",Bids_data_set!G182*Assumptions!G$14,0)</f>
        <v>0</v>
      </c>
      <c r="P182" s="2">
        <f>Bids_data_set!G182+N182+O182</f>
        <v>23048016.777841795</v>
      </c>
      <c r="Q182" s="2">
        <f t="shared" si="10"/>
        <v>18669578</v>
      </c>
      <c r="R182" s="2">
        <f t="shared" si="11"/>
        <v>18669578</v>
      </c>
      <c r="T182" s="2">
        <f>Assumptions!E$4+(Bids_data_set!G182*Assumptions!E$5)+(Bids_data_set!BJ182*Assumptions!E$6)+(Bids_data_set!BK182*Assumptions!E$7)+(Bids_data_set!BL182*Assumptions!E$8)+(Bids_data_set!BM182*Assumptions!E$9)+(Bids_data_set!BN182*Assumptions!E$10)</f>
        <v>21673721.461070396</v>
      </c>
      <c r="U182" s="2">
        <f>Bids_data_set!Q182-T182</f>
        <v>-3004141.461070396</v>
      </c>
      <c r="V182" s="2">
        <f>ABS(U182)</f>
        <v>3004141.461070396</v>
      </c>
    </row>
    <row r="183" spans="9:22" x14ac:dyDescent="0.2">
      <c r="I183" s="2">
        <f>Bids_data_set!G183</f>
        <v>1130000</v>
      </c>
      <c r="J183" s="2">
        <f>Bids_data_set!Q183</f>
        <v>1529500</v>
      </c>
      <c r="K183" s="2">
        <f t="shared" si="8"/>
        <v>399500</v>
      </c>
      <c r="L183" s="2">
        <f t="shared" si="9"/>
        <v>399500</v>
      </c>
      <c r="N183" s="4">
        <f>IF(Bids_data_set!BG183=5,Bids_data_set!G183*(Assumptions!G$13),0)</f>
        <v>0</v>
      </c>
      <c r="O183" s="4">
        <f>IF(Bids_data_set!BE183="Other",Bids_data_set!G183*Assumptions!G$14,0)</f>
        <v>0</v>
      </c>
      <c r="P183" s="2">
        <f>Bids_data_set!G183+N183+O183</f>
        <v>1130000</v>
      </c>
      <c r="Q183" s="2">
        <f t="shared" si="10"/>
        <v>1529498</v>
      </c>
      <c r="R183" s="2">
        <f t="shared" si="11"/>
        <v>1529498</v>
      </c>
      <c r="T183" s="2">
        <f>Assumptions!E$4+(Bids_data_set!G183*Assumptions!E$5)+(Bids_data_set!BJ183*Assumptions!E$6)+(Bids_data_set!BK183*Assumptions!E$7)+(Bids_data_set!BL183*Assumptions!E$8)+(Bids_data_set!BM183*Assumptions!E$9)+(Bids_data_set!BN183*Assumptions!E$10)</f>
        <v>560196.38569630962</v>
      </c>
      <c r="U183" s="2">
        <f>Bids_data_set!Q183-T183</f>
        <v>969303.61430369038</v>
      </c>
      <c r="V183" s="2">
        <f>ABS(U183)</f>
        <v>969303.61430369038</v>
      </c>
    </row>
    <row r="184" spans="9:22" x14ac:dyDescent="0.2">
      <c r="I184" s="2">
        <f>Bids_data_set!G184</f>
        <v>3800000</v>
      </c>
      <c r="J184" s="2">
        <f>Bids_data_set!Q184</f>
        <v>4026180</v>
      </c>
      <c r="K184" s="2">
        <f t="shared" si="8"/>
        <v>226180</v>
      </c>
      <c r="L184" s="2">
        <f t="shared" si="9"/>
        <v>226180</v>
      </c>
      <c r="N184" s="4">
        <f>IF(Bids_data_set!BG184=5,Bids_data_set!G184*(Assumptions!G$13),0)</f>
        <v>0</v>
      </c>
      <c r="O184" s="4">
        <f>IF(Bids_data_set!BE184="Other",Bids_data_set!G184*Assumptions!G$14,0)</f>
        <v>0</v>
      </c>
      <c r="P184" s="2">
        <f>Bids_data_set!G184+N184+O184</f>
        <v>3800000</v>
      </c>
      <c r="Q184" s="2">
        <f t="shared" si="10"/>
        <v>4026178</v>
      </c>
      <c r="R184" s="2">
        <f t="shared" si="11"/>
        <v>4026178</v>
      </c>
      <c r="T184" s="2">
        <f>Assumptions!E$4+(Bids_data_set!G184*Assumptions!E$5)+(Bids_data_set!BJ184*Assumptions!E$6)+(Bids_data_set!BK184*Assumptions!E$7)+(Bids_data_set!BL184*Assumptions!E$8)+(Bids_data_set!BM184*Assumptions!E$9)+(Bids_data_set!BN184*Assumptions!E$10)</f>
        <v>3624837.6022277209</v>
      </c>
      <c r="U184" s="2">
        <f>Bids_data_set!Q184-T184</f>
        <v>401342.3977722791</v>
      </c>
      <c r="V184" s="2">
        <f>ABS(U184)</f>
        <v>401342.3977722791</v>
      </c>
    </row>
    <row r="185" spans="9:22" x14ac:dyDescent="0.2">
      <c r="I185" s="2">
        <f>Bids_data_set!G185</f>
        <v>7950000</v>
      </c>
      <c r="J185" s="2">
        <f>Bids_data_set!Q185</f>
        <v>8027025</v>
      </c>
      <c r="K185" s="2">
        <f t="shared" si="8"/>
        <v>77025</v>
      </c>
      <c r="L185" s="2">
        <f t="shared" si="9"/>
        <v>77025</v>
      </c>
      <c r="N185" s="4">
        <f>IF(Bids_data_set!BG185=5,Bids_data_set!G185*(Assumptions!G$13),0)</f>
        <v>0</v>
      </c>
      <c r="O185" s="4">
        <f>IF(Bids_data_set!BE185="Other",Bids_data_set!G185*Assumptions!G$14,0)</f>
        <v>0</v>
      </c>
      <c r="P185" s="2">
        <f>Bids_data_set!G185+N185+O185</f>
        <v>7950000</v>
      </c>
      <c r="Q185" s="2">
        <f t="shared" si="10"/>
        <v>8027023</v>
      </c>
      <c r="R185" s="2">
        <f t="shared" si="11"/>
        <v>8027023</v>
      </c>
      <c r="T185" s="2">
        <f>Assumptions!E$4+(Bids_data_set!G185*Assumptions!E$5)+(Bids_data_set!BJ185*Assumptions!E$6)+(Bids_data_set!BK185*Assumptions!E$7)+(Bids_data_set!BL185*Assumptions!E$8)+(Bids_data_set!BM185*Assumptions!E$9)+(Bids_data_set!BN185*Assumptions!E$10)</f>
        <v>7328148.9618627671</v>
      </c>
      <c r="U185" s="2">
        <f>Bids_data_set!Q185-T185</f>
        <v>698876.03813723288</v>
      </c>
      <c r="V185" s="2">
        <f>ABS(U185)</f>
        <v>698876.03813723288</v>
      </c>
    </row>
    <row r="186" spans="9:22" x14ac:dyDescent="0.2">
      <c r="I186" s="2">
        <f>Bids_data_set!G186</f>
        <v>2971000</v>
      </c>
      <c r="J186" s="2">
        <f>Bids_data_set!Q186</f>
        <v>4199000</v>
      </c>
      <c r="K186" s="2">
        <f t="shared" si="8"/>
        <v>1228000</v>
      </c>
      <c r="L186" s="2">
        <f t="shared" si="9"/>
        <v>1228000</v>
      </c>
      <c r="N186" s="4">
        <f>IF(Bids_data_set!BG186=5,Bids_data_set!G186*(Assumptions!G$13),0)</f>
        <v>0</v>
      </c>
      <c r="O186" s="4">
        <f>IF(Bids_data_set!BE186="Other",Bids_data_set!G186*Assumptions!G$14,0)</f>
        <v>0</v>
      </c>
      <c r="P186" s="2">
        <f>Bids_data_set!G186+N186+O186</f>
        <v>2971000</v>
      </c>
      <c r="Q186" s="2">
        <f t="shared" si="10"/>
        <v>4198998</v>
      </c>
      <c r="R186" s="2">
        <f t="shared" si="11"/>
        <v>4198998</v>
      </c>
      <c r="T186" s="2">
        <f>Assumptions!E$4+(Bids_data_set!G186*Assumptions!E$5)+(Bids_data_set!BJ186*Assumptions!E$6)+(Bids_data_set!BK186*Assumptions!E$7)+(Bids_data_set!BL186*Assumptions!E$8)+(Bids_data_set!BM186*Assumptions!E$9)+(Bids_data_set!BN186*Assumptions!E$10)</f>
        <v>2903558.6492512566</v>
      </c>
      <c r="U186" s="2">
        <f>Bids_data_set!Q186-T186</f>
        <v>1295441.3507487434</v>
      </c>
      <c r="V186" s="2">
        <f>ABS(U186)</f>
        <v>1295441.3507487434</v>
      </c>
    </row>
    <row r="187" spans="9:22" x14ac:dyDescent="0.2">
      <c r="I187" s="2">
        <f>Bids_data_set!G187</f>
        <v>6500000</v>
      </c>
      <c r="J187" s="2">
        <f>Bids_data_set!Q187</f>
        <v>4860440</v>
      </c>
      <c r="K187" s="2">
        <f t="shared" si="8"/>
        <v>-1639560</v>
      </c>
      <c r="L187" s="2">
        <f t="shared" si="9"/>
        <v>1639560</v>
      </c>
      <c r="N187" s="4">
        <f>IF(Bids_data_set!BG187=5,Bids_data_set!G187*(Assumptions!G$13),0)</f>
        <v>0</v>
      </c>
      <c r="O187" s="4">
        <f>IF(Bids_data_set!BE187="Other",Bids_data_set!G187*Assumptions!G$14,0)</f>
        <v>0</v>
      </c>
      <c r="P187" s="2">
        <f>Bids_data_set!G187+N187+O187</f>
        <v>6500000</v>
      </c>
      <c r="Q187" s="2">
        <f t="shared" si="10"/>
        <v>4860438</v>
      </c>
      <c r="R187" s="2">
        <f t="shared" si="11"/>
        <v>4860438</v>
      </c>
      <c r="T187" s="2">
        <f>Assumptions!E$4+(Bids_data_set!G187*Assumptions!E$5)+(Bids_data_set!BJ187*Assumptions!E$6)+(Bids_data_set!BK187*Assumptions!E$7)+(Bids_data_set!BL187*Assumptions!E$8)+(Bids_data_set!BM187*Assumptions!E$9)+(Bids_data_set!BN187*Assumptions!E$10)</f>
        <v>6066563.3384419307</v>
      </c>
      <c r="U187" s="2">
        <f>Bids_data_set!Q187-T187</f>
        <v>-1206123.3384419307</v>
      </c>
      <c r="V187" s="2">
        <f>ABS(U187)</f>
        <v>1206123.3384419307</v>
      </c>
    </row>
    <row r="188" spans="9:22" x14ac:dyDescent="0.2">
      <c r="I188" s="2">
        <f>Bids_data_set!G188</f>
        <v>9650000</v>
      </c>
      <c r="J188" s="2">
        <f>Bids_data_set!Q188</f>
        <v>9200000</v>
      </c>
      <c r="K188" s="2">
        <f t="shared" si="8"/>
        <v>-450000</v>
      </c>
      <c r="L188" s="2">
        <f t="shared" si="9"/>
        <v>450000</v>
      </c>
      <c r="N188" s="4">
        <f>IF(Bids_data_set!BG188=5,Bids_data_set!G188*(Assumptions!G$13),0)</f>
        <v>0</v>
      </c>
      <c r="O188" s="4">
        <f>IF(Bids_data_set!BE188="Other",Bids_data_set!G188*Assumptions!G$14,0)</f>
        <v>0</v>
      </c>
      <c r="P188" s="2">
        <f>Bids_data_set!G188+N188+O188</f>
        <v>9650000</v>
      </c>
      <c r="Q188" s="2">
        <f t="shared" si="10"/>
        <v>9199998</v>
      </c>
      <c r="R188" s="2">
        <f t="shared" si="11"/>
        <v>9199998</v>
      </c>
      <c r="T188" s="2">
        <f>Assumptions!E$4+(Bids_data_set!G188*Assumptions!E$5)+(Bids_data_set!BJ188*Assumptions!E$6)+(Bids_data_set!BK188*Assumptions!E$7)+(Bids_data_set!BL188*Assumptions!E$8)+(Bids_data_set!BM188*Assumptions!E$9)+(Bids_data_set!BN188*Assumptions!E$10)</f>
        <v>8807249.3479423653</v>
      </c>
      <c r="U188" s="2">
        <f>Bids_data_set!Q188-T188</f>
        <v>392750.65205763467</v>
      </c>
      <c r="V188" s="2">
        <f>ABS(U188)</f>
        <v>392750.65205763467</v>
      </c>
    </row>
    <row r="189" spans="9:22" x14ac:dyDescent="0.2">
      <c r="I189" s="2">
        <f>Bids_data_set!G189</f>
        <v>2215000</v>
      </c>
      <c r="J189" s="2">
        <f>Bids_data_set!Q189</f>
        <v>2311622</v>
      </c>
      <c r="K189" s="2">
        <f t="shared" si="8"/>
        <v>96622</v>
      </c>
      <c r="L189" s="2">
        <f t="shared" si="9"/>
        <v>96622</v>
      </c>
      <c r="N189" s="4">
        <f>IF(Bids_data_set!BG189=5,Bids_data_set!G189*(Assumptions!G$13),0)</f>
        <v>0</v>
      </c>
      <c r="O189" s="4">
        <f>IF(Bids_data_set!BE189="Other",Bids_data_set!G189*Assumptions!G$14,0)</f>
        <v>307264.09408353054</v>
      </c>
      <c r="P189" s="2">
        <f>Bids_data_set!G189+N189+O189</f>
        <v>2522264.0940835304</v>
      </c>
      <c r="Q189" s="2">
        <f t="shared" si="10"/>
        <v>2311620</v>
      </c>
      <c r="R189" s="2">
        <f t="shared" si="11"/>
        <v>2311620</v>
      </c>
      <c r="T189" s="2">
        <f>Assumptions!E$4+(Bids_data_set!G189*Assumptions!E$5)+(Bids_data_set!BJ189*Assumptions!E$6)+(Bids_data_set!BK189*Assumptions!E$7)+(Bids_data_set!BL189*Assumptions!E$8)+(Bids_data_set!BM189*Assumptions!E$9)+(Bids_data_set!BN189*Assumptions!E$10)</f>
        <v>3423928.2094751284</v>
      </c>
      <c r="U189" s="2">
        <f>Bids_data_set!Q189-T189</f>
        <v>-1112306.2094751284</v>
      </c>
      <c r="V189" s="2">
        <f>ABS(U189)</f>
        <v>1112306.2094751284</v>
      </c>
    </row>
    <row r="190" spans="9:22" x14ac:dyDescent="0.2">
      <c r="I190" s="2">
        <f>Bids_data_set!G190</f>
        <v>784000</v>
      </c>
      <c r="J190" s="2">
        <f>Bids_data_set!Q190</f>
        <v>970600</v>
      </c>
      <c r="K190" s="2">
        <f t="shared" si="8"/>
        <v>186600</v>
      </c>
      <c r="L190" s="2">
        <f t="shared" si="9"/>
        <v>186600</v>
      </c>
      <c r="N190" s="4">
        <f>IF(Bids_data_set!BG190=5,Bids_data_set!G190*(Assumptions!G$13),0)</f>
        <v>0</v>
      </c>
      <c r="O190" s="4">
        <f>IF(Bids_data_set!BE190="Other",Bids_data_set!G190*Assumptions!G$14,0)</f>
        <v>0</v>
      </c>
      <c r="P190" s="2">
        <f>Bids_data_set!G190+N190+O190</f>
        <v>784000</v>
      </c>
      <c r="Q190" s="2">
        <f t="shared" si="10"/>
        <v>970598</v>
      </c>
      <c r="R190" s="2">
        <f t="shared" si="11"/>
        <v>970598</v>
      </c>
      <c r="T190" s="2">
        <f>Assumptions!E$4+(Bids_data_set!G190*Assumptions!E$5)+(Bids_data_set!BJ190*Assumptions!E$6)+(Bids_data_set!BK190*Assumptions!E$7)+(Bids_data_set!BL190*Assumptions!E$8)+(Bids_data_set!BM190*Assumptions!E$9)+(Bids_data_set!BN190*Assumptions!E$10)</f>
        <v>-372210.75672070682</v>
      </c>
      <c r="U190" s="2">
        <f>Bids_data_set!Q190-T190</f>
        <v>1342810.7567207068</v>
      </c>
      <c r="V190" s="2">
        <f>ABS(U190)</f>
        <v>1342810.7567207068</v>
      </c>
    </row>
    <row r="191" spans="9:22" x14ac:dyDescent="0.2">
      <c r="I191" s="2">
        <f>Bids_data_set!G191</f>
        <v>9720000</v>
      </c>
      <c r="J191" s="2">
        <f>Bids_data_set!Q191</f>
        <v>8195000</v>
      </c>
      <c r="K191" s="2">
        <f t="shared" si="8"/>
        <v>-1525000</v>
      </c>
      <c r="L191" s="2">
        <f t="shared" si="9"/>
        <v>1525000</v>
      </c>
      <c r="N191" s="4">
        <f>IF(Bids_data_set!BG191=5,Bids_data_set!G191*(Assumptions!G$13),0)</f>
        <v>0</v>
      </c>
      <c r="O191" s="4">
        <f>IF(Bids_data_set!BE191="Other",Bids_data_set!G191*Assumptions!G$14,0)</f>
        <v>0</v>
      </c>
      <c r="P191" s="2">
        <f>Bids_data_set!G191+N191+O191</f>
        <v>9720000</v>
      </c>
      <c r="Q191" s="2">
        <f t="shared" si="10"/>
        <v>8194998</v>
      </c>
      <c r="R191" s="2">
        <f t="shared" si="11"/>
        <v>8194998</v>
      </c>
      <c r="T191" s="2">
        <f>Assumptions!E$4+(Bids_data_set!G191*Assumptions!E$5)+(Bids_data_set!BJ191*Assumptions!E$6)+(Bids_data_set!BK191*Assumptions!E$7)+(Bids_data_set!BL191*Assumptions!E$8)+(Bids_data_set!BM191*Assumptions!E$9)+(Bids_data_set!BN191*Assumptions!E$10)</f>
        <v>8868153.4814868197</v>
      </c>
      <c r="U191" s="2">
        <f>Bids_data_set!Q191-T191</f>
        <v>-673153.48148681968</v>
      </c>
      <c r="V191" s="2">
        <f>ABS(U191)</f>
        <v>673153.48148681968</v>
      </c>
    </row>
    <row r="192" spans="9:22" x14ac:dyDescent="0.2">
      <c r="I192" s="2">
        <f>Bids_data_set!G192</f>
        <v>186355200</v>
      </c>
      <c r="J192" s="2">
        <f>Bids_data_set!Q192</f>
        <v>155330252</v>
      </c>
      <c r="K192" s="2">
        <f t="shared" si="8"/>
        <v>-31024948</v>
      </c>
      <c r="L192" s="2">
        <f t="shared" si="9"/>
        <v>31024948</v>
      </c>
      <c r="N192" s="4">
        <f>IF(Bids_data_set!BG192=5,Bids_data_set!G192*(Assumptions!G$13),0)</f>
        <v>11576494.75751444</v>
      </c>
      <c r="O192" s="4">
        <f>IF(Bids_data_set!BE192="Other",Bids_data_set!G192*Assumptions!G$14,0)</f>
        <v>0</v>
      </c>
      <c r="P192" s="2">
        <f>Bids_data_set!G192+N192+O192</f>
        <v>197931694.75751445</v>
      </c>
      <c r="Q192" s="2">
        <f t="shared" si="10"/>
        <v>155330250</v>
      </c>
      <c r="R192" s="2">
        <f t="shared" si="11"/>
        <v>155330250</v>
      </c>
      <c r="T192" s="2">
        <f>Assumptions!E$4+(Bids_data_set!G192*Assumptions!E$5)+(Bids_data_set!BJ192*Assumptions!E$6)+(Bids_data_set!BK192*Assumptions!E$7)+(Bids_data_set!BL192*Assumptions!E$8)+(Bids_data_set!BM192*Assumptions!E$9)+(Bids_data_set!BN192*Assumptions!E$10)</f>
        <v>164933468.45519617</v>
      </c>
      <c r="U192" s="2">
        <f>Bids_data_set!Q192-T192</f>
        <v>-9603216.455196172</v>
      </c>
      <c r="V192" s="2">
        <f>ABS(U192)</f>
        <v>9603216.455196172</v>
      </c>
    </row>
    <row r="193" spans="9:22" x14ac:dyDescent="0.2">
      <c r="I193" s="2">
        <f>Bids_data_set!G193</f>
        <v>12570000</v>
      </c>
      <c r="J193" s="2">
        <f>Bids_data_set!Q193</f>
        <v>9820000</v>
      </c>
      <c r="K193" s="2">
        <f t="shared" si="8"/>
        <v>-2750000</v>
      </c>
      <c r="L193" s="2">
        <f t="shared" si="9"/>
        <v>2750000</v>
      </c>
      <c r="N193" s="4">
        <f>IF(Bids_data_set!BG193=5,Bids_data_set!G193*(Assumptions!G$13),0)</f>
        <v>0</v>
      </c>
      <c r="O193" s="4">
        <f>IF(Bids_data_set!BE193="Other",Bids_data_set!G193*Assumptions!G$14,0)</f>
        <v>0</v>
      </c>
      <c r="P193" s="2">
        <f>Bids_data_set!G193+N193+O193</f>
        <v>12570000</v>
      </c>
      <c r="Q193" s="2">
        <f t="shared" si="10"/>
        <v>9819998</v>
      </c>
      <c r="R193" s="2">
        <f t="shared" si="11"/>
        <v>9819998</v>
      </c>
      <c r="T193" s="2">
        <f>Assumptions!E$4+(Bids_data_set!G193*Assumptions!E$5)+(Bids_data_set!BJ193*Assumptions!E$6)+(Bids_data_set!BK193*Assumptions!E$7)+(Bids_data_set!BL193*Assumptions!E$8)+(Bids_data_set!BM193*Assumptions!E$9)+(Bids_data_set!BN193*Assumptions!E$10)</f>
        <v>11347821.775796738</v>
      </c>
      <c r="U193" s="2">
        <f>Bids_data_set!Q193-T193</f>
        <v>-1527821.7757967375</v>
      </c>
      <c r="V193" s="2">
        <f>ABS(U193)</f>
        <v>1527821.7757967375</v>
      </c>
    </row>
    <row r="194" spans="9:22" x14ac:dyDescent="0.2">
      <c r="I194" s="2">
        <f>Bids_data_set!G194</f>
        <v>287000</v>
      </c>
      <c r="J194" s="2">
        <f>Bids_data_set!Q194</f>
        <v>398950</v>
      </c>
      <c r="K194" s="2">
        <f t="shared" si="8"/>
        <v>111950</v>
      </c>
      <c r="L194" s="2">
        <f t="shared" si="9"/>
        <v>111950</v>
      </c>
      <c r="N194" s="4">
        <f>IF(Bids_data_set!BG194=5,Bids_data_set!G194*(Assumptions!G$13),0)</f>
        <v>0</v>
      </c>
      <c r="O194" s="4">
        <f>IF(Bids_data_set!BE194="Other",Bids_data_set!G194*Assumptions!G$14,0)</f>
        <v>39812.548533622241</v>
      </c>
      <c r="P194" s="2">
        <f>Bids_data_set!G194+N194+O194</f>
        <v>326812.54853362223</v>
      </c>
      <c r="Q194" s="2">
        <f t="shared" si="10"/>
        <v>398948</v>
      </c>
      <c r="R194" s="2">
        <f t="shared" si="11"/>
        <v>398948</v>
      </c>
      <c r="T194" s="2">
        <f>Assumptions!E$4+(Bids_data_set!G194*Assumptions!E$5)+(Bids_data_set!BJ194*Assumptions!E$6)+(Bids_data_set!BK194*Assumptions!E$7)+(Bids_data_set!BL194*Assumptions!E$8)+(Bids_data_set!BM194*Assumptions!E$9)+(Bids_data_set!BN194*Assumptions!E$10)</f>
        <v>1115087.648953449</v>
      </c>
      <c r="U194" s="2">
        <f>Bids_data_set!Q194-T194</f>
        <v>-716137.64895344898</v>
      </c>
      <c r="V194" s="2">
        <f>ABS(U194)</f>
        <v>716137.64895344898</v>
      </c>
    </row>
    <row r="195" spans="9:22" x14ac:dyDescent="0.2">
      <c r="I195" s="2">
        <f>Bids_data_set!G195</f>
        <v>122920000</v>
      </c>
      <c r="J195" s="2">
        <f>Bids_data_set!Q195</f>
        <v>124507320</v>
      </c>
      <c r="K195" s="2">
        <f t="shared" ref="K195:K240" si="12">$J195-I195</f>
        <v>1587320</v>
      </c>
      <c r="L195" s="2">
        <f t="shared" ref="L195:L240" si="13">ABS(K195)</f>
        <v>1587320</v>
      </c>
      <c r="N195" s="4">
        <f>IF(Bids_data_set!BG195=5,Bids_data_set!G195*(Assumptions!G$13),0)</f>
        <v>7635862.7802909445</v>
      </c>
      <c r="O195" s="4">
        <f>IF(Bids_data_set!BE195="Other",Bids_data_set!G195*Assumptions!G$14,0)</f>
        <v>0</v>
      </c>
      <c r="P195" s="2">
        <f>Bids_data_set!G195+N195+O195</f>
        <v>130555862.78029095</v>
      </c>
      <c r="Q195" s="2">
        <f t="shared" ref="Q195:Q240" si="14">$J195-2</f>
        <v>124507318</v>
      </c>
      <c r="R195" s="2">
        <f t="shared" ref="R195:R240" si="15">ABS(Q195)</f>
        <v>124507318</v>
      </c>
      <c r="T195" s="2">
        <f>Assumptions!E$4+(Bids_data_set!G195*Assumptions!E$5)+(Bids_data_set!BJ195*Assumptions!E$6)+(Bids_data_set!BK195*Assumptions!E$7)+(Bids_data_set!BL195*Assumptions!E$8)+(Bids_data_set!BM195*Assumptions!E$9)+(Bids_data_set!BN195*Assumptions!E$10)</f>
        <v>109741098.56635107</v>
      </c>
      <c r="U195" s="2">
        <f>Bids_data_set!Q195-T195</f>
        <v>14766221.433648929</v>
      </c>
      <c r="V195" s="2">
        <f>ABS(U195)</f>
        <v>14766221.433648929</v>
      </c>
    </row>
    <row r="196" spans="9:22" x14ac:dyDescent="0.2">
      <c r="I196" s="2">
        <f>Bids_data_set!G196</f>
        <v>448000</v>
      </c>
      <c r="J196" s="2">
        <f>Bids_data_set!Q196</f>
        <v>512625</v>
      </c>
      <c r="K196" s="2">
        <f t="shared" si="12"/>
        <v>64625</v>
      </c>
      <c r="L196" s="2">
        <f t="shared" si="13"/>
        <v>64625</v>
      </c>
      <c r="N196" s="4">
        <f>IF(Bids_data_set!BG196=5,Bids_data_set!G196*(Assumptions!G$13),0)</f>
        <v>0</v>
      </c>
      <c r="O196" s="4">
        <f>IF(Bids_data_set!BE196="Other",Bids_data_set!G196*Assumptions!G$14,0)</f>
        <v>62146.417223215212</v>
      </c>
      <c r="P196" s="2">
        <f>Bids_data_set!G196+N196+O196</f>
        <v>510146.41722321522</v>
      </c>
      <c r="Q196" s="2">
        <f t="shared" si="14"/>
        <v>512623</v>
      </c>
      <c r="R196" s="2">
        <f t="shared" si="15"/>
        <v>512623</v>
      </c>
      <c r="T196" s="2">
        <f>Assumptions!E$4+(Bids_data_set!G196*Assumptions!E$5)+(Bids_data_set!BJ196*Assumptions!E$6)+(Bids_data_set!BK196*Assumptions!E$7)+(Bids_data_set!BL196*Assumptions!E$8)+(Bids_data_set!BM196*Assumptions!E$9)+(Bids_data_set!BN196*Assumptions!E$10)</f>
        <v>1255167.1561056934</v>
      </c>
      <c r="U196" s="2">
        <f>Bids_data_set!Q196-T196</f>
        <v>-742542.15610569343</v>
      </c>
      <c r="V196" s="2">
        <f>ABS(U196)</f>
        <v>742542.15610569343</v>
      </c>
    </row>
    <row r="197" spans="9:22" x14ac:dyDescent="0.2">
      <c r="I197" s="2">
        <f>Bids_data_set!G197</f>
        <v>1500000</v>
      </c>
      <c r="J197" s="2">
        <f>Bids_data_set!Q197</f>
        <v>4300000</v>
      </c>
      <c r="K197" s="2">
        <f t="shared" si="12"/>
        <v>2800000</v>
      </c>
      <c r="L197" s="2">
        <f t="shared" si="13"/>
        <v>2800000</v>
      </c>
      <c r="N197" s="4">
        <f>IF(Bids_data_set!BG197=5,Bids_data_set!G197*(Assumptions!G$13),0)</f>
        <v>0</v>
      </c>
      <c r="O197" s="4">
        <f>IF(Bids_data_set!BE197="Other",Bids_data_set!G197*Assumptions!G$14,0)</f>
        <v>208079.5219527295</v>
      </c>
      <c r="P197" s="2">
        <f>Bids_data_set!G197+N197+O197</f>
        <v>1708079.5219527294</v>
      </c>
      <c r="Q197" s="2">
        <f t="shared" si="14"/>
        <v>4299998</v>
      </c>
      <c r="R197" s="2">
        <f t="shared" si="15"/>
        <v>4299998</v>
      </c>
      <c r="T197" s="2">
        <f>Assumptions!E$4+(Bids_data_set!G197*Assumptions!E$5)+(Bids_data_set!BJ197*Assumptions!E$6)+(Bids_data_set!BK197*Assumptions!E$7)+(Bids_data_set!BL197*Assumptions!E$8)+(Bids_data_set!BM197*Assumptions!E$9)+(Bids_data_set!BN197*Assumptions!E$10)</f>
        <v>3543419.5396068655</v>
      </c>
      <c r="U197" s="2">
        <f>Bids_data_set!Q197-T197</f>
        <v>756580.4603931345</v>
      </c>
      <c r="V197" s="2">
        <f>ABS(U197)</f>
        <v>756580.4603931345</v>
      </c>
    </row>
    <row r="198" spans="9:22" x14ac:dyDescent="0.2">
      <c r="I198" s="2">
        <f>Bids_data_set!G198</f>
        <v>5000000</v>
      </c>
      <c r="J198" s="2">
        <f>Bids_data_set!Q198</f>
        <v>5145491</v>
      </c>
      <c r="K198" s="2">
        <f t="shared" si="12"/>
        <v>145491</v>
      </c>
      <c r="L198" s="2">
        <f t="shared" si="13"/>
        <v>145491</v>
      </c>
      <c r="N198" s="4">
        <f>IF(Bids_data_set!BG198=5,Bids_data_set!G198*(Assumptions!G$13),0)</f>
        <v>0</v>
      </c>
      <c r="O198" s="4">
        <f>IF(Bids_data_set!BE198="Other",Bids_data_set!G198*Assumptions!G$14,0)</f>
        <v>0</v>
      </c>
      <c r="P198" s="2">
        <f>Bids_data_set!G198+N198+O198</f>
        <v>5000000</v>
      </c>
      <c r="Q198" s="2">
        <f t="shared" si="14"/>
        <v>5145489</v>
      </c>
      <c r="R198" s="2">
        <f t="shared" si="15"/>
        <v>5145489</v>
      </c>
      <c r="T198" s="2">
        <f>Assumptions!E$4+(Bids_data_set!G198*Assumptions!E$5)+(Bids_data_set!BJ198*Assumptions!E$6)+(Bids_data_set!BK198*Assumptions!E$7)+(Bids_data_set!BL198*Assumptions!E$8)+(Bids_data_set!BM198*Assumptions!E$9)+(Bids_data_set!BN198*Assumptions!E$10)</f>
        <v>4761474.7624893431</v>
      </c>
      <c r="U198" s="2">
        <f>Bids_data_set!Q198-T198</f>
        <v>384016.23751065694</v>
      </c>
      <c r="V198" s="2">
        <f>ABS(U198)</f>
        <v>384016.23751065694</v>
      </c>
    </row>
    <row r="199" spans="9:22" x14ac:dyDescent="0.2">
      <c r="I199" s="2">
        <f>Bids_data_set!G199</f>
        <v>10250000</v>
      </c>
      <c r="J199" s="2">
        <f>Bids_data_set!Q199</f>
        <v>9111636</v>
      </c>
      <c r="K199" s="2">
        <f t="shared" si="12"/>
        <v>-1138364</v>
      </c>
      <c r="L199" s="2">
        <f t="shared" si="13"/>
        <v>1138364</v>
      </c>
      <c r="N199" s="4">
        <f>IF(Bids_data_set!BG199=5,Bids_data_set!G199*(Assumptions!G$13),0)</f>
        <v>0</v>
      </c>
      <c r="O199" s="4">
        <f>IF(Bids_data_set!BE199="Other",Bids_data_set!G199*Assumptions!G$14,0)</f>
        <v>0</v>
      </c>
      <c r="P199" s="2">
        <f>Bids_data_set!G199+N199+O199</f>
        <v>10250000</v>
      </c>
      <c r="Q199" s="2">
        <f t="shared" si="14"/>
        <v>9111634</v>
      </c>
      <c r="R199" s="2">
        <f t="shared" si="15"/>
        <v>9111634</v>
      </c>
      <c r="T199" s="2">
        <f>Assumptions!E$4+(Bids_data_set!G199*Assumptions!E$5)+(Bids_data_set!BJ199*Assumptions!E$6)+(Bids_data_set!BK199*Assumptions!E$7)+(Bids_data_set!BL199*Assumptions!E$8)+(Bids_data_set!BM199*Assumptions!E$9)+(Bids_data_set!BN199*Assumptions!E$10)</f>
        <v>9329284.7783234008</v>
      </c>
      <c r="U199" s="2">
        <f>Bids_data_set!Q199-T199</f>
        <v>-217648.77832340077</v>
      </c>
      <c r="V199" s="2">
        <f>ABS(U199)</f>
        <v>217648.77832340077</v>
      </c>
    </row>
    <row r="200" spans="9:22" x14ac:dyDescent="0.2">
      <c r="I200" s="2">
        <f>Bids_data_set!G200</f>
        <v>426000</v>
      </c>
      <c r="J200" s="2">
        <f>Bids_data_set!Q200</f>
        <v>745850</v>
      </c>
      <c r="K200" s="2">
        <f t="shared" si="12"/>
        <v>319850</v>
      </c>
      <c r="L200" s="2">
        <f t="shared" si="13"/>
        <v>319850</v>
      </c>
      <c r="N200" s="4">
        <f>IF(Bids_data_set!BG200=5,Bids_data_set!G200*(Assumptions!G$13),0)</f>
        <v>0</v>
      </c>
      <c r="O200" s="4">
        <f>IF(Bids_data_set!BE200="Other",Bids_data_set!G200*Assumptions!G$14,0)</f>
        <v>59094.584234575173</v>
      </c>
      <c r="P200" s="2">
        <f>Bids_data_set!G200+N200+O200</f>
        <v>485094.58423457516</v>
      </c>
      <c r="Q200" s="2">
        <f t="shared" si="14"/>
        <v>745848</v>
      </c>
      <c r="R200" s="2">
        <f t="shared" si="15"/>
        <v>745848</v>
      </c>
      <c r="T200" s="2">
        <f>Assumptions!E$4+(Bids_data_set!G200*Assumptions!E$5)+(Bids_data_set!BJ200*Assumptions!E$6)+(Bids_data_set!BK200*Assumptions!E$7)+(Bids_data_set!BL200*Assumptions!E$8)+(Bids_data_set!BM200*Assumptions!E$9)+(Bids_data_set!BN200*Assumptions!E$10)</f>
        <v>1236025.8569917222</v>
      </c>
      <c r="U200" s="2">
        <f>Bids_data_set!Q200-T200</f>
        <v>-490175.85699172225</v>
      </c>
      <c r="V200" s="2">
        <f>ABS(U200)</f>
        <v>490175.85699172225</v>
      </c>
    </row>
    <row r="201" spans="9:22" x14ac:dyDescent="0.2">
      <c r="I201" s="2">
        <f>Bids_data_set!G201</f>
        <v>4500000</v>
      </c>
      <c r="J201" s="2">
        <f>Bids_data_set!Q201</f>
        <v>6192655</v>
      </c>
      <c r="K201" s="2">
        <f t="shared" si="12"/>
        <v>1692655</v>
      </c>
      <c r="L201" s="2">
        <f t="shared" si="13"/>
        <v>1692655</v>
      </c>
      <c r="N201" s="4">
        <f>IF(Bids_data_set!BG201=5,Bids_data_set!G201*(Assumptions!G$13),0)</f>
        <v>0</v>
      </c>
      <c r="O201" s="4">
        <f>IF(Bids_data_set!BE201="Other",Bids_data_set!G201*Assumptions!G$14,0)</f>
        <v>0</v>
      </c>
      <c r="P201" s="2">
        <f>Bids_data_set!G201+N201+O201</f>
        <v>4500000</v>
      </c>
      <c r="Q201" s="2">
        <f t="shared" si="14"/>
        <v>6192653</v>
      </c>
      <c r="R201" s="2">
        <f t="shared" si="15"/>
        <v>6192653</v>
      </c>
      <c r="T201" s="2">
        <f>Assumptions!E$4+(Bids_data_set!G201*Assumptions!E$5)+(Bids_data_set!BJ201*Assumptions!E$6)+(Bids_data_set!BK201*Assumptions!E$7)+(Bids_data_set!BL201*Assumptions!E$8)+(Bids_data_set!BM201*Assumptions!E$9)+(Bids_data_set!BN201*Assumptions!E$10)</f>
        <v>4326445.237171812</v>
      </c>
      <c r="U201" s="2">
        <f>Bids_data_set!Q201-T201</f>
        <v>1866209.762828188</v>
      </c>
      <c r="V201" s="2">
        <f>ABS(U201)</f>
        <v>1866209.762828188</v>
      </c>
    </row>
    <row r="202" spans="9:22" x14ac:dyDescent="0.2">
      <c r="I202" s="2">
        <f>Bids_data_set!G202</f>
        <v>28219450</v>
      </c>
      <c r="J202" s="2">
        <f>Bids_data_set!Q202</f>
        <v>31594000</v>
      </c>
      <c r="K202" s="2">
        <f t="shared" si="12"/>
        <v>3374550</v>
      </c>
      <c r="L202" s="2">
        <f t="shared" si="13"/>
        <v>3374550</v>
      </c>
      <c r="N202" s="4">
        <f>IF(Bids_data_set!BG202=5,Bids_data_set!G202*(Assumptions!G$13),0)</f>
        <v>1753008.850758878</v>
      </c>
      <c r="O202" s="4">
        <f>IF(Bids_data_set!BE202="Other",Bids_data_set!G202*Assumptions!G$14,0)</f>
        <v>0</v>
      </c>
      <c r="P202" s="2">
        <f>Bids_data_set!G202+N202+O202</f>
        <v>29972458.850758877</v>
      </c>
      <c r="Q202" s="2">
        <f t="shared" si="14"/>
        <v>31593998</v>
      </c>
      <c r="R202" s="2">
        <f t="shared" si="15"/>
        <v>31593998</v>
      </c>
      <c r="T202" s="2">
        <f>Assumptions!E$4+(Bids_data_set!G202*Assumptions!E$5)+(Bids_data_set!BJ202*Assumptions!E$6)+(Bids_data_set!BK202*Assumptions!E$7)+(Bids_data_set!BL202*Assumptions!E$8)+(Bids_data_set!BM202*Assumptions!E$9)+(Bids_data_set!BN202*Assumptions!E$10)</f>
        <v>27346027.938733131</v>
      </c>
      <c r="U202" s="2">
        <f>Bids_data_set!Q202-T202</f>
        <v>4247972.0612668693</v>
      </c>
      <c r="V202" s="2">
        <f>ABS(U202)</f>
        <v>4247972.0612668693</v>
      </c>
    </row>
    <row r="203" spans="9:22" x14ac:dyDescent="0.2">
      <c r="I203" s="2">
        <f>Bids_data_set!G203</f>
        <v>23450000</v>
      </c>
      <c r="J203" s="2">
        <f>Bids_data_set!Q203</f>
        <v>30867117</v>
      </c>
      <c r="K203" s="2">
        <f t="shared" si="12"/>
        <v>7417117</v>
      </c>
      <c r="L203" s="2">
        <f t="shared" si="13"/>
        <v>7417117</v>
      </c>
      <c r="N203" s="4">
        <f>IF(Bids_data_set!BG203=5,Bids_data_set!G203*(Assumptions!G$13),0)</f>
        <v>1456727.8083129078</v>
      </c>
      <c r="O203" s="4">
        <f>IF(Bids_data_set!BE203="Other",Bids_data_set!G203*Assumptions!G$14,0)</f>
        <v>0</v>
      </c>
      <c r="P203" s="2">
        <f>Bids_data_set!G203+N203+O203</f>
        <v>24906727.808312908</v>
      </c>
      <c r="Q203" s="2">
        <f t="shared" si="14"/>
        <v>30867115</v>
      </c>
      <c r="R203" s="2">
        <f t="shared" si="15"/>
        <v>30867115</v>
      </c>
      <c r="T203" s="2">
        <f>Assumptions!E$4+(Bids_data_set!G203*Assumptions!E$5)+(Bids_data_set!BJ203*Assumptions!E$6)+(Bids_data_set!BK203*Assumptions!E$7)+(Bids_data_set!BL203*Assumptions!E$8)+(Bids_data_set!BM203*Assumptions!E$9)+(Bids_data_set!BN203*Assumptions!E$10)</f>
        <v>23196324.799681749</v>
      </c>
      <c r="U203" s="2">
        <f>Bids_data_set!Q203-T203</f>
        <v>7670792.2003182508</v>
      </c>
      <c r="V203" s="2">
        <f>ABS(U203)</f>
        <v>7670792.2003182508</v>
      </c>
    </row>
    <row r="204" spans="9:22" x14ac:dyDescent="0.2">
      <c r="I204" s="2">
        <f>Bids_data_set!G204</f>
        <v>92495500</v>
      </c>
      <c r="J204" s="2">
        <f>Bids_data_set!Q204</f>
        <v>70399000</v>
      </c>
      <c r="K204" s="2">
        <f t="shared" si="12"/>
        <v>-22096500</v>
      </c>
      <c r="L204" s="2">
        <f t="shared" si="13"/>
        <v>22096500</v>
      </c>
      <c r="N204" s="4">
        <f>IF(Bids_data_set!BG204=5,Bids_data_set!G204*(Assumptions!G$13),0)</f>
        <v>5745874.9251090223</v>
      </c>
      <c r="O204" s="4">
        <f>IF(Bids_data_set!BE204="Other",Bids_data_set!G204*Assumptions!G$14,0)</f>
        <v>0</v>
      </c>
      <c r="P204" s="2">
        <f>Bids_data_set!G204+N204+O204</f>
        <v>98241374.925109029</v>
      </c>
      <c r="Q204" s="2">
        <f t="shared" si="14"/>
        <v>70398998</v>
      </c>
      <c r="R204" s="2">
        <f t="shared" si="15"/>
        <v>70398998</v>
      </c>
      <c r="T204" s="2">
        <f>Assumptions!E$4+(Bids_data_set!G204*Assumptions!E$5)+(Bids_data_set!BJ204*Assumptions!E$6)+(Bids_data_set!BK204*Assumptions!E$7)+(Bids_data_set!BL204*Assumptions!E$8)+(Bids_data_set!BM204*Assumptions!E$9)+(Bids_data_set!BN204*Assumptions!E$10)</f>
        <v>83269986.980304718</v>
      </c>
      <c r="U204" s="2">
        <f>Bids_data_set!Q204-T204</f>
        <v>-12870986.980304718</v>
      </c>
      <c r="V204" s="2">
        <f>ABS(U204)</f>
        <v>12870986.980304718</v>
      </c>
    </row>
    <row r="205" spans="9:22" x14ac:dyDescent="0.2">
      <c r="I205" s="2">
        <f>Bids_data_set!G205</f>
        <v>13910000</v>
      </c>
      <c r="J205" s="2">
        <f>Bids_data_set!Q205</f>
        <v>13320000</v>
      </c>
      <c r="K205" s="2">
        <f t="shared" si="12"/>
        <v>-590000</v>
      </c>
      <c r="L205" s="2">
        <f t="shared" si="13"/>
        <v>590000</v>
      </c>
      <c r="N205" s="4">
        <f>IF(Bids_data_set!BG205=5,Bids_data_set!G205*(Assumptions!G$13),0)</f>
        <v>0</v>
      </c>
      <c r="O205" s="4">
        <f>IF(Bids_data_set!BE205="Other",Bids_data_set!G205*Assumptions!G$14,0)</f>
        <v>1929590.7669083115</v>
      </c>
      <c r="P205" s="2">
        <f>Bids_data_set!G205+N205+O205</f>
        <v>15839590.766908312</v>
      </c>
      <c r="Q205" s="2">
        <f t="shared" si="14"/>
        <v>13319998</v>
      </c>
      <c r="R205" s="2">
        <f t="shared" si="15"/>
        <v>13319998</v>
      </c>
      <c r="T205" s="2">
        <f>Assumptions!E$4+(Bids_data_set!G205*Assumptions!E$5)+(Bids_data_set!BJ205*Assumptions!E$6)+(Bids_data_set!BK205*Assumptions!E$7)+(Bids_data_set!BL205*Assumptions!E$8)+(Bids_data_set!BM205*Assumptions!E$9)+(Bids_data_set!BN205*Assumptions!E$10)</f>
        <v>14433418.657487497</v>
      </c>
      <c r="U205" s="2">
        <f>Bids_data_set!Q205-T205</f>
        <v>-1113418.6574874967</v>
      </c>
      <c r="V205" s="2">
        <f>ABS(U205)</f>
        <v>1113418.6574874967</v>
      </c>
    </row>
    <row r="206" spans="9:22" x14ac:dyDescent="0.2">
      <c r="I206" s="2">
        <f>Bids_data_set!G206</f>
        <v>1130000</v>
      </c>
      <c r="J206" s="2">
        <f>Bids_data_set!Q206</f>
        <v>2181000</v>
      </c>
      <c r="K206" s="2">
        <f t="shared" si="12"/>
        <v>1051000</v>
      </c>
      <c r="L206" s="2">
        <f t="shared" si="13"/>
        <v>1051000</v>
      </c>
      <c r="N206" s="4">
        <f>IF(Bids_data_set!BG206=5,Bids_data_set!G206*(Assumptions!G$13),0)</f>
        <v>0</v>
      </c>
      <c r="O206" s="4">
        <f>IF(Bids_data_set!BE206="Other",Bids_data_set!G206*Assumptions!G$14,0)</f>
        <v>156753.23987105623</v>
      </c>
      <c r="P206" s="2">
        <f>Bids_data_set!G206+N206+O206</f>
        <v>1286753.2398710563</v>
      </c>
      <c r="Q206" s="2">
        <f t="shared" si="14"/>
        <v>2180998</v>
      </c>
      <c r="R206" s="2">
        <f t="shared" si="15"/>
        <v>2180998</v>
      </c>
      <c r="T206" s="2">
        <f>Assumptions!E$4+(Bids_data_set!G206*Assumptions!E$5)+(Bids_data_set!BJ206*Assumptions!E$6)+(Bids_data_set!BK206*Assumptions!E$7)+(Bids_data_set!BL206*Assumptions!E$8)+(Bids_data_set!BM206*Assumptions!E$9)+(Bids_data_set!BN206*Assumptions!E$10)</f>
        <v>2479914.1395360897</v>
      </c>
      <c r="U206" s="2">
        <f>Bids_data_set!Q206-T206</f>
        <v>-298914.13953608973</v>
      </c>
      <c r="V206" s="2">
        <f>ABS(U206)</f>
        <v>298914.13953608973</v>
      </c>
    </row>
    <row r="207" spans="9:22" x14ac:dyDescent="0.2">
      <c r="I207" s="2">
        <f>Bids_data_set!G207</f>
        <v>684000</v>
      </c>
      <c r="J207" s="2">
        <f>Bids_data_set!Q207</f>
        <v>685924</v>
      </c>
      <c r="K207" s="2">
        <f t="shared" si="12"/>
        <v>1924</v>
      </c>
      <c r="L207" s="2">
        <f t="shared" si="13"/>
        <v>1924</v>
      </c>
      <c r="N207" s="4">
        <f>IF(Bids_data_set!BG207=5,Bids_data_set!G207*(Assumptions!G$13),0)</f>
        <v>0</v>
      </c>
      <c r="O207" s="4">
        <f>IF(Bids_data_set!BE207="Other",Bids_data_set!G207*Assumptions!G$14,0)</f>
        <v>94884.262010444654</v>
      </c>
      <c r="P207" s="2">
        <f>Bids_data_set!G207+N207+O207</f>
        <v>778884.26201044465</v>
      </c>
      <c r="Q207" s="2">
        <f t="shared" si="14"/>
        <v>685922</v>
      </c>
      <c r="R207" s="2">
        <f t="shared" si="15"/>
        <v>685922</v>
      </c>
      <c r="T207" s="2">
        <f>Assumptions!E$4+(Bids_data_set!G207*Assumptions!E$5)+(Bids_data_set!BJ207*Assumptions!E$6)+(Bids_data_set!BK207*Assumptions!E$7)+(Bids_data_set!BL207*Assumptions!E$8)+(Bids_data_set!BM207*Assumptions!E$9)+(Bids_data_set!BN207*Assumptions!E$10)</f>
        <v>1460501.0920555673</v>
      </c>
      <c r="U207" s="2">
        <f>Bids_data_set!Q207-T207</f>
        <v>-774577.09205556731</v>
      </c>
      <c r="V207" s="2">
        <f>ABS(U207)</f>
        <v>774577.09205556731</v>
      </c>
    </row>
    <row r="208" spans="9:22" x14ac:dyDescent="0.2">
      <c r="I208" s="2">
        <f>Bids_data_set!G208</f>
        <v>1790000</v>
      </c>
      <c r="J208" s="2">
        <f>Bids_data_set!Q208</f>
        <v>1884975</v>
      </c>
      <c r="K208" s="2">
        <f t="shared" si="12"/>
        <v>94975</v>
      </c>
      <c r="L208" s="2">
        <f t="shared" si="13"/>
        <v>94975</v>
      </c>
      <c r="N208" s="4">
        <f>IF(Bids_data_set!BG208=5,Bids_data_set!G208*(Assumptions!G$13),0)</f>
        <v>0</v>
      </c>
      <c r="O208" s="4">
        <f>IF(Bids_data_set!BE208="Other",Bids_data_set!G208*Assumptions!G$14,0)</f>
        <v>248308.2295302572</v>
      </c>
      <c r="P208" s="2">
        <f>Bids_data_set!G208+N208+O208</f>
        <v>2038308.2295302572</v>
      </c>
      <c r="Q208" s="2">
        <f t="shared" si="14"/>
        <v>1884973</v>
      </c>
      <c r="R208" s="2">
        <f t="shared" si="15"/>
        <v>1884973</v>
      </c>
      <c r="T208" s="2">
        <f>Assumptions!E$4+(Bids_data_set!G208*Assumptions!E$5)+(Bids_data_set!BJ208*Assumptions!E$6)+(Bids_data_set!BK208*Assumptions!E$7)+(Bids_data_set!BL208*Assumptions!E$8)+(Bids_data_set!BM208*Assumptions!E$9)+(Bids_data_set!BN208*Assumptions!E$10)</f>
        <v>3054153.1129552284</v>
      </c>
      <c r="U208" s="2">
        <f>Bids_data_set!Q208-T208</f>
        <v>-1169178.1129552284</v>
      </c>
      <c r="V208" s="2">
        <f>ABS(U208)</f>
        <v>1169178.1129552284</v>
      </c>
    </row>
    <row r="209" spans="9:22" x14ac:dyDescent="0.2">
      <c r="I209" s="2">
        <f>Bids_data_set!G209</f>
        <v>1880000</v>
      </c>
      <c r="J209" s="2">
        <f>Bids_data_set!Q209</f>
        <v>2593400</v>
      </c>
      <c r="K209" s="2">
        <f t="shared" si="12"/>
        <v>713400</v>
      </c>
      <c r="L209" s="2">
        <f t="shared" si="13"/>
        <v>713400</v>
      </c>
      <c r="N209" s="4">
        <f>IF(Bids_data_set!BG209=5,Bids_data_set!G209*(Assumptions!G$13),0)</f>
        <v>0</v>
      </c>
      <c r="O209" s="4">
        <f>IF(Bids_data_set!BE209="Other",Bids_data_set!G209*Assumptions!G$14,0)</f>
        <v>260793.00084742098</v>
      </c>
      <c r="P209" s="2">
        <f>Bids_data_set!G209+N209+O209</f>
        <v>2140793.0008474211</v>
      </c>
      <c r="Q209" s="2">
        <f t="shared" si="14"/>
        <v>2593398</v>
      </c>
      <c r="R209" s="2">
        <f t="shared" si="15"/>
        <v>2593398</v>
      </c>
      <c r="T209" s="2">
        <f>Assumptions!E$4+(Bids_data_set!G209*Assumptions!E$5)+(Bids_data_set!BJ209*Assumptions!E$6)+(Bids_data_set!BK209*Assumptions!E$7)+(Bids_data_set!BL209*Assumptions!E$8)+(Bids_data_set!BM209*Assumptions!E$9)+(Bids_data_set!BN209*Assumptions!E$10)</f>
        <v>3874041.9788481873</v>
      </c>
      <c r="U209" s="2">
        <f>Bids_data_set!Q209-T209</f>
        <v>-1280641.9788481873</v>
      </c>
      <c r="V209" s="2">
        <f>ABS(U209)</f>
        <v>1280641.9788481873</v>
      </c>
    </row>
    <row r="210" spans="9:22" x14ac:dyDescent="0.2">
      <c r="I210" s="2">
        <f>Bids_data_set!G210</f>
        <v>4450000</v>
      </c>
      <c r="J210" s="2">
        <f>Bids_data_set!Q210</f>
        <v>6563660</v>
      </c>
      <c r="K210" s="2">
        <f t="shared" si="12"/>
        <v>2113660</v>
      </c>
      <c r="L210" s="2">
        <f t="shared" si="13"/>
        <v>2113660</v>
      </c>
      <c r="N210" s="4">
        <f>IF(Bids_data_set!BG210=5,Bids_data_set!G210*(Assumptions!G$13),0)</f>
        <v>0</v>
      </c>
      <c r="O210" s="4">
        <f>IF(Bids_data_set!BE210="Other",Bids_data_set!G210*Assumptions!G$14,0)</f>
        <v>0</v>
      </c>
      <c r="P210" s="2">
        <f>Bids_data_set!G210+N210+O210</f>
        <v>4450000</v>
      </c>
      <c r="Q210" s="2">
        <f t="shared" si="14"/>
        <v>6563658</v>
      </c>
      <c r="R210" s="2">
        <f t="shared" si="15"/>
        <v>6563658</v>
      </c>
      <c r="T210" s="2">
        <f>Assumptions!E$4+(Bids_data_set!G210*Assumptions!E$5)+(Bids_data_set!BJ210*Assumptions!E$6)+(Bids_data_set!BK210*Assumptions!E$7)+(Bids_data_set!BL210*Assumptions!E$8)+(Bids_data_set!BM210*Assumptions!E$9)+(Bids_data_set!BN210*Assumptions!E$10)</f>
        <v>4282942.2846400589</v>
      </c>
      <c r="U210" s="2">
        <f>Bids_data_set!Q210-T210</f>
        <v>2280717.7153599411</v>
      </c>
      <c r="V210" s="2">
        <f>ABS(U210)</f>
        <v>2280717.7153599411</v>
      </c>
    </row>
    <row r="211" spans="9:22" x14ac:dyDescent="0.2">
      <c r="I211" s="2">
        <f>Bids_data_set!G211</f>
        <v>42125550</v>
      </c>
      <c r="J211" s="2">
        <f>Bids_data_set!Q211</f>
        <v>36265223</v>
      </c>
      <c r="K211" s="2">
        <f t="shared" si="12"/>
        <v>-5860327</v>
      </c>
      <c r="L211" s="2">
        <f t="shared" si="13"/>
        <v>5860327</v>
      </c>
      <c r="N211" s="4">
        <f>IF(Bids_data_set!BG211=5,Bids_data_set!G211*(Assumptions!G$13),0)</f>
        <v>2616863.9712356427</v>
      </c>
      <c r="O211" s="4">
        <f>IF(Bids_data_set!BE211="Other",Bids_data_set!G211*Assumptions!G$14,0)</f>
        <v>0</v>
      </c>
      <c r="P211" s="2">
        <f>Bids_data_set!G211+N211+O211</f>
        <v>44742413.97123564</v>
      </c>
      <c r="Q211" s="2">
        <f t="shared" si="14"/>
        <v>36265221</v>
      </c>
      <c r="R211" s="2">
        <f t="shared" si="15"/>
        <v>36265221</v>
      </c>
      <c r="T211" s="2">
        <f>Assumptions!E$4+(Bids_data_set!G211*Assumptions!E$5)+(Bids_data_set!BJ211*Assumptions!E$6)+(Bids_data_set!BK211*Assumptions!E$7)+(Bids_data_set!BL211*Assumptions!E$8)+(Bids_data_set!BM211*Assumptions!E$9)+(Bids_data_set!BN211*Assumptions!E$10)</f>
        <v>39445156.102769315</v>
      </c>
      <c r="U211" s="2">
        <f>Bids_data_set!Q211-T211</f>
        <v>-3179933.1027693152</v>
      </c>
      <c r="V211" s="2">
        <f>ABS(U211)</f>
        <v>3179933.1027693152</v>
      </c>
    </row>
    <row r="212" spans="9:22" x14ac:dyDescent="0.2">
      <c r="I212" s="2">
        <f>Bids_data_set!G212</f>
        <v>2460000</v>
      </c>
      <c r="J212" s="2">
        <f>Bids_data_set!Q212</f>
        <v>2555556</v>
      </c>
      <c r="K212" s="2">
        <f t="shared" si="12"/>
        <v>95556</v>
      </c>
      <c r="L212" s="2">
        <f t="shared" si="13"/>
        <v>95556</v>
      </c>
      <c r="N212" s="4">
        <f>IF(Bids_data_set!BG212=5,Bids_data_set!G212*(Assumptions!G$13),0)</f>
        <v>0</v>
      </c>
      <c r="O212" s="4">
        <f>IF(Bids_data_set!BE212="Other",Bids_data_set!G212*Assumptions!G$14,0)</f>
        <v>341250.41600247636</v>
      </c>
      <c r="P212" s="2">
        <f>Bids_data_set!G212+N212+O212</f>
        <v>2801250.4160024766</v>
      </c>
      <c r="Q212" s="2">
        <f t="shared" si="14"/>
        <v>2555554</v>
      </c>
      <c r="R212" s="2">
        <f t="shared" si="15"/>
        <v>2555554</v>
      </c>
      <c r="T212" s="2">
        <f>Assumptions!E$4+(Bids_data_set!G212*Assumptions!E$5)+(Bids_data_set!BJ212*Assumptions!E$6)+(Bids_data_set!BK212*Assumptions!E$7)+(Bids_data_set!BL212*Assumptions!E$8)+(Bids_data_set!BM212*Assumptions!E$9)+(Bids_data_set!BN212*Assumptions!E$10)</f>
        <v>4378676.2282165214</v>
      </c>
      <c r="U212" s="2">
        <f>Bids_data_set!Q212-T212</f>
        <v>-1823120.2282165214</v>
      </c>
      <c r="V212" s="2">
        <f>ABS(U212)</f>
        <v>1823120.2282165214</v>
      </c>
    </row>
    <row r="213" spans="9:22" x14ac:dyDescent="0.2">
      <c r="I213" s="2">
        <f>Bids_data_set!G213</f>
        <v>2390000</v>
      </c>
      <c r="J213" s="2">
        <f>Bids_data_set!Q213</f>
        <v>2627000</v>
      </c>
      <c r="K213" s="2">
        <f t="shared" si="12"/>
        <v>237000</v>
      </c>
      <c r="L213" s="2">
        <f t="shared" si="13"/>
        <v>237000</v>
      </c>
      <c r="N213" s="4">
        <f>IF(Bids_data_set!BG213=5,Bids_data_set!G213*(Assumptions!G$13),0)</f>
        <v>0</v>
      </c>
      <c r="O213" s="4">
        <f>IF(Bids_data_set!BE213="Other",Bids_data_set!G213*Assumptions!G$14,0)</f>
        <v>0</v>
      </c>
      <c r="P213" s="2">
        <f>Bids_data_set!G213+N213+O213</f>
        <v>2390000</v>
      </c>
      <c r="Q213" s="2">
        <f t="shared" si="14"/>
        <v>2626998</v>
      </c>
      <c r="R213" s="2">
        <f t="shared" si="15"/>
        <v>2626998</v>
      </c>
      <c r="T213" s="2">
        <f>Assumptions!E$4+(Bids_data_set!G213*Assumptions!E$5)+(Bids_data_set!BJ213*Assumptions!E$6)+(Bids_data_set!BK213*Assumptions!E$7)+(Bids_data_set!BL213*Assumptions!E$8)+(Bids_data_set!BM213*Assumptions!E$9)+(Bids_data_set!BN213*Assumptions!E$10)</f>
        <v>2398054.3408322879</v>
      </c>
      <c r="U213" s="2">
        <f>Bids_data_set!Q213-T213</f>
        <v>228945.65916771209</v>
      </c>
      <c r="V213" s="2">
        <f>ABS(U213)</f>
        <v>228945.65916771209</v>
      </c>
    </row>
    <row r="214" spans="9:22" x14ac:dyDescent="0.2">
      <c r="I214" s="2">
        <f>Bids_data_set!G214</f>
        <v>1151000</v>
      </c>
      <c r="J214" s="2">
        <f>Bids_data_set!Q214</f>
        <v>1762891</v>
      </c>
      <c r="K214" s="2">
        <f t="shared" si="12"/>
        <v>611891</v>
      </c>
      <c r="L214" s="2">
        <f t="shared" si="13"/>
        <v>611891</v>
      </c>
      <c r="N214" s="4">
        <f>IF(Bids_data_set!BG214=5,Bids_data_set!G214*(Assumptions!G$13),0)</f>
        <v>0</v>
      </c>
      <c r="O214" s="4">
        <f>IF(Bids_data_set!BE214="Other",Bids_data_set!G214*Assumptions!G$14,0)</f>
        <v>159666.35317839443</v>
      </c>
      <c r="P214" s="2">
        <f>Bids_data_set!G214+N214+O214</f>
        <v>1310666.3531783945</v>
      </c>
      <c r="Q214" s="2">
        <f t="shared" si="14"/>
        <v>1762889</v>
      </c>
      <c r="R214" s="2">
        <f t="shared" si="15"/>
        <v>1762889</v>
      </c>
      <c r="T214" s="2">
        <f>Assumptions!E$4+(Bids_data_set!G214*Assumptions!E$5)+(Bids_data_set!BJ214*Assumptions!E$6)+(Bids_data_set!BK214*Assumptions!E$7)+(Bids_data_set!BL214*Assumptions!E$8)+(Bids_data_set!BM214*Assumptions!E$9)+(Bids_data_set!BN214*Assumptions!E$10)</f>
        <v>2498185.3795994259</v>
      </c>
      <c r="U214" s="2">
        <f>Bids_data_set!Q214-T214</f>
        <v>-735294.37959942594</v>
      </c>
      <c r="V214" s="2">
        <f>ABS(U214)</f>
        <v>735294.37959942594</v>
      </c>
    </row>
    <row r="215" spans="9:22" x14ac:dyDescent="0.2">
      <c r="I215" s="2">
        <f>Bids_data_set!G215</f>
        <v>1090000</v>
      </c>
      <c r="J215" s="2">
        <f>Bids_data_set!Q215</f>
        <v>1245470</v>
      </c>
      <c r="K215" s="2">
        <f t="shared" si="12"/>
        <v>155470</v>
      </c>
      <c r="L215" s="2">
        <f t="shared" si="13"/>
        <v>155470</v>
      </c>
      <c r="N215" s="4">
        <f>IF(Bids_data_set!BG215=5,Bids_data_set!G215*(Assumptions!G$13),0)</f>
        <v>0</v>
      </c>
      <c r="O215" s="4">
        <f>IF(Bids_data_set!BE215="Other",Bids_data_set!G215*Assumptions!G$14,0)</f>
        <v>0</v>
      </c>
      <c r="P215" s="2">
        <f>Bids_data_set!G215+N215+O215</f>
        <v>1090000</v>
      </c>
      <c r="Q215" s="2">
        <f t="shared" si="14"/>
        <v>1245468</v>
      </c>
      <c r="R215" s="2">
        <f t="shared" si="15"/>
        <v>1245468</v>
      </c>
      <c r="T215" s="2">
        <f>Assumptions!E$4+(Bids_data_set!G215*Assumptions!E$5)+(Bids_data_set!BJ215*Assumptions!E$6)+(Bids_data_set!BK215*Assumptions!E$7)+(Bids_data_set!BL215*Assumptions!E$8)+(Bids_data_set!BM215*Assumptions!E$9)+(Bids_data_set!BN215*Assumptions!E$10)</f>
        <v>-105972.68722637882</v>
      </c>
      <c r="U215" s="2">
        <f>Bids_data_set!Q215-T215</f>
        <v>1351442.6872263788</v>
      </c>
      <c r="V215" s="2">
        <f>ABS(U215)</f>
        <v>1351442.6872263788</v>
      </c>
    </row>
    <row r="216" spans="9:22" x14ac:dyDescent="0.2">
      <c r="I216" s="2">
        <f>Bids_data_set!G216</f>
        <v>1216000</v>
      </c>
      <c r="J216" s="2">
        <f>Bids_data_set!Q216</f>
        <v>2200788</v>
      </c>
      <c r="K216" s="2">
        <f t="shared" si="12"/>
        <v>984788</v>
      </c>
      <c r="L216" s="2">
        <f t="shared" si="13"/>
        <v>984788</v>
      </c>
      <c r="N216" s="4">
        <f>IF(Bids_data_set!BG216=5,Bids_data_set!G216*(Assumptions!G$13),0)</f>
        <v>0</v>
      </c>
      <c r="O216" s="4">
        <f>IF(Bids_data_set!BE216="Other",Bids_data_set!G216*Assumptions!G$14,0)</f>
        <v>168683.13246301271</v>
      </c>
      <c r="P216" s="2">
        <f>Bids_data_set!G216+N216+O216</f>
        <v>1384683.1324630128</v>
      </c>
      <c r="Q216" s="2">
        <f t="shared" si="14"/>
        <v>2200786</v>
      </c>
      <c r="R216" s="2">
        <f t="shared" si="15"/>
        <v>2200786</v>
      </c>
      <c r="T216" s="2">
        <f>Assumptions!E$4+(Bids_data_set!G216*Assumptions!E$5)+(Bids_data_set!BJ216*Assumptions!E$6)+(Bids_data_set!BK216*Assumptions!E$7)+(Bids_data_set!BL216*Assumptions!E$8)+(Bids_data_set!BM216*Assumptions!E$9)+(Bids_data_set!BN216*Assumptions!E$10)</f>
        <v>2554739.217890705</v>
      </c>
      <c r="U216" s="2">
        <f>Bids_data_set!Q216-T216</f>
        <v>-353951.21789070498</v>
      </c>
      <c r="V216" s="2">
        <f>ABS(U216)</f>
        <v>353951.21789070498</v>
      </c>
    </row>
    <row r="217" spans="9:22" x14ac:dyDescent="0.2">
      <c r="I217" s="2">
        <f>Bids_data_set!G217</f>
        <v>1200000</v>
      </c>
      <c r="J217" s="2">
        <f>Bids_data_set!Q217</f>
        <v>1937720</v>
      </c>
      <c r="K217" s="2">
        <f t="shared" si="12"/>
        <v>737720</v>
      </c>
      <c r="L217" s="2">
        <f t="shared" si="13"/>
        <v>737720</v>
      </c>
      <c r="N217" s="4">
        <f>IF(Bids_data_set!BG217=5,Bids_data_set!G217*(Assumptions!G$13),0)</f>
        <v>0</v>
      </c>
      <c r="O217" s="4">
        <f>IF(Bids_data_set!BE217="Other",Bids_data_set!G217*Assumptions!G$14,0)</f>
        <v>0</v>
      </c>
      <c r="P217" s="2">
        <f>Bids_data_set!G217+N217+O217</f>
        <v>1200000</v>
      </c>
      <c r="Q217" s="2">
        <f t="shared" si="14"/>
        <v>1937718</v>
      </c>
      <c r="R217" s="2">
        <f t="shared" si="15"/>
        <v>1937718</v>
      </c>
      <c r="T217" s="2">
        <f>Assumptions!E$4+(Bids_data_set!G217*Assumptions!E$5)+(Bids_data_set!BJ217*Assumptions!E$6)+(Bids_data_set!BK217*Assumptions!E$7)+(Bids_data_set!BL217*Assumptions!E$8)+(Bids_data_set!BM217*Assumptions!E$9)+(Bids_data_set!BN217*Assumptions!E$10)</f>
        <v>621100.5192407635</v>
      </c>
      <c r="U217" s="2">
        <f>Bids_data_set!Q217-T217</f>
        <v>1316619.4807592365</v>
      </c>
      <c r="V217" s="2">
        <f>ABS(U217)</f>
        <v>1316619.4807592365</v>
      </c>
    </row>
    <row r="218" spans="9:22" x14ac:dyDescent="0.2">
      <c r="I218" s="2">
        <f>Bids_data_set!G218</f>
        <v>9330000</v>
      </c>
      <c r="J218" s="2">
        <f>Bids_data_set!Q218</f>
        <v>7728122</v>
      </c>
      <c r="K218" s="2">
        <f t="shared" si="12"/>
        <v>-1601878</v>
      </c>
      <c r="L218" s="2">
        <f t="shared" si="13"/>
        <v>1601878</v>
      </c>
      <c r="N218" s="4">
        <f>IF(Bids_data_set!BG218=5,Bids_data_set!G218*(Assumptions!G$13),0)</f>
        <v>0</v>
      </c>
      <c r="O218" s="4">
        <f>IF(Bids_data_set!BE218="Other",Bids_data_set!G218*Assumptions!G$14,0)</f>
        <v>0</v>
      </c>
      <c r="P218" s="2">
        <f>Bids_data_set!G218+N218+O218</f>
        <v>9330000</v>
      </c>
      <c r="Q218" s="2">
        <f t="shared" si="14"/>
        <v>7728120</v>
      </c>
      <c r="R218" s="2">
        <f t="shared" si="15"/>
        <v>7728120</v>
      </c>
      <c r="T218" s="2">
        <f>Assumptions!E$4+(Bids_data_set!G218*Assumptions!E$5)+(Bids_data_set!BJ218*Assumptions!E$6)+(Bids_data_set!BK218*Assumptions!E$7)+(Bids_data_set!BL218*Assumptions!E$8)+(Bids_data_set!BM218*Assumptions!E$9)+(Bids_data_set!BN218*Assumptions!E$10)</f>
        <v>8528830.4517391473</v>
      </c>
      <c r="U218" s="2">
        <f>Bids_data_set!Q218-T218</f>
        <v>-800708.45173914731</v>
      </c>
      <c r="V218" s="2">
        <f>ABS(U218)</f>
        <v>800708.45173914731</v>
      </c>
    </row>
    <row r="219" spans="9:22" x14ac:dyDescent="0.2">
      <c r="I219" s="2">
        <f>Bids_data_set!G219</f>
        <v>6950000</v>
      </c>
      <c r="J219" s="2">
        <f>Bids_data_set!Q219</f>
        <v>8949953</v>
      </c>
      <c r="K219" s="2">
        <f t="shared" si="12"/>
        <v>1999953</v>
      </c>
      <c r="L219" s="2">
        <f t="shared" si="13"/>
        <v>1999953</v>
      </c>
      <c r="N219" s="4">
        <f>IF(Bids_data_set!BG219=5,Bids_data_set!G219*(Assumptions!G$13),0)</f>
        <v>0</v>
      </c>
      <c r="O219" s="4">
        <f>IF(Bids_data_set!BE219="Other",Bids_data_set!G219*Assumptions!G$14,0)</f>
        <v>0</v>
      </c>
      <c r="P219" s="2">
        <f>Bids_data_set!G219+N219+O219</f>
        <v>6950000</v>
      </c>
      <c r="Q219" s="2">
        <f t="shared" si="14"/>
        <v>8949951</v>
      </c>
      <c r="R219" s="2">
        <f t="shared" si="15"/>
        <v>8949951</v>
      </c>
      <c r="T219" s="2">
        <f>Assumptions!E$4+(Bids_data_set!G219*Assumptions!E$5)+(Bids_data_set!BJ219*Assumptions!E$6)+(Bids_data_set!BK219*Assumptions!E$7)+(Bids_data_set!BL219*Assumptions!E$8)+(Bids_data_set!BM219*Assumptions!E$9)+(Bids_data_set!BN219*Assumptions!E$10)</f>
        <v>6458089.9112277068</v>
      </c>
      <c r="U219" s="2">
        <f>Bids_data_set!Q219-T219</f>
        <v>2491863.0887722932</v>
      </c>
      <c r="V219" s="2">
        <f>ABS(U219)</f>
        <v>2491863.0887722932</v>
      </c>
    </row>
    <row r="220" spans="9:22" x14ac:dyDescent="0.2">
      <c r="I220" s="2">
        <f>Bids_data_set!G220</f>
        <v>44840000</v>
      </c>
      <c r="J220" s="2">
        <f>Bids_data_set!Q220</f>
        <v>50950000</v>
      </c>
      <c r="K220" s="2">
        <f t="shared" si="12"/>
        <v>6110000</v>
      </c>
      <c r="L220" s="2">
        <f t="shared" si="13"/>
        <v>6110000</v>
      </c>
      <c r="N220" s="4">
        <f>IF(Bids_data_set!BG220=5,Bids_data_set!G220*(Assumptions!G$13),0)</f>
        <v>2785487.2036141064</v>
      </c>
      <c r="O220" s="4">
        <f>IF(Bids_data_set!BE220="Other",Bids_data_set!G220*Assumptions!G$14,0)</f>
        <v>6220190.5095735937</v>
      </c>
      <c r="P220" s="2">
        <f>Bids_data_set!G220+N220+O220</f>
        <v>53845677.713187702</v>
      </c>
      <c r="Q220" s="2">
        <f t="shared" si="14"/>
        <v>50949998</v>
      </c>
      <c r="R220" s="2">
        <f t="shared" si="15"/>
        <v>50949998</v>
      </c>
      <c r="T220" s="2">
        <f>Assumptions!E$4+(Bids_data_set!G220*Assumptions!E$5)+(Bids_data_set!BJ220*Assumptions!E$6)+(Bids_data_set!BK220*Assumptions!E$7)+(Bids_data_set!BL220*Assumptions!E$8)+(Bids_data_set!BM220*Assumptions!E$9)+(Bids_data_set!BN220*Assumptions!E$10)</f>
        <v>43726605.646605439</v>
      </c>
      <c r="U220" s="2">
        <f>Bids_data_set!Q220-T220</f>
        <v>7223394.3533945605</v>
      </c>
      <c r="V220" s="2">
        <f>ABS(U220)</f>
        <v>7223394.3533945605</v>
      </c>
    </row>
    <row r="221" spans="9:22" x14ac:dyDescent="0.2">
      <c r="I221" s="2">
        <f>Bids_data_set!G221</f>
        <v>38200000</v>
      </c>
      <c r="J221" s="2">
        <f>Bids_data_set!Q221</f>
        <v>41813670</v>
      </c>
      <c r="K221" s="2">
        <f t="shared" si="12"/>
        <v>3613670</v>
      </c>
      <c r="L221" s="2">
        <f t="shared" si="13"/>
        <v>3613670</v>
      </c>
      <c r="N221" s="4">
        <f>IF(Bids_data_set!BG221=5,Bids_data_set!G221*(Assumptions!G$13),0)</f>
        <v>2373006.4937122851</v>
      </c>
      <c r="O221" s="4">
        <f>IF(Bids_data_set!BE221="Other",Bids_data_set!G221*Assumptions!G$14,0)</f>
        <v>5299091.8257295107</v>
      </c>
      <c r="P221" s="2">
        <f>Bids_data_set!G221+N221+O221</f>
        <v>45872098.319441795</v>
      </c>
      <c r="Q221" s="2">
        <f t="shared" si="14"/>
        <v>41813668</v>
      </c>
      <c r="R221" s="2">
        <f t="shared" si="15"/>
        <v>41813668</v>
      </c>
      <c r="T221" s="2">
        <f>Assumptions!E$4+(Bids_data_set!G221*Assumptions!E$5)+(Bids_data_set!BJ221*Assumptions!E$6)+(Bids_data_set!BK221*Assumptions!E$7)+(Bids_data_set!BL221*Assumptions!E$8)+(Bids_data_set!BM221*Assumptions!E$9)+(Bids_data_set!BN221*Assumptions!E$10)</f>
        <v>37949413.550388649</v>
      </c>
      <c r="U221" s="2">
        <f>Bids_data_set!Q221-T221</f>
        <v>3864256.4496113509</v>
      </c>
      <c r="V221" s="2">
        <f>ABS(U221)</f>
        <v>3864256.4496113509</v>
      </c>
    </row>
    <row r="222" spans="9:22" x14ac:dyDescent="0.2">
      <c r="I222" s="2">
        <f>Bids_data_set!G222</f>
        <v>18800000</v>
      </c>
      <c r="J222" s="2">
        <f>Bids_data_set!Q222</f>
        <v>14587499</v>
      </c>
      <c r="K222" s="2">
        <f t="shared" si="12"/>
        <v>-4212501</v>
      </c>
      <c r="L222" s="2">
        <f t="shared" si="13"/>
        <v>4212501</v>
      </c>
      <c r="N222" s="4">
        <f>IF(Bids_data_set!BG222=5,Bids_data_set!G222*(Assumptions!G$13),0)</f>
        <v>1167867.0702039518</v>
      </c>
      <c r="O222" s="4">
        <f>IF(Bids_data_set!BE222="Other",Bids_data_set!G222*Assumptions!G$14,0)</f>
        <v>0</v>
      </c>
      <c r="P222" s="2">
        <f>Bids_data_set!G222+N222+O222</f>
        <v>19967867.070203952</v>
      </c>
      <c r="Q222" s="2">
        <f t="shared" si="14"/>
        <v>14587497</v>
      </c>
      <c r="R222" s="2">
        <f t="shared" si="15"/>
        <v>14587497</v>
      </c>
      <c r="T222" s="2">
        <f>Assumptions!E$4+(Bids_data_set!G222*Assumptions!E$5)+(Bids_data_set!BJ222*Assumptions!E$6)+(Bids_data_set!BK222*Assumptions!E$7)+(Bids_data_set!BL222*Assumptions!E$8)+(Bids_data_set!BM222*Assumptions!E$9)+(Bids_data_set!BN222*Assumptions!E$10)</f>
        <v>19150550.214228727</v>
      </c>
      <c r="U222" s="2">
        <f>Bids_data_set!Q222-T222</f>
        <v>-4563051.2142287269</v>
      </c>
      <c r="V222" s="2">
        <f>ABS(U222)</f>
        <v>4563051.2142287269</v>
      </c>
    </row>
    <row r="223" spans="9:22" x14ac:dyDescent="0.2">
      <c r="I223" s="2">
        <f>Bids_data_set!G223</f>
        <v>8360000</v>
      </c>
      <c r="J223" s="2">
        <f>Bids_data_set!Q223</f>
        <v>9550000</v>
      </c>
      <c r="K223" s="2">
        <f t="shared" si="12"/>
        <v>1190000</v>
      </c>
      <c r="L223" s="2">
        <f t="shared" si="13"/>
        <v>1190000</v>
      </c>
      <c r="N223" s="4">
        <f>IF(Bids_data_set!BG223=5,Bids_data_set!G223*(Assumptions!G$13),0)</f>
        <v>0</v>
      </c>
      <c r="O223" s="4">
        <f>IF(Bids_data_set!BE223="Other",Bids_data_set!G223*Assumptions!G$14,0)</f>
        <v>0</v>
      </c>
      <c r="P223" s="2">
        <f>Bids_data_set!G223+N223+O223</f>
        <v>8360000</v>
      </c>
      <c r="Q223" s="2">
        <f t="shared" si="14"/>
        <v>9549998</v>
      </c>
      <c r="R223" s="2">
        <f t="shared" si="15"/>
        <v>9549998</v>
      </c>
      <c r="T223" s="2">
        <f>Assumptions!E$4+(Bids_data_set!G223*Assumptions!E$5)+(Bids_data_set!BJ223*Assumptions!E$6)+(Bids_data_set!BK223*Assumptions!E$7)+(Bids_data_set!BL223*Assumptions!E$8)+(Bids_data_set!BM223*Assumptions!E$9)+(Bids_data_set!BN223*Assumptions!E$10)</f>
        <v>7684873.1726231407</v>
      </c>
      <c r="U223" s="2">
        <f>Bids_data_set!Q223-T223</f>
        <v>1865126.8273768593</v>
      </c>
      <c r="V223" s="2">
        <f>ABS(U223)</f>
        <v>1865126.8273768593</v>
      </c>
    </row>
    <row r="224" spans="9:22" x14ac:dyDescent="0.2">
      <c r="I224" s="2">
        <f>Bids_data_set!G224</f>
        <v>2070000</v>
      </c>
      <c r="J224" s="2">
        <f>Bids_data_set!Q224</f>
        <v>2350033</v>
      </c>
      <c r="K224" s="2">
        <f t="shared" si="12"/>
        <v>280033</v>
      </c>
      <c r="L224" s="2">
        <f t="shared" si="13"/>
        <v>280033</v>
      </c>
      <c r="N224" s="4">
        <f>IF(Bids_data_set!BG224=5,Bids_data_set!G224*(Assumptions!G$13),0)</f>
        <v>0</v>
      </c>
      <c r="O224" s="4">
        <f>IF(Bids_data_set!BE224="Other",Bids_data_set!G224*Assumptions!G$14,0)</f>
        <v>0</v>
      </c>
      <c r="P224" s="2">
        <f>Bids_data_set!G224+N224+O224</f>
        <v>2070000</v>
      </c>
      <c r="Q224" s="2">
        <f t="shared" si="14"/>
        <v>2350031</v>
      </c>
      <c r="R224" s="2">
        <f t="shared" si="15"/>
        <v>2350031</v>
      </c>
      <c r="T224" s="2">
        <f>Assumptions!E$4+(Bids_data_set!G224*Assumptions!E$5)+(Bids_data_set!BJ224*Assumptions!E$6)+(Bids_data_set!BK224*Assumptions!E$7)+(Bids_data_set!BL224*Assumptions!E$8)+(Bids_data_set!BM224*Assumptions!E$9)+(Bids_data_set!BN224*Assumptions!E$10)</f>
        <v>1378051.8932932648</v>
      </c>
      <c r="U224" s="2">
        <f>Bids_data_set!Q224-T224</f>
        <v>971981.10670673521</v>
      </c>
      <c r="V224" s="2">
        <f>ABS(U224)</f>
        <v>971981.10670673521</v>
      </c>
    </row>
    <row r="225" spans="9:22" x14ac:dyDescent="0.2">
      <c r="I225" s="2">
        <f>Bids_data_set!G225</f>
        <v>2900000</v>
      </c>
      <c r="J225" s="2">
        <f>Bids_data_set!Q225</f>
        <v>4321000</v>
      </c>
      <c r="K225" s="2">
        <f t="shared" si="12"/>
        <v>1421000</v>
      </c>
      <c r="L225" s="2">
        <f t="shared" si="13"/>
        <v>1421000</v>
      </c>
      <c r="N225" s="4">
        <f>IF(Bids_data_set!BG225=5,Bids_data_set!G225*(Assumptions!G$13),0)</f>
        <v>0</v>
      </c>
      <c r="O225" s="4">
        <f>IF(Bids_data_set!BE225="Other",Bids_data_set!G225*Assumptions!G$14,0)</f>
        <v>0</v>
      </c>
      <c r="P225" s="2">
        <f>Bids_data_set!G225+N225+O225</f>
        <v>2900000</v>
      </c>
      <c r="Q225" s="2">
        <f t="shared" si="14"/>
        <v>4320998</v>
      </c>
      <c r="R225" s="2">
        <f t="shared" si="15"/>
        <v>4320998</v>
      </c>
      <c r="T225" s="2">
        <f>Assumptions!E$4+(Bids_data_set!G225*Assumptions!E$5)+(Bids_data_set!BJ225*Assumptions!E$6)+(Bids_data_set!BK225*Assumptions!E$7)+(Bids_data_set!BL225*Assumptions!E$8)+(Bids_data_set!BM225*Assumptions!E$9)+(Bids_data_set!BN225*Assumptions!E$10)</f>
        <v>2841784.4566561677</v>
      </c>
      <c r="U225" s="2">
        <f>Bids_data_set!Q225-T225</f>
        <v>1479215.5433438323</v>
      </c>
      <c r="V225" s="2">
        <f>ABS(U225)</f>
        <v>1479215.5433438323</v>
      </c>
    </row>
    <row r="226" spans="9:22" x14ac:dyDescent="0.2">
      <c r="I226" s="2">
        <f>Bids_data_set!G226</f>
        <v>5280000</v>
      </c>
      <c r="J226" s="2">
        <f>Bids_data_set!Q226</f>
        <v>5154000</v>
      </c>
      <c r="K226" s="2">
        <f t="shared" si="12"/>
        <v>-126000</v>
      </c>
      <c r="L226" s="2">
        <f t="shared" si="13"/>
        <v>126000</v>
      </c>
      <c r="N226" s="4">
        <f>IF(Bids_data_set!BG226=5,Bids_data_set!G226*(Assumptions!G$13),0)</f>
        <v>0</v>
      </c>
      <c r="O226" s="4">
        <f>IF(Bids_data_set!BE226="Other",Bids_data_set!G226*Assumptions!G$14,0)</f>
        <v>0</v>
      </c>
      <c r="P226" s="2">
        <f>Bids_data_set!G226+N226+O226</f>
        <v>5280000</v>
      </c>
      <c r="Q226" s="2">
        <f t="shared" si="14"/>
        <v>5153998</v>
      </c>
      <c r="R226" s="2">
        <f t="shared" si="15"/>
        <v>5153998</v>
      </c>
      <c r="T226" s="2">
        <f>Assumptions!E$4+(Bids_data_set!G226*Assumptions!E$5)+(Bids_data_set!BJ226*Assumptions!E$6)+(Bids_data_set!BK226*Assumptions!E$7)+(Bids_data_set!BL226*Assumptions!E$8)+(Bids_data_set!BM226*Assumptions!E$9)+(Bids_data_set!BN226*Assumptions!E$10)</f>
        <v>5005091.2966671586</v>
      </c>
      <c r="U226" s="2">
        <f>Bids_data_set!Q226-T226</f>
        <v>148908.7033328414</v>
      </c>
      <c r="V226" s="2">
        <f>ABS(U226)</f>
        <v>148908.7033328414</v>
      </c>
    </row>
    <row r="227" spans="9:22" x14ac:dyDescent="0.2">
      <c r="I227" s="2">
        <f>Bids_data_set!G227</f>
        <v>400000</v>
      </c>
      <c r="J227" s="2">
        <f>Bids_data_set!Q227</f>
        <v>508925</v>
      </c>
      <c r="K227" s="2">
        <f t="shared" si="12"/>
        <v>108925</v>
      </c>
      <c r="L227" s="2">
        <f t="shared" si="13"/>
        <v>108925</v>
      </c>
      <c r="N227" s="4">
        <f>IF(Bids_data_set!BG227=5,Bids_data_set!G227*(Assumptions!G$13),0)</f>
        <v>0</v>
      </c>
      <c r="O227" s="4">
        <f>IF(Bids_data_set!BE227="Other",Bids_data_set!G227*Assumptions!G$14,0)</f>
        <v>55487.872520727862</v>
      </c>
      <c r="P227" s="2">
        <f>Bids_data_set!G227+N227+O227</f>
        <v>455487.87252072786</v>
      </c>
      <c r="Q227" s="2">
        <f t="shared" si="14"/>
        <v>508923</v>
      </c>
      <c r="R227" s="2">
        <f t="shared" si="15"/>
        <v>508923</v>
      </c>
      <c r="T227" s="2">
        <f>Assumptions!E$4+(Bids_data_set!G227*Assumptions!E$5)+(Bids_data_set!BJ227*Assumptions!E$6)+(Bids_data_set!BK227*Assumptions!E$7)+(Bids_data_set!BL227*Assumptions!E$8)+(Bids_data_set!BM227*Assumptions!E$9)+(Bids_data_set!BN227*Assumptions!E$10)</f>
        <v>1213404.3216752107</v>
      </c>
      <c r="U227" s="2">
        <f>Bids_data_set!Q227-T227</f>
        <v>-704479.32167521073</v>
      </c>
      <c r="V227" s="2">
        <f>ABS(U227)</f>
        <v>704479.32167521073</v>
      </c>
    </row>
    <row r="228" spans="9:22" x14ac:dyDescent="0.2">
      <c r="I228" s="2">
        <f>Bids_data_set!G228</f>
        <v>2060000</v>
      </c>
      <c r="J228" s="2">
        <f>Bids_data_set!Q228</f>
        <v>2899873</v>
      </c>
      <c r="K228" s="2">
        <f t="shared" si="12"/>
        <v>839873</v>
      </c>
      <c r="L228" s="2">
        <f t="shared" si="13"/>
        <v>839873</v>
      </c>
      <c r="N228" s="4">
        <f>IF(Bids_data_set!BG228=5,Bids_data_set!G228*(Assumptions!G$13),0)</f>
        <v>0</v>
      </c>
      <c r="O228" s="4">
        <f>IF(Bids_data_set!BE228="Other",Bids_data_set!G228*Assumptions!G$14,0)</f>
        <v>285762.54348174849</v>
      </c>
      <c r="P228" s="2">
        <f>Bids_data_set!G228+N228+O228</f>
        <v>2345762.5434817486</v>
      </c>
      <c r="Q228" s="2">
        <f t="shared" si="14"/>
        <v>2899871</v>
      </c>
      <c r="R228" s="2">
        <f t="shared" si="15"/>
        <v>2899871</v>
      </c>
      <c r="T228" s="2">
        <f>Assumptions!E$4+(Bids_data_set!G228*Assumptions!E$5)+(Bids_data_set!BJ228*Assumptions!E$6)+(Bids_data_set!BK228*Assumptions!E$7)+(Bids_data_set!BL228*Assumptions!E$8)+(Bids_data_set!BM228*Assumptions!E$9)+(Bids_data_set!BN228*Assumptions!E$10)</f>
        <v>4030652.6079624984</v>
      </c>
      <c r="U228" s="2">
        <f>Bids_data_set!Q228-T228</f>
        <v>-1130779.6079624984</v>
      </c>
      <c r="V228" s="2">
        <f>ABS(U228)</f>
        <v>1130779.6079624984</v>
      </c>
    </row>
    <row r="229" spans="9:22" x14ac:dyDescent="0.2">
      <c r="I229" s="2">
        <f>Bids_data_set!G229</f>
        <v>5660000</v>
      </c>
      <c r="J229" s="2">
        <f>Bids_data_set!Q229</f>
        <v>4397206</v>
      </c>
      <c r="K229" s="2">
        <f t="shared" si="12"/>
        <v>-1262794</v>
      </c>
      <c r="L229" s="2">
        <f t="shared" si="13"/>
        <v>1262794</v>
      </c>
      <c r="N229" s="4">
        <f>IF(Bids_data_set!BG229=5,Bids_data_set!G229*(Assumptions!G$13),0)</f>
        <v>0</v>
      </c>
      <c r="O229" s="4">
        <f>IF(Bids_data_set!BE229="Other",Bids_data_set!G229*Assumptions!G$14,0)</f>
        <v>0</v>
      </c>
      <c r="P229" s="2">
        <f>Bids_data_set!G229+N229+O229</f>
        <v>5660000</v>
      </c>
      <c r="Q229" s="2">
        <f t="shared" si="14"/>
        <v>4397204</v>
      </c>
      <c r="R229" s="2">
        <f t="shared" si="15"/>
        <v>4397204</v>
      </c>
      <c r="T229" s="2">
        <f>Assumptions!E$4+(Bids_data_set!G229*Assumptions!E$5)+(Bids_data_set!BJ229*Assumptions!E$6)+(Bids_data_set!BK229*Assumptions!E$7)+(Bids_data_set!BL229*Assumptions!E$8)+(Bids_data_set!BM229*Assumptions!E$9)+(Bids_data_set!BN229*Assumptions!E$10)</f>
        <v>5243147.4364089314</v>
      </c>
      <c r="U229" s="2">
        <f>Bids_data_set!Q229-T229</f>
        <v>-845941.43640893139</v>
      </c>
      <c r="V229" s="2">
        <f>ABS(U229)</f>
        <v>845941.43640893139</v>
      </c>
    </row>
    <row r="230" spans="9:22" x14ac:dyDescent="0.2">
      <c r="I230" s="2">
        <f>Bids_data_set!G230</f>
        <v>249010000</v>
      </c>
      <c r="J230" s="2">
        <f>Bids_data_set!Q230</f>
        <v>159511820</v>
      </c>
      <c r="K230" s="2">
        <f t="shared" si="12"/>
        <v>-89498180</v>
      </c>
      <c r="L230" s="2">
        <f t="shared" si="13"/>
        <v>89498180</v>
      </c>
      <c r="N230" s="4">
        <f>IF(Bids_data_set!BG230=5,Bids_data_set!G230*(Assumptions!G$13),0)</f>
        <v>15468647.827206703</v>
      </c>
      <c r="O230" s="4">
        <f>IF(Bids_data_set!BE230="Other",Bids_data_set!G230*Assumptions!G$14,0)</f>
        <v>0</v>
      </c>
      <c r="P230" s="2">
        <f>Bids_data_set!G230+N230+O230</f>
        <v>264478647.8272067</v>
      </c>
      <c r="Q230" s="2">
        <f t="shared" si="14"/>
        <v>159511818</v>
      </c>
      <c r="R230" s="2">
        <f t="shared" si="15"/>
        <v>159511818</v>
      </c>
      <c r="T230" s="2">
        <f>Assumptions!E$4+(Bids_data_set!G230*Assumptions!E$5)+(Bids_data_set!BJ230*Assumptions!E$6)+(Bids_data_set!BK230*Assumptions!E$7)+(Bids_data_set!BL230*Assumptions!E$8)+(Bids_data_set!BM230*Assumptions!E$9)+(Bids_data_set!BN230*Assumptions!E$10)</f>
        <v>219446844.26092565</v>
      </c>
      <c r="U230" s="2">
        <f>Bids_data_set!Q230-T230</f>
        <v>-59935024.260925651</v>
      </c>
      <c r="V230" s="2">
        <f>ABS(U230)</f>
        <v>59935024.260925651</v>
      </c>
    </row>
    <row r="231" spans="9:22" x14ac:dyDescent="0.2">
      <c r="I231" s="2">
        <f>Bids_data_set!G231</f>
        <v>1755000</v>
      </c>
      <c r="J231" s="2">
        <f>Bids_data_set!Q231</f>
        <v>1378680</v>
      </c>
      <c r="K231" s="2">
        <f t="shared" si="12"/>
        <v>-376320</v>
      </c>
      <c r="L231" s="2">
        <f t="shared" si="13"/>
        <v>376320</v>
      </c>
      <c r="N231" s="4">
        <f>IF(Bids_data_set!BG231=5,Bids_data_set!G231*(Assumptions!G$13),0)</f>
        <v>0</v>
      </c>
      <c r="O231" s="4">
        <f>IF(Bids_data_set!BE231="Other",Bids_data_set!G231*Assumptions!G$14,0)</f>
        <v>243453.04068469352</v>
      </c>
      <c r="P231" s="2">
        <f>Bids_data_set!G231+N231+O231</f>
        <v>1998453.0406846935</v>
      </c>
      <c r="Q231" s="2">
        <f t="shared" si="14"/>
        <v>1378678</v>
      </c>
      <c r="R231" s="2">
        <f t="shared" si="15"/>
        <v>1378678</v>
      </c>
      <c r="T231" s="2">
        <f>Assumptions!E$4+(Bids_data_set!G231*Assumptions!E$5)+(Bids_data_set!BJ231*Assumptions!E$6)+(Bids_data_set!BK231*Assumptions!E$7)+(Bids_data_set!BL231*Assumptions!E$8)+(Bids_data_set!BM231*Assumptions!E$9)+(Bids_data_set!BN231*Assumptions!E$10)</f>
        <v>2392334.3352857158</v>
      </c>
      <c r="U231" s="2">
        <f>Bids_data_set!Q231-T231</f>
        <v>-1013654.3352857158</v>
      </c>
      <c r="V231" s="2">
        <f>ABS(U231)</f>
        <v>1013654.3352857158</v>
      </c>
    </row>
    <row r="232" spans="9:22" x14ac:dyDescent="0.2">
      <c r="I232" s="2">
        <f>Bids_data_set!G232</f>
        <v>21500000</v>
      </c>
      <c r="J232" s="2">
        <f>Bids_data_set!Q232</f>
        <v>23950000</v>
      </c>
      <c r="K232" s="2">
        <f t="shared" si="12"/>
        <v>2450000</v>
      </c>
      <c r="L232" s="2">
        <f t="shared" si="13"/>
        <v>2450000</v>
      </c>
      <c r="N232" s="4">
        <f>IF(Bids_data_set!BG232=5,Bids_data_set!G232*(Assumptions!G$13),0)</f>
        <v>1335592.6600736682</v>
      </c>
      <c r="O232" s="4">
        <f>IF(Bids_data_set!BE232="Other",Bids_data_set!G232*Assumptions!G$14,0)</f>
        <v>0</v>
      </c>
      <c r="P232" s="2">
        <f>Bids_data_set!G232+N232+O232</f>
        <v>22835592.660073668</v>
      </c>
      <c r="Q232" s="2">
        <f t="shared" si="14"/>
        <v>23949998</v>
      </c>
      <c r="R232" s="2">
        <f t="shared" si="15"/>
        <v>23949998</v>
      </c>
      <c r="T232" s="2">
        <f>Assumptions!E$4+(Bids_data_set!G232*Assumptions!E$5)+(Bids_data_set!BJ232*Assumptions!E$6)+(Bids_data_set!BK232*Assumptions!E$7)+(Bids_data_set!BL232*Assumptions!E$8)+(Bids_data_set!BM232*Assumptions!E$9)+(Bids_data_set!BN232*Assumptions!E$10)</f>
        <v>21499709.650943384</v>
      </c>
      <c r="U232" s="2">
        <f>Bids_data_set!Q232-T232</f>
        <v>2450290.3490566164</v>
      </c>
      <c r="V232" s="2">
        <f>ABS(U232)</f>
        <v>2450290.3490566164</v>
      </c>
    </row>
    <row r="233" spans="9:22" x14ac:dyDescent="0.2">
      <c r="I233" s="2">
        <f>Bids_data_set!G233</f>
        <v>194071979</v>
      </c>
      <c r="J233" s="2">
        <f>Bids_data_set!Q233</f>
        <v>172579500</v>
      </c>
      <c r="K233" s="2">
        <f t="shared" si="12"/>
        <v>-21492479</v>
      </c>
      <c r="L233" s="2">
        <f t="shared" si="13"/>
        <v>21492479</v>
      </c>
      <c r="N233" s="4">
        <f>IF(Bids_data_set!BG233=5,Bids_data_set!G233*(Assumptions!G$13),0)</f>
        <v>12055865.612947492</v>
      </c>
      <c r="O233" s="4">
        <f>IF(Bids_data_set!BE233="Other",Bids_data_set!G233*Assumptions!G$14,0)</f>
        <v>0</v>
      </c>
      <c r="P233" s="2">
        <f>Bids_data_set!G233+N233+O233</f>
        <v>206127844.61294749</v>
      </c>
      <c r="Q233" s="2">
        <f t="shared" si="14"/>
        <v>172579498</v>
      </c>
      <c r="R233" s="2">
        <f t="shared" si="15"/>
        <v>172579498</v>
      </c>
      <c r="T233" s="2">
        <f>Assumptions!E$4+(Bids_data_set!G233*Assumptions!E$5)+(Bids_data_set!BJ233*Assumptions!E$6)+(Bids_data_set!BK233*Assumptions!E$7)+(Bids_data_set!BL233*Assumptions!E$8)+(Bids_data_set!BM233*Assumptions!E$9)+(Bids_data_set!BN233*Assumptions!E$10)</f>
        <v>171647521.86589673</v>
      </c>
      <c r="U233" s="2">
        <f>Bids_data_set!Q233-T233</f>
        <v>931978.13410326838</v>
      </c>
      <c r="V233" s="2">
        <f>ABS(U233)</f>
        <v>931978.13410326838</v>
      </c>
    </row>
    <row r="234" spans="9:22" x14ac:dyDescent="0.2">
      <c r="I234" s="2">
        <f>Bids_data_set!G234</f>
        <v>1980000</v>
      </c>
      <c r="J234" s="2">
        <f>Bids_data_set!Q234</f>
        <v>2568000</v>
      </c>
      <c r="K234" s="2">
        <f t="shared" si="12"/>
        <v>588000</v>
      </c>
      <c r="L234" s="2">
        <f t="shared" si="13"/>
        <v>588000</v>
      </c>
      <c r="N234" s="4">
        <f>IF(Bids_data_set!BG234=5,Bids_data_set!G234*(Assumptions!G$13),0)</f>
        <v>0</v>
      </c>
      <c r="O234" s="4">
        <f>IF(Bids_data_set!BE234="Other",Bids_data_set!G234*Assumptions!G$14,0)</f>
        <v>0</v>
      </c>
      <c r="P234" s="2">
        <f>Bids_data_set!G234+N234+O234</f>
        <v>1980000</v>
      </c>
      <c r="Q234" s="2">
        <f t="shared" si="14"/>
        <v>2567998</v>
      </c>
      <c r="R234" s="2">
        <f t="shared" si="15"/>
        <v>2567998</v>
      </c>
      <c r="T234" s="2">
        <f>Assumptions!E$4+(Bids_data_set!G234*Assumptions!E$5)+(Bids_data_set!BJ234*Assumptions!E$6)+(Bids_data_set!BK234*Assumptions!E$7)+(Bids_data_set!BL234*Assumptions!E$8)+(Bids_data_set!BM234*Assumptions!E$9)+(Bids_data_set!BN234*Assumptions!E$10)</f>
        <v>2041330.1300719134</v>
      </c>
      <c r="U234" s="2">
        <f>Bids_data_set!Q234-T234</f>
        <v>526669.86992808664</v>
      </c>
      <c r="V234" s="2">
        <f>ABS(U234)</f>
        <v>526669.86992808664</v>
      </c>
    </row>
    <row r="235" spans="9:22" x14ac:dyDescent="0.2">
      <c r="I235" s="2">
        <f>Bids_data_set!G235</f>
        <v>55300000</v>
      </c>
      <c r="J235" s="2">
        <f>Bids_data_set!Q235</f>
        <v>47275000</v>
      </c>
      <c r="K235" s="2">
        <f t="shared" si="12"/>
        <v>-8025000</v>
      </c>
      <c r="L235" s="2">
        <f t="shared" si="13"/>
        <v>8025000</v>
      </c>
      <c r="N235" s="4">
        <f>IF(Bids_data_set!BG235=5,Bids_data_set!G235*(Assumptions!G$13),0)</f>
        <v>3435268.5628871559</v>
      </c>
      <c r="O235" s="4">
        <f>IF(Bids_data_set!BE235="Other",Bids_data_set!G235*Assumptions!G$14,0)</f>
        <v>0</v>
      </c>
      <c r="P235" s="2">
        <f>Bids_data_set!G235+N235+O235</f>
        <v>58735268.562887155</v>
      </c>
      <c r="Q235" s="2">
        <f t="shared" si="14"/>
        <v>47274998</v>
      </c>
      <c r="R235" s="2">
        <f t="shared" si="15"/>
        <v>47274998</v>
      </c>
      <c r="T235" s="2">
        <f>Assumptions!E$4+(Bids_data_set!G235*Assumptions!E$5)+(Bids_data_set!BJ235*Assumptions!E$6)+(Bids_data_set!BK235*Assumptions!E$7)+(Bids_data_set!BL235*Assumptions!E$8)+(Bids_data_set!BM235*Assumptions!E$9)+(Bids_data_set!BN235*Assumptions!E$10)</f>
        <v>50907705.562408373</v>
      </c>
      <c r="U235" s="2">
        <f>Bids_data_set!Q235-T235</f>
        <v>-3632705.5624083728</v>
      </c>
      <c r="V235" s="2">
        <f>ABS(U235)</f>
        <v>3632705.5624083728</v>
      </c>
    </row>
    <row r="236" spans="9:22" x14ac:dyDescent="0.2">
      <c r="I236" s="2">
        <f>Bids_data_set!G236</f>
        <v>1260000</v>
      </c>
      <c r="J236" s="2">
        <f>Bids_data_set!Q236</f>
        <v>1534777</v>
      </c>
      <c r="K236" s="2">
        <f t="shared" si="12"/>
        <v>274777</v>
      </c>
      <c r="L236" s="2">
        <f t="shared" si="13"/>
        <v>274777</v>
      </c>
      <c r="N236" s="4">
        <f>IF(Bids_data_set!BG236=5,Bids_data_set!G236*(Assumptions!G$13),0)</f>
        <v>0</v>
      </c>
      <c r="O236" s="4">
        <f>IF(Bids_data_set!BE236="Other",Bids_data_set!G236*Assumptions!G$14,0)</f>
        <v>174786.79844029277</v>
      </c>
      <c r="P236" s="2">
        <f>Bids_data_set!G236+N236+O236</f>
        <v>1434786.7984402927</v>
      </c>
      <c r="Q236" s="2">
        <f t="shared" si="14"/>
        <v>1534775</v>
      </c>
      <c r="R236" s="2">
        <f t="shared" si="15"/>
        <v>1534775</v>
      </c>
      <c r="T236" s="2">
        <f>Assumptions!E$4+(Bids_data_set!G236*Assumptions!E$5)+(Bids_data_set!BJ236*Assumptions!E$6)+(Bids_data_set!BK236*Assumptions!E$7)+(Bids_data_set!BL236*Assumptions!E$8)+(Bids_data_set!BM236*Assumptions!E$9)+(Bids_data_set!BN236*Assumptions!E$10)</f>
        <v>2593021.8161186473</v>
      </c>
      <c r="U236" s="2">
        <f>Bids_data_set!Q236-T236</f>
        <v>-1058244.8161186473</v>
      </c>
      <c r="V236" s="2">
        <f>ABS(U236)</f>
        <v>1058244.8161186473</v>
      </c>
    </row>
    <row r="237" spans="9:22" x14ac:dyDescent="0.2">
      <c r="I237" s="2">
        <f>Bids_data_set!G237</f>
        <v>1300000</v>
      </c>
      <c r="J237" s="2">
        <f>Bids_data_set!Q237</f>
        <v>1047850</v>
      </c>
      <c r="K237" s="2">
        <f t="shared" si="12"/>
        <v>-252150</v>
      </c>
      <c r="L237" s="2">
        <f t="shared" si="13"/>
        <v>252150</v>
      </c>
      <c r="N237" s="4">
        <f>IF(Bids_data_set!BG237=5,Bids_data_set!G237*(Assumptions!G$13),0)</f>
        <v>0</v>
      </c>
      <c r="O237" s="4">
        <f>IF(Bids_data_set!BE237="Other",Bids_data_set!G237*Assumptions!G$14,0)</f>
        <v>0</v>
      </c>
      <c r="P237" s="2">
        <f>Bids_data_set!G237+N237+O237</f>
        <v>1300000</v>
      </c>
      <c r="Q237" s="2">
        <f t="shared" si="14"/>
        <v>1047848</v>
      </c>
      <c r="R237" s="2">
        <f t="shared" si="15"/>
        <v>1047848</v>
      </c>
      <c r="T237" s="2">
        <f>Assumptions!E$4+(Bids_data_set!G237*Assumptions!E$5)+(Bids_data_set!BJ237*Assumptions!E$6)+(Bids_data_set!BK237*Assumptions!E$7)+(Bids_data_set!BL237*Assumptions!E$8)+(Bids_data_set!BM237*Assumptions!E$9)+(Bids_data_set!BN237*Assumptions!E$10)</f>
        <v>76739.71340698353</v>
      </c>
      <c r="U237" s="2">
        <f>Bids_data_set!Q237-T237</f>
        <v>971110.28659301647</v>
      </c>
      <c r="V237" s="2">
        <f>ABS(U237)</f>
        <v>971110.28659301647</v>
      </c>
    </row>
    <row r="238" spans="9:22" x14ac:dyDescent="0.2">
      <c r="I238" s="2">
        <f>Bids_data_set!G238</f>
        <v>2030000</v>
      </c>
      <c r="J238" s="2">
        <f>Bids_data_set!Q238</f>
        <v>2397400</v>
      </c>
      <c r="K238" s="2">
        <f t="shared" si="12"/>
        <v>367400</v>
      </c>
      <c r="L238" s="2">
        <f t="shared" si="13"/>
        <v>367400</v>
      </c>
      <c r="N238" s="4">
        <f>IF(Bids_data_set!BG238=5,Bids_data_set!G238*(Assumptions!G$13),0)</f>
        <v>0</v>
      </c>
      <c r="O238" s="4">
        <f>IF(Bids_data_set!BE238="Other",Bids_data_set!G238*Assumptions!G$14,0)</f>
        <v>281600.9530426939</v>
      </c>
      <c r="P238" s="2">
        <f>Bids_data_set!G238+N238+O238</f>
        <v>2311600.9530426939</v>
      </c>
      <c r="Q238" s="2">
        <f t="shared" si="14"/>
        <v>2397398</v>
      </c>
      <c r="R238" s="2">
        <f t="shared" si="15"/>
        <v>2397398</v>
      </c>
      <c r="T238" s="2">
        <f>Assumptions!E$4+(Bids_data_set!G238*Assumptions!E$5)+(Bids_data_set!BJ238*Assumptions!E$6)+(Bids_data_set!BK238*Assumptions!E$7)+(Bids_data_set!BL238*Assumptions!E$8)+(Bids_data_set!BM238*Assumptions!E$9)+(Bids_data_set!BN238*Assumptions!E$10)</f>
        <v>3262967.2851076429</v>
      </c>
      <c r="U238" s="2">
        <f>Bids_data_set!Q238-T238</f>
        <v>-865567.28510764288</v>
      </c>
      <c r="V238" s="2">
        <f>ABS(U238)</f>
        <v>865567.28510764288</v>
      </c>
    </row>
    <row r="239" spans="9:22" x14ac:dyDescent="0.2">
      <c r="I239" s="2">
        <f>Bids_data_set!G239</f>
        <v>1360000</v>
      </c>
      <c r="J239" s="2">
        <f>Bids_data_set!Q239</f>
        <v>2765000</v>
      </c>
      <c r="K239" s="2">
        <f t="shared" si="12"/>
        <v>1405000</v>
      </c>
      <c r="L239" s="2">
        <f t="shared" si="13"/>
        <v>1405000</v>
      </c>
      <c r="N239" s="4">
        <f>IF(Bids_data_set!BG239=5,Bids_data_set!G239*(Assumptions!G$13),0)</f>
        <v>0</v>
      </c>
      <c r="O239" s="4">
        <f>IF(Bids_data_set!BE239="Other",Bids_data_set!G239*Assumptions!G$14,0)</f>
        <v>188658.76657047475</v>
      </c>
      <c r="P239" s="2">
        <f>Bids_data_set!G239+N239+O239</f>
        <v>1548658.7665704747</v>
      </c>
      <c r="Q239" s="2">
        <f t="shared" si="14"/>
        <v>2764998</v>
      </c>
      <c r="R239" s="2">
        <f t="shared" si="15"/>
        <v>2764998</v>
      </c>
      <c r="T239" s="2">
        <f>Assumptions!E$4+(Bids_data_set!G239*Assumptions!E$5)+(Bids_data_set!BJ239*Assumptions!E$6)+(Bids_data_set!BK239*Assumptions!E$7)+(Bids_data_set!BL239*Assumptions!E$8)+(Bids_data_set!BM239*Assumptions!E$9)+(Bids_data_set!BN239*Assumptions!E$10)</f>
        <v>3421611.2725179568</v>
      </c>
      <c r="U239" s="2">
        <f>Bids_data_set!Q239-T239</f>
        <v>-656611.27251795679</v>
      </c>
      <c r="V239" s="2">
        <f>ABS(U239)</f>
        <v>656611.27251795679</v>
      </c>
    </row>
    <row r="240" spans="9:22" x14ac:dyDescent="0.2">
      <c r="I240" s="2">
        <f>Bids_data_set!G240</f>
        <v>3840000</v>
      </c>
      <c r="J240" s="2">
        <f>Bids_data_set!Q240</f>
        <v>3424944</v>
      </c>
      <c r="K240" s="2">
        <f t="shared" si="12"/>
        <v>-415056</v>
      </c>
      <c r="L240" s="2">
        <f t="shared" si="13"/>
        <v>415056</v>
      </c>
      <c r="N240" s="4">
        <f>IF(Bids_data_set!BG240=5,Bids_data_set!G240*(Assumptions!G$13),0)</f>
        <v>0</v>
      </c>
      <c r="O240" s="4">
        <f>IF(Bids_data_set!BE240="Other",Bids_data_set!G240*Assumptions!G$14,0)</f>
        <v>0</v>
      </c>
      <c r="P240" s="2">
        <f>Bids_data_set!G240+N240+O240</f>
        <v>3840000</v>
      </c>
      <c r="Q240" s="2">
        <f t="shared" si="14"/>
        <v>3424942</v>
      </c>
      <c r="R240" s="2">
        <f t="shared" si="15"/>
        <v>3424942</v>
      </c>
      <c r="T240" s="2">
        <f>Assumptions!E$4+(Bids_data_set!G240*Assumptions!E$5)+(Bids_data_set!BJ240*Assumptions!E$6)+(Bids_data_set!BK240*Assumptions!E$7)+(Bids_data_set!BL240*Assumptions!E$8)+(Bids_data_set!BM240*Assumptions!E$9)+(Bids_data_set!BN240*Assumptions!E$10)</f>
        <v>3659639.9642531234</v>
      </c>
      <c r="U240" s="2">
        <f>Bids_data_set!Q240-T240</f>
        <v>-234695.96425312338</v>
      </c>
      <c r="V240" s="2">
        <f>ABS(U240)</f>
        <v>234695.96425312338</v>
      </c>
    </row>
    <row r="243" spans="16:16" x14ac:dyDescent="0.2">
      <c r="P243" s="2"/>
    </row>
  </sheetData>
  <mergeCells count="1">
    <mergeCell ref="B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Bids_data_set</vt:lpstr>
      <vt:lpstr>Assumptions</vt:lpstr>
      <vt:lpstr>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Eshleman, Christopher</dc:creator>
  <cp:lastModifiedBy>Eshleman, Christopher</cp:lastModifiedBy>
  <dcterms:created xsi:type="dcterms:W3CDTF">2019-11-21T01:41:40Z</dcterms:created>
  <dcterms:modified xsi:type="dcterms:W3CDTF">2019-11-21T03:26:48Z</dcterms:modified>
</cp:coreProperties>
</file>