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F8AA858C-33F0-4C2C-8FAB-C3D8DB27CCC2}" xr6:coauthVersionLast="47" xr6:coauthVersionMax="47" xr10:uidLastSave="{00000000-0000-0000-0000-000000000000}"/>
  <workbookProtection workbookAlgorithmName="SHA-512" workbookHashValue="wC8MKCzNvKrS1yi+Mc5jHNDF1LsbVGWByEAltmu+hxzJPXMlIcjAr+MgFwfLMlPi4huNXHanbh0p7X3wVGTZKQ==" workbookSaltValue="I19VndadEKedeA+f3yyEjw==" workbookSpinCount="100000" lockStructure="1"/>
  <bookViews>
    <workbookView xWindow="35880" yWindow="3495"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dXdata!$A$16:$AH$91</definedName>
    <definedName name="DATA" localSheetId="3">'dXdata - Annual'!$F$12:$I$46</definedName>
    <definedName name="DATA" localSheetId="2">'dXdata - Monthly'!$F$12:$CC$46</definedName>
    <definedName name="DATES" localSheetId="5">dXdata!$A$16:$A$91</definedName>
    <definedName name="DATES" localSheetId="3">'dXdata - Annual'!$F$12:$I$12</definedName>
    <definedName name="DATES" localSheetId="2">'dXdata - Monthly'!$F$12:$CC$12</definedName>
    <definedName name="IDS" localSheetId="5">dXdata!$B$7:$AH$7</definedName>
    <definedName name="IDS" localSheetId="3">'dXdata - Annual'!$B$7:$AH$7</definedName>
    <definedName name="IDS" localSheetId="2">'dXdata - Monthly'!$B$7:$AH$7</definedName>
    <definedName name="OBS" localSheetId="5">dXdata!$B$16:$AH$91</definedName>
    <definedName name="OBS" localSheetId="3">'dXdata - Annual'!$F$13:$I$46</definedName>
    <definedName name="OBS" localSheetId="2">'dXdata - Monthly'!$F$13:$CC$46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6" i="1" l="1"/>
  <c r="X36" i="1"/>
  <c r="W37" i="1"/>
  <c r="X37" i="1"/>
  <c r="W38" i="1"/>
  <c r="X38" i="1"/>
  <c r="W39" i="1"/>
  <c r="X39" i="1"/>
  <c r="W28" i="1"/>
  <c r="X28" i="1"/>
  <c r="W29" i="1"/>
  <c r="X29" i="1"/>
  <c r="W30" i="1"/>
  <c r="X30" i="1"/>
  <c r="W31" i="1"/>
  <c r="X31" i="1"/>
  <c r="W32" i="1"/>
  <c r="X32" i="1"/>
  <c r="W33" i="1"/>
  <c r="X33" i="1"/>
  <c r="W34" i="1"/>
  <c r="X34" i="1"/>
  <c r="W24" i="1"/>
  <c r="X24" i="1"/>
  <c r="W25" i="1"/>
  <c r="X25" i="1"/>
  <c r="W26" i="1"/>
  <c r="X26" i="1"/>
  <c r="W17" i="1"/>
  <c r="X17" i="1"/>
  <c r="W18" i="1"/>
  <c r="X18" i="1"/>
  <c r="W19" i="1"/>
  <c r="X19" i="1"/>
  <c r="W20" i="1"/>
  <c r="X20" i="1"/>
  <c r="W21" i="1"/>
  <c r="X21" i="1"/>
  <c r="W22" i="1"/>
  <c r="X22" i="1"/>
  <c r="W14" i="1"/>
  <c r="X14" i="1"/>
  <c r="W15" i="1"/>
  <c r="X15" i="1"/>
  <c r="W5" i="1"/>
  <c r="X5" i="1"/>
  <c r="W6" i="1"/>
  <c r="X6" i="1"/>
  <c r="W7" i="1"/>
  <c r="X7" i="1"/>
  <c r="W8" i="1"/>
  <c r="X8" i="1"/>
  <c r="W9" i="1"/>
  <c r="X9" i="1"/>
  <c r="W10" i="1"/>
  <c r="X10" i="1"/>
  <c r="W11" i="1"/>
  <c r="X11" i="1"/>
  <c r="W12" i="1"/>
  <c r="X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<sst xmlns="http://schemas.openxmlformats.org/spreadsheetml/2006/main" count="654" uniqueCount="264">
  <si>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</si>
  <si>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</si>
  <si>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</si>
  <si>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</si>
  <si>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</si>
  <si>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</si>
  <si>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</si>
  <si>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</si>
  <si>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</si>
  <si>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</si>
  <si>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</si>
  <si>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</si>
  <si>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</si>
  <si>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</si>
  <si>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</si>
  <si>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</si>
  <si>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</si>
  <si>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</si>
  <si>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</si>
  <si>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</si>
  <si>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</si>
  <si>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</si>
  <si>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</si>
  <si>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</si>
  <si>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</si>
  <si>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</si>
  <si>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</si>
  <si>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</si>
  <si>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</si>
  <si>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</si>
  <si>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</si>
  <si>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</si>
  <si>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</si>
  <si>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</si>
  <si>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</si>
  <si>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</si>
  <si>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</si>
  <si>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</si>
  <si>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</si>
  <si>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</si>
  <si>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</si>
  <si>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</si>
  <si>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</si>
  <si>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</si>
  <si>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</si>
  <si>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</si>
  <si>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</si>
  <si>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</si>
  <si>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</si>
  <si>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</si>
  <si>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</si>
  <si>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</si>
  <si>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</si>
  <si>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</si>
  <si>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</si>
  <si>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</si>
  <si>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</si>
  <si>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</si>
  <si>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</si>
  <si>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</si>
  <si>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</si>
  <si>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</si>
  <si>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</si>
  <si>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</si>
  <si>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</si>
  <si>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</si>
  <si>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</si>
  <si>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</si>
  <si>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</si>
  <si>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</si>
  <si>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</si>
  <si>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</si>
  <si>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</si>
  <si>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</si>
  <si>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</si>
  <si>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</si>
  <si>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</si>
  <si>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</si>
  <si>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</si>
  <si>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</si>
  <si>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</si>
  <si>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</si>
  <si>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</si>
  <si>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</si>
  <si>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</si>
  <si>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</si>
  <si>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</si>
  <si>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</si>
  <si>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</si>
  <si>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</si>
  <si>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</si>
  <si>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</si>
  <si>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</si>
  <si>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</si>
  <si>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</si>
  <si>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</si>
  <si>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</si>
  <si>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</si>
  <si>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</si>
  <si>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</si>
  <si>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</si>
  <si>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</si>
  <si>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</si>
  <si>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</si>
  <si>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</si>
  <si>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</si>
  <si>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</si>
  <si>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</si>
  <si>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</si>
  <si>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</si>
  <si>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</si>
  <si>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</si>
  <si>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</si>
  <si>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</si>
  <si>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</si>
  <si>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</si>
  <si>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</si>
  <si>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</si>
  <si>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</si>
  <si>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</si>
  <si>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</si>
  <si>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</si>
  <si>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</si>
  <si>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</si>
  <si>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</si>
  <si>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</si>
  <si>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</si>
  <si>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</si>
  <si>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</si>
  <si>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</si>
  <si>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</si>
  <si>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</si>
  <si>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</si>
  <si>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</si>
  <si>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</si>
  <si>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</si>
  <si>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</si>
  <si>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</si>
  <si>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</si>
  <si>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</si>
  <si>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</si>
  <si>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</si>
  <si>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</si>
  <si>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</si>
  <si>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</si>
  <si>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</si>
  <si>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</si>
  <si>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</si>
  <si>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</si>
  <si>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</si>
  <si>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</si>
  <si>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</si>
  <si>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</si>
  <si>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</si>
  <si>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</si>
  <si>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</si>
  <si>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</si>
  <si>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</si>
  <si>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</si>
  <si>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</si>
  <si>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</si>
  <si>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</si>
  <si>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</si>
  <si>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</si>
  <si>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</si>
  <si>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</si>
  <si>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</si>
  <si>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</si>
  <si>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</si>
  <si>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</si>
  <si>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</si>
  <si>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</si>
  <si>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</si>
  <si>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</si>
  <si>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</si>
  <si>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</si>
  <si>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</si>
  <si>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</si>
  <si>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</si>
  <si>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</si>
  <si>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</si>
  <si>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</si>
  <si>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</si>
  <si>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</si>
  <si>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</si>
  <si>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</si>
  <si>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</si>
  <si>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</si>
  <si>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</si>
  <si>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</si>
  <si>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</si>
  <si>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</si>
  <si>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</si>
  <si>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</si>
  <si>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</si>
  <si>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</si>
  <si>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</si>
  <si>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</si>
  <si>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</si>
  <si>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</si>
  <si>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</si>
  <si>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</si>
  <si>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</si>
  <si>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</si>
  <si>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</si>
  <si>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</si>
  <si>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</si>
  <si>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</si>
  <si>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</si>
  <si>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</si>
  <si>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</si>
  <si>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</si>
  <si>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</si>
  <si>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</si>
  <si>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</si>
  <si>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</si>
  <si>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</si>
  <si>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</si>
  <si>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</si>
  <si>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</si>
  <si>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</si>
  <si>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</si>
  <si>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</si>
  <si>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</si>
  <si>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</si>
  <si>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</si>
  <si>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</si>
  <si>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</si>
  <si>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</si>
  <si>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</si>
  <si>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</si>
  <si>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</si>
  <si>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</si>
  <si>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</si>
  <si>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</si>
  <si>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</si>
  <si>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</si>
  <si>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</si>
  <si>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</si>
  <si>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</si>
  <si>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</si>
  <si>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</si>
  <si>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</si>
  <si>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</si>
  <si>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</si>
  <si>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</si>
  <si>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</si>
  <si>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</si>
  <si>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</si>
  <si>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</si>
  <si>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</si>
  <si>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</si>
  <si>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</si>
  <si>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</si>
  <si>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</si>
  <si>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</si>
  <si>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</si>
  <si>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r>
      <t xml:space="preserve">  City of Calgary Total Value of Building Permits ($millions) </t>
    </r>
    <r>
      <rPr>
        <vertAlign val="superscript"/>
        <sz val="10"/>
        <color theme="1"/>
        <rFont val="Arial"/>
        <family val="2"/>
      </rPr>
      <t>Note 5</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</si>
  <si>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</si>
  <si>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</si>
  <si>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April 2023</t>
  </si>
  <si>
    <t xml:space="preserve">Note 5. The total values of building permits for 2021 annual, 2022 annual and 2022 monthly were updated to reflect the data revision provided by Business Planning &amp; Performance Measurement, The City of Calgary as of May 3, 2023. </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</si>
  <si>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</si>
  <si>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Updated by Corporate Economics on May 23,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</si>
</sst>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254000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254000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254000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254000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Y58"/>
  <sheetViews>
    <sheetView showGridLines="0" tabSelected="1" topLeftCell="E1" zoomScale="85" zoomScaleNormal="85" workbookViewId="0">
      <selection activeCell="X1" sqref="X1"/>
    </sheetView>
  </sheetViews>
  <sheetFormatPr defaultColWidth="9.1796875"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7.54296875" style="110" customWidth="1"/>
    <col min="9" max="24" width="7.81640625" style="110" customWidth="1"/>
    <col min="25" max="62" width="9.1796875" style="13" customWidth="1"/>
    <col min="63" max="16384" width="9.1796875" style="13"/>
  </cols>
  <sheetData>
    <row r="1" spans="1:25" ht="27" customHeight="1" x14ac:dyDescent="0.4">
      <c r="A1" s="1"/>
      <c r="B1" s="2"/>
      <c r="C1" s="3"/>
      <c r="D1" s="3"/>
      <c r="E1" s="171" t="s">
        <v>260</v>
      </c>
      <c r="F1" s="95"/>
      <c r="G1" s="95"/>
      <c r="H1" s="95"/>
      <c r="I1" s="95"/>
      <c r="J1" s="95"/>
      <c r="K1" s="95"/>
      <c r="L1" s="95"/>
      <c r="M1" s="95"/>
      <c r="N1" s="95"/>
      <c r="O1" s="95"/>
      <c r="P1" s="95"/>
      <c r="Q1" s="95"/>
      <c r="R1" s="95"/>
      <c r="S1" s="95"/>
      <c r="T1" s="95"/>
      <c r="U1" s="95"/>
      <c r="V1" s="95"/>
      <c r="W1" s="95"/>
      <c r="X1" s="95"/>
      <c r="Y1" s="8"/>
    </row>
    <row r="2" spans="1:25"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t="s">
        <v>263</v>
      </c>
      <c r="Y2" s="8"/>
    </row>
    <row r="3" spans="1:25" s="248" customFormat="1" ht="11" thickBot="1" x14ac:dyDescent="0.4">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3">
        <v>45017</v>
      </c>
      <c r="Y3" s="54"/>
    </row>
    <row r="4" spans="1:25" s="249" customFormat="1" ht="13.5" customHeight="1" thickBot="1" x14ac:dyDescent="0.35">
      <c r="A4" s="56"/>
      <c r="B4" s="57" t="s">
        <v>5</v>
      </c>
      <c r="C4" s="58"/>
      <c r="D4" s="59"/>
      <c r="E4" s="256" t="s">
        <v>5</v>
      </c>
      <c r="F4" s="257"/>
      <c r="G4" s="257"/>
      <c r="H4" s="258"/>
      <c r="I4" s="259"/>
      <c r="J4" s="259"/>
      <c r="K4" s="259"/>
      <c r="L4" s="259"/>
      <c r="M4" s="259"/>
      <c r="N4" s="259"/>
      <c r="O4" s="259"/>
      <c r="P4" s="259"/>
      <c r="Q4" s="259"/>
      <c r="R4" s="259"/>
      <c r="S4" s="259"/>
      <c r="T4" s="259"/>
      <c r="U4" s="259"/>
      <c r="V4" s="259"/>
      <c r="W4" s="259"/>
      <c r="X4" s="260"/>
      <c r="Y4" s="60"/>
    </row>
    <row r="5" spans="1:25" s="249" customFormat="1" ht="16.5" customHeight="1" x14ac:dyDescent="0.25">
      <c r="A5" s="111">
        <v>1</v>
      </c>
      <c r="B5" s="112" t="s">
        <v>6</v>
      </c>
      <c r="C5" s="113" t="s">
        <v>7</v>
      </c>
      <c r="D5" s="114"/>
      <c r="E5" s="123" t="s">
        <v>231</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201">
        <f>'dXdata - Monthly'!CC16/100</f>
        <v>6.4000000000000001E-2</v>
      </c>
      <c r="Y5" s="60"/>
    </row>
    <row r="6" spans="1:25" s="249" customFormat="1" ht="16.5" customHeight="1" x14ac:dyDescent="0.25">
      <c r="A6" s="62">
        <v>2</v>
      </c>
      <c r="B6" s="63" t="s">
        <v>8</v>
      </c>
      <c r="C6" s="64" t="s">
        <v>9</v>
      </c>
      <c r="D6" s="65"/>
      <c r="E6" s="77" t="s">
        <v>249</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202">
        <f>'dXdata - Monthly'!CC17/100</f>
        <v>5.2999999999999999E-2</v>
      </c>
      <c r="Y6" s="60"/>
    </row>
    <row r="7" spans="1:25" s="249" customFormat="1" ht="16.5" customHeight="1" x14ac:dyDescent="0.25">
      <c r="A7" s="111">
        <v>3</v>
      </c>
      <c r="B7" s="112" t="s">
        <v>10</v>
      </c>
      <c r="C7" s="113" t="s">
        <v>11</v>
      </c>
      <c r="D7" s="114"/>
      <c r="E7" s="123" t="s">
        <v>232</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2">
        <f>'dXdata - Monthly'!CC18</f>
        <v>931.9</v>
      </c>
      <c r="Y7" s="60"/>
    </row>
    <row r="8" spans="1:25" s="250" customFormat="1" ht="31.5" customHeight="1" x14ac:dyDescent="0.25">
      <c r="A8" s="62">
        <v>4</v>
      </c>
      <c r="B8" s="66" t="s">
        <v>12</v>
      </c>
      <c r="C8" s="66" t="s">
        <v>13</v>
      </c>
      <c r="D8" s="67"/>
      <c r="E8" s="77" t="s">
        <v>233</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40220</v>
      </c>
      <c r="W8" s="219">
        <f>'dXdata - Monthly'!CB19</f>
        <v>39110</v>
      </c>
      <c r="X8" s="220" t="e">
        <f>'dXdata - Monthly'!CC19</f>
        <v>#N/A</v>
      </c>
      <c r="Y8" s="68"/>
    </row>
    <row r="9" spans="1:25" s="249" customFormat="1" ht="16.5" customHeight="1" x14ac:dyDescent="0.25">
      <c r="A9" s="111">
        <v>5</v>
      </c>
      <c r="B9" s="112" t="s">
        <v>14</v>
      </c>
      <c r="C9" s="113" t="s">
        <v>15</v>
      </c>
      <c r="D9" s="114"/>
      <c r="E9" s="123" t="s">
        <v>234</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-0.36671390332231146</v>
      </c>
      <c r="W9" s="222">
        <f>'dXdata - Monthly'!CB20/100</f>
        <v>-0.33373083475298126</v>
      </c>
      <c r="X9" s="223" t="e">
        <f>'dXdata - Monthly'!CC20/100</f>
        <v>#N/A</v>
      </c>
      <c r="Y9" s="60"/>
    </row>
    <row r="10" spans="1:25" s="249" customFormat="1" ht="31.5" customHeight="1" x14ac:dyDescent="0.25">
      <c r="A10" s="62">
        <v>6</v>
      </c>
      <c r="B10" s="63" t="s">
        <v>16</v>
      </c>
      <c r="C10" s="64" t="s">
        <v>13</v>
      </c>
      <c r="D10" s="65"/>
      <c r="E10" s="77" t="s">
        <v>235</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12480</v>
      </c>
      <c r="W10" s="219">
        <f>'dXdata - Monthly'!CB21</f>
        <v>12160</v>
      </c>
      <c r="X10" s="220" t="e">
        <f>'dXdata - Monthly'!CC21</f>
        <v>#N/A</v>
      </c>
      <c r="Y10" s="60"/>
    </row>
    <row r="11" spans="1:25" s="251" customFormat="1" ht="16.5" customHeight="1" x14ac:dyDescent="0.25">
      <c r="A11" s="111">
        <v>7</v>
      </c>
      <c r="B11" s="112" t="s">
        <v>17</v>
      </c>
      <c r="C11" s="113" t="s">
        <v>15</v>
      </c>
      <c r="D11" s="114"/>
      <c r="E11" s="123" t="s">
        <v>234</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-0.36456211812627293</v>
      </c>
      <c r="W11" s="222">
        <f>'dXdata - Monthly'!CB22/100</f>
        <v>-0.33113311331133111</v>
      </c>
      <c r="X11" s="223" t="e">
        <f>'dXdata - Monthly'!CC22/100</f>
        <v>#N/A</v>
      </c>
      <c r="Y11" s="69"/>
    </row>
    <row r="12" spans="1:25" s="249" customFormat="1" ht="16.5" customHeight="1" thickBot="1" x14ac:dyDescent="0.3">
      <c r="A12" s="62">
        <v>8</v>
      </c>
      <c r="B12" s="70" t="s">
        <v>18</v>
      </c>
      <c r="C12" s="71" t="s">
        <v>11</v>
      </c>
      <c r="D12" s="72"/>
      <c r="E12" s="199" t="s">
        <v>236</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6">
        <f>'dXdata - Monthly'!CC29</f>
        <v>1389.2</v>
      </c>
      <c r="Y12" s="60"/>
    </row>
    <row r="13" spans="1:25" s="249" customFormat="1" ht="16.5" customHeight="1" thickBot="1" x14ac:dyDescent="0.3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5"/>
      <c r="Y13" s="60"/>
    </row>
    <row r="14" spans="1:25" s="249" customFormat="1" ht="16.5" customHeight="1" x14ac:dyDescent="0.25">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8">
        <f>'dXdata - Monthly'!CC27</f>
        <v>79.44</v>
      </c>
      <c r="Y14" s="60"/>
    </row>
    <row r="15" spans="1:25" s="252" customFormat="1" ht="16.5" customHeight="1" thickBot="1" x14ac:dyDescent="0.35">
      <c r="A15" s="62">
        <v>12</v>
      </c>
      <c r="B15" s="73" t="s">
        <v>23</v>
      </c>
      <c r="C15" s="71" t="s">
        <v>21</v>
      </c>
      <c r="D15" s="74"/>
      <c r="E15" s="77" t="s">
        <v>225</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30">
        <f>'dXdata - Monthly'!CC28</f>
        <v>2.5190000000000001</v>
      </c>
      <c r="Y15" s="75"/>
    </row>
    <row r="16" spans="1:25" s="249" customFormat="1" ht="16.5" customHeight="1" thickBot="1" x14ac:dyDescent="0.3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5"/>
      <c r="Y16" s="60"/>
    </row>
    <row r="17" spans="1:25" s="249" customFormat="1" ht="16.5" customHeight="1" x14ac:dyDescent="0.25">
      <c r="A17" s="111">
        <v>14</v>
      </c>
      <c r="B17" s="122" t="s">
        <v>25</v>
      </c>
      <c r="C17" s="113" t="s">
        <v>26</v>
      </c>
      <c r="D17" s="114"/>
      <c r="E17" s="174" t="s">
        <v>238</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201">
        <f>'dXdata - Monthly'!CC14/100</f>
        <v>4.8765041165294454E-2</v>
      </c>
      <c r="Y17" s="60"/>
    </row>
    <row r="18" spans="1:25" s="249" customFormat="1" ht="16.5" customHeight="1" x14ac:dyDescent="0.25">
      <c r="A18" s="62">
        <v>15</v>
      </c>
      <c r="B18" s="63" t="s">
        <v>27</v>
      </c>
      <c r="C18" s="64" t="s">
        <v>15</v>
      </c>
      <c r="D18" s="65"/>
      <c r="E18" s="173" t="s">
        <v>237</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202">
        <f>'dXdata - Monthly'!CC15/100</f>
        <v>4.4058744993324295E-2</v>
      </c>
      <c r="Y18" s="60"/>
    </row>
    <row r="19" spans="1:25" s="249" customFormat="1" ht="16.5" customHeight="1" x14ac:dyDescent="0.25">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203">
        <f>'dXdata - Monthly'!CC23/100</f>
        <v>3.0918727915194344E-2</v>
      </c>
      <c r="Y19" s="60"/>
    </row>
    <row r="20" spans="1:25" s="249" customFormat="1" ht="17.25" customHeight="1" x14ac:dyDescent="0.25">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1.9216937855489613E-2</v>
      </c>
      <c r="W20" s="100" t="e">
        <f>'dXdata - Monthly'!CB24/100</f>
        <v>#N/A</v>
      </c>
      <c r="X20" s="202" t="e">
        <f>'dXdata - Monthly'!CC24/100</f>
        <v>#N/A</v>
      </c>
      <c r="Y20" s="60"/>
    </row>
    <row r="21" spans="1:25" s="249" customFormat="1" ht="16.5" customHeight="1" x14ac:dyDescent="0.25">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203">
        <f>'dXdata - Monthly'!CC25/100</f>
        <v>1.9662921348314377E-2</v>
      </c>
      <c r="Y21" s="60"/>
    </row>
    <row r="22" spans="1:25" s="249" customFormat="1" ht="16.5" customHeight="1" thickBot="1" x14ac:dyDescent="0.3">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206">
        <f>'dXdata - Monthly'!CC26/100</f>
        <v>2.4908869987849247E-2</v>
      </c>
      <c r="Y22" s="60"/>
    </row>
    <row r="23" spans="1:25" s="249" customFormat="1" ht="16.5" customHeight="1" thickBot="1" x14ac:dyDescent="0.3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5"/>
      <c r="Y23" s="60"/>
    </row>
    <row r="24" spans="1:25" s="252" customFormat="1" ht="16.5" customHeight="1" x14ac:dyDescent="0.3">
      <c r="A24" s="111">
        <v>21</v>
      </c>
      <c r="B24" s="122" t="s">
        <v>37</v>
      </c>
      <c r="C24" s="113" t="s">
        <v>15</v>
      </c>
      <c r="D24" s="114"/>
      <c r="E24" s="123" t="s">
        <v>216</v>
      </c>
      <c r="F24" s="115">
        <f>'dXdata - Annual'!G30/100</f>
        <v>-5.1357210098545769E-2</v>
      </c>
      <c r="G24" s="115">
        <f>'dXdata - Annual'!H30/100</f>
        <v>5.0256668914848701E-2</v>
      </c>
      <c r="H24" s="124">
        <f>'dXdata - Annual'!I30/100</f>
        <v>3.6187909917799743E-2</v>
      </c>
      <c r="I24" s="116">
        <f>'dXdata - Monthly'!BN30/100</f>
        <v>3.0848970031903455E-2</v>
      </c>
      <c r="J24" s="117">
        <f>'dXdata - Monthly'!BO30/100</f>
        <v>3.5541499317009562E-2</v>
      </c>
      <c r="K24" s="117">
        <f>'dXdata - Monthly'!BP30/100</f>
        <v>3.2656793866455036E-2</v>
      </c>
      <c r="L24" s="117">
        <f>'dXdata - Monthly'!BQ30/100</f>
        <v>4.4699510746040838E-2</v>
      </c>
      <c r="M24" s="117">
        <f>'dXdata - Monthly'!BR30/100</f>
        <v>5.2198030402318407E-2</v>
      </c>
      <c r="N24" s="117">
        <f>'dXdata - Monthly'!BS30/100</f>
        <v>4.6106276477945629E-2</v>
      </c>
      <c r="O24" s="117">
        <f>'dXdata - Monthly'!BT30/100</f>
        <v>4.2325576688575506E-2</v>
      </c>
      <c r="P24" s="117">
        <f>'dXdata - Monthly'!BU30/100</f>
        <v>3.8455366713833872E-2</v>
      </c>
      <c r="Q24" s="117">
        <f>'dXdata - Monthly'!BV30/100</f>
        <v>3.6505974867204305E-2</v>
      </c>
      <c r="R24" s="117">
        <f>'dXdata - Monthly'!BW30/100</f>
        <v>2.8268161037490858E-2</v>
      </c>
      <c r="S24" s="117">
        <f>'dXdata - Monthly'!BX30/100</f>
        <v>2.4882688611660875E-2</v>
      </c>
      <c r="T24" s="117">
        <f>'dXdata - Monthly'!BY30/100</f>
        <v>2.2729666502002033E-2</v>
      </c>
      <c r="U24" s="116">
        <f>'dXdata - Monthly'!BZ30/100</f>
        <v>3.1724034013969504E-2</v>
      </c>
      <c r="V24" s="117">
        <f>'dXdata - Monthly'!CA30/100</f>
        <v>2.5074186970361234E-2</v>
      </c>
      <c r="W24" s="117" t="e">
        <f>'dXdata - Monthly'!CB30/100</f>
        <v>#N/A</v>
      </c>
      <c r="X24" s="201" t="e">
        <f>'dXdata - Monthly'!CC30/100</f>
        <v>#N/A</v>
      </c>
      <c r="Y24" s="75"/>
    </row>
    <row r="25" spans="1:25" s="249" customFormat="1" ht="16.5" customHeight="1" x14ac:dyDescent="0.25">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207">
        <f>'dXdata - Monthly'!CC31/100</f>
        <v>6.7000000000000004E-2</v>
      </c>
      <c r="Y25" s="60"/>
    </row>
    <row r="26" spans="1:25" s="249" customFormat="1" ht="16.5" customHeight="1" thickBot="1" x14ac:dyDescent="0.3">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208">
        <f>'dXdata - Monthly'!CC32/100</f>
        <v>4.7500000000000001E-2</v>
      </c>
      <c r="Y26" s="60"/>
    </row>
    <row r="27" spans="1:25" s="249" customFormat="1" ht="16.5" customHeight="1" thickBot="1" x14ac:dyDescent="0.3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5"/>
      <c r="Y27" s="60"/>
    </row>
    <row r="28" spans="1:25" s="249" customFormat="1" ht="16.5" customHeight="1" x14ac:dyDescent="0.25">
      <c r="A28" s="111">
        <v>25</v>
      </c>
      <c r="B28" s="122" t="s">
        <v>43</v>
      </c>
      <c r="C28" s="113" t="s">
        <v>44</v>
      </c>
      <c r="D28" s="114"/>
      <c r="E28" s="123" t="s">
        <v>252</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8.6548010000000009</v>
      </c>
      <c r="V28" s="231">
        <f>'dXdata - Monthly'!CA33</f>
        <v>8.4850639999999995</v>
      </c>
      <c r="W28" s="231">
        <f>'dXdata - Monthly'!CB33</f>
        <v>8.3714980000000008</v>
      </c>
      <c r="X28" s="232" t="e">
        <f>'dXdata - Monthly'!CC33</f>
        <v>#N/A</v>
      </c>
      <c r="Y28" s="60"/>
    </row>
    <row r="29" spans="1:25" s="249" customFormat="1" ht="16.5" customHeight="1" x14ac:dyDescent="0.25">
      <c r="A29" s="62">
        <v>26</v>
      </c>
      <c r="B29" s="78" t="s">
        <v>45</v>
      </c>
      <c r="C29" s="64" t="s">
        <v>46</v>
      </c>
      <c r="D29" s="65"/>
      <c r="E29" s="77" t="s">
        <v>253</v>
      </c>
      <c r="F29" s="107">
        <f>'dXdata - Annual'!G34</f>
        <v>32.068220788187482</v>
      </c>
      <c r="G29" s="107">
        <f>'dXdata - Annual'!H34</f>
        <v>35.650673500275168</v>
      </c>
      <c r="H29" s="108">
        <f>'dXdata - Annual'!I34</f>
        <v>39.97965614879557</v>
      </c>
      <c r="I29" s="181">
        <f>'dXdata - Monthly'!BN34</f>
        <v>3.0553277116470667</v>
      </c>
      <c r="J29" s="182">
        <f>'dXdata - Monthly'!BO34</f>
        <v>3.1162278910863463</v>
      </c>
      <c r="K29" s="182">
        <f>'dXdata - Monthly'!BP34</f>
        <v>3.2463427455989406</v>
      </c>
      <c r="L29" s="182">
        <f>'dXdata - Monthly'!BQ34</f>
        <v>3.2003408418343473</v>
      </c>
      <c r="M29" s="182">
        <f>'dXdata - Monthly'!BR34</f>
        <v>3.3862732929045021</v>
      </c>
      <c r="N29" s="182">
        <f>'dXdata - Monthly'!BS34</f>
        <v>3.3430777076780664</v>
      </c>
      <c r="O29" s="182">
        <f>'dXdata - Monthly'!BT34</f>
        <v>3.4953809221680352</v>
      </c>
      <c r="P29" s="182">
        <f>'dXdata - Monthly'!BU34</f>
        <v>3.4313557431560042</v>
      </c>
      <c r="Q29" s="182">
        <f>'dXdata - Monthly'!BV34</f>
        <v>3.3763411869532516</v>
      </c>
      <c r="R29" s="182">
        <f>'dXdata - Monthly'!BW34</f>
        <v>3.4108159062159222</v>
      </c>
      <c r="S29" s="182">
        <f>'dXdata - Monthly'!BX34</f>
        <v>3.4432876580316392</v>
      </c>
      <c r="T29" s="182">
        <f>'dXdata - Monthly'!BY34</f>
        <v>3.4748845415214529</v>
      </c>
      <c r="U29" s="181">
        <f>'dXdata - Monthly'!BZ34</f>
        <v>3.6147783582528303</v>
      </c>
      <c r="V29" s="182">
        <f>'dXdata - Monthly'!CA34</f>
        <v>3.4175440155369805</v>
      </c>
      <c r="W29" s="182">
        <f>'dXdata - Monthly'!CB34</f>
        <v>3.3537844629267695</v>
      </c>
      <c r="X29" s="210" t="e">
        <f>'dXdata - Monthly'!CC34</f>
        <v>#N/A</v>
      </c>
      <c r="Y29" s="60"/>
    </row>
    <row r="30" spans="1:25" s="253" customFormat="1" ht="16.5" customHeight="1" x14ac:dyDescent="0.25">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211">
        <f>'dXdata - Monthly'!CC36</f>
        <v>1164</v>
      </c>
      <c r="Y30" s="193"/>
    </row>
    <row r="31" spans="1:25" s="249" customFormat="1" ht="16.5" customHeight="1" x14ac:dyDescent="0.25">
      <c r="A31" s="62">
        <v>29</v>
      </c>
      <c r="B31" s="78" t="s">
        <v>50</v>
      </c>
      <c r="C31" s="64" t="s">
        <v>51</v>
      </c>
      <c r="D31" s="65"/>
      <c r="E31" s="77" t="s">
        <v>223</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212" t="e">
        <f>'dXdata - Monthly'!CC37</f>
        <v>#N/A</v>
      </c>
      <c r="Y31" s="60"/>
    </row>
    <row r="32" spans="1:25" s="249" customFormat="1" ht="16.5" customHeight="1" x14ac:dyDescent="0.25">
      <c r="A32" s="111">
        <v>31</v>
      </c>
      <c r="B32" s="122" t="s">
        <v>53</v>
      </c>
      <c r="C32" s="113" t="s">
        <v>52</v>
      </c>
      <c r="D32" s="114"/>
      <c r="E32" s="123" t="s">
        <v>255</v>
      </c>
      <c r="F32" s="133">
        <f>'dXdata - Annual'!G38</f>
        <v>16149</v>
      </c>
      <c r="G32" s="133">
        <f>'dXdata - Annual'!H38</f>
        <v>27684</v>
      </c>
      <c r="H32" s="134">
        <f>'dXdata - Annual'!I38</f>
        <v>29665</v>
      </c>
      <c r="I32" s="190">
        <f>'dXdata - Monthly'!BN38</f>
        <v>2004</v>
      </c>
      <c r="J32" s="191">
        <f>'dXdata - Monthly'!BO38</f>
        <v>3293</v>
      </c>
      <c r="K32" s="191">
        <f>'dXdata - Monthly'!BP38</f>
        <v>4091</v>
      </c>
      <c r="L32" s="191">
        <f>'dXdata - Monthly'!BQ38</f>
        <v>3399</v>
      </c>
      <c r="M32" s="191">
        <f>'dXdata - Monthly'!BR38</f>
        <v>3063</v>
      </c>
      <c r="N32" s="191">
        <f>'dXdata - Monthly'!BS38</f>
        <v>2839</v>
      </c>
      <c r="O32" s="191">
        <f>'dXdata - Monthly'!BT38</f>
        <v>2249</v>
      </c>
      <c r="P32" s="191">
        <f>'dXdata - Monthly'!BU38</f>
        <v>2133</v>
      </c>
      <c r="Q32" s="191">
        <f>'dXdata - Monthly'!BV38</f>
        <v>1894</v>
      </c>
      <c r="R32" s="191">
        <f>'dXdata - Monthly'!BW38</f>
        <v>1857</v>
      </c>
      <c r="S32" s="191">
        <f>'dXdata - Monthly'!BX38</f>
        <v>1642</v>
      </c>
      <c r="T32" s="191">
        <f>'dXdata - Monthly'!BY38</f>
        <v>1201</v>
      </c>
      <c r="U32" s="190">
        <f>'dXdata - Monthly'!BZ38</f>
        <v>1198</v>
      </c>
      <c r="V32" s="191">
        <f>'dXdata - Monthly'!CA38</f>
        <v>1740</v>
      </c>
      <c r="W32" s="191">
        <f>'dXdata - Monthly'!CB38</f>
        <v>2432</v>
      </c>
      <c r="X32" s="211">
        <f>'dXdata - Monthly'!CC38</f>
        <v>2690</v>
      </c>
      <c r="Y32" s="60"/>
    </row>
    <row r="33" spans="1:25" s="249" customFormat="1" ht="16.5" customHeight="1" x14ac:dyDescent="0.25">
      <c r="A33" s="62">
        <v>32</v>
      </c>
      <c r="B33" s="78" t="s">
        <v>54</v>
      </c>
      <c r="C33" s="64" t="s">
        <v>51</v>
      </c>
      <c r="D33" s="65"/>
      <c r="E33" s="77" t="s">
        <v>254</v>
      </c>
      <c r="F33" s="195">
        <f>'dXdata - Annual'!G40</f>
        <v>57.337120539676903</v>
      </c>
      <c r="G33" s="195">
        <f>'dXdata - Annual'!H40</f>
        <v>73.496694719515759</v>
      </c>
      <c r="H33" s="196">
        <f>'dXdata - Annual'!I40</f>
        <v>76.273365387087651</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70.012330456226877</v>
      </c>
      <c r="O33" s="197">
        <f>'dXdata - Monthly'!BT40*100</f>
        <v>70.76777847702958</v>
      </c>
      <c r="P33" s="197">
        <f>'dXdata - Monthly'!BU40*100</f>
        <v>78.476821192052981</v>
      </c>
      <c r="Q33" s="197">
        <f>'dXdata - Monthly'!BV40*100</f>
        <v>72.124904798172125</v>
      </c>
      <c r="R33" s="197">
        <f>'dXdata - Monthly'!BW40*100</f>
        <v>85.418583256669734</v>
      </c>
      <c r="S33" s="197">
        <f>'dXdata - Monthly'!BX40*100</f>
        <v>101.92427063935443</v>
      </c>
      <c r="T33" s="197">
        <f>'dXdata - Monthly'!BY40*100</f>
        <v>116.37596899224806</v>
      </c>
      <c r="U33" s="198">
        <f>'dXdata - Monthly'!BZ40*100</f>
        <v>64.686825053995676</v>
      </c>
      <c r="V33" s="197">
        <f>'dXdata - Monthly'!CA40*100</f>
        <v>72.89484708839548</v>
      </c>
      <c r="W33" s="197">
        <f>'dXdata - Monthly'!CB40*100</f>
        <v>73.297166968053034</v>
      </c>
      <c r="X33" s="213">
        <f>'dXdata - Monthly'!CC40*100</f>
        <v>85.860197893392908</v>
      </c>
      <c r="Y33" s="60"/>
    </row>
    <row r="34" spans="1:25" s="249" customFormat="1" ht="16.5" customHeight="1" thickBot="1" x14ac:dyDescent="0.3">
      <c r="A34" s="111">
        <v>33</v>
      </c>
      <c r="B34" s="125" t="s">
        <v>55</v>
      </c>
      <c r="C34" s="113" t="s">
        <v>44</v>
      </c>
      <c r="D34" s="127"/>
      <c r="E34" s="128" t="s">
        <v>256</v>
      </c>
      <c r="F34" s="155">
        <f>'dXdata - Annual'!G39</f>
        <v>454.20774999999998</v>
      </c>
      <c r="G34" s="155">
        <f>'dXdata - Annual'!H39</f>
        <v>489.97449999999998</v>
      </c>
      <c r="H34" s="156">
        <f>'dXdata - Annual'!I39</f>
        <v>511.56574999999998</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517.78700000000003</v>
      </c>
      <c r="O34" s="157">
        <f>'dXdata - Monthly'!BT39/1000</f>
        <v>491.452</v>
      </c>
      <c r="P34" s="157">
        <f>'dXdata - Monthly'!BU39/1000</f>
        <v>485.173</v>
      </c>
      <c r="Q34" s="157">
        <f>'dXdata - Monthly'!BV39/1000</f>
        <v>498.80799999999999</v>
      </c>
      <c r="R34" s="157">
        <f>'dXdata - Monthly'!BW39/1000</f>
        <v>509.59800000000001</v>
      </c>
      <c r="S34" s="157">
        <f>'dXdata - Monthly'!BX39/1000</f>
        <v>490.29300000000001</v>
      </c>
      <c r="T34" s="157">
        <f>'dXdata - Monthly'!BY39/1000</f>
        <v>495.79199999999997</v>
      </c>
      <c r="U34" s="158">
        <f>'dXdata - Monthly'!BZ39/1000</f>
        <v>508.51499999999999</v>
      </c>
      <c r="V34" s="157">
        <f>'dXdata - Monthly'!CA39/1000</f>
        <v>506.68700000000001</v>
      </c>
      <c r="W34" s="157">
        <f>'dXdata - Monthly'!CB39/1000</f>
        <v>535.74300000000005</v>
      </c>
      <c r="X34" s="214">
        <f>'dXdata - Monthly'!CC39/1000</f>
        <v>549.52499999999998</v>
      </c>
      <c r="Y34" s="60"/>
    </row>
    <row r="35" spans="1:25" s="249" customFormat="1" ht="16.5" customHeight="1" thickBot="1" x14ac:dyDescent="0.3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9"/>
      <c r="Y35" s="60"/>
    </row>
    <row r="36" spans="1:25" s="254" customFormat="1" ht="16.5" customHeight="1" x14ac:dyDescent="0.25">
      <c r="A36" s="80">
        <v>35</v>
      </c>
      <c r="B36" s="164" t="s">
        <v>57</v>
      </c>
      <c r="C36" s="164" t="s">
        <v>46</v>
      </c>
      <c r="D36" s="165"/>
      <c r="E36" s="82" t="s">
        <v>217</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10.221923126559007</v>
      </c>
      <c r="V36" s="233">
        <f>'dXdata - Monthly'!CA41</f>
        <v>10.290715570886906</v>
      </c>
      <c r="W36" s="233" t="e">
        <f>'dXdata - Monthly'!CB41</f>
        <v>#N/A</v>
      </c>
      <c r="X36" s="234" t="e">
        <f>'dXdata - Monthly'!CC41</f>
        <v>#N/A</v>
      </c>
      <c r="Y36" s="79"/>
    </row>
    <row r="37" spans="1:25" s="254" customFormat="1" ht="16.5" customHeight="1" x14ac:dyDescent="0.25">
      <c r="A37" s="79">
        <v>36</v>
      </c>
      <c r="B37" s="122" t="s">
        <v>58</v>
      </c>
      <c r="C37" s="122" t="s">
        <v>46</v>
      </c>
      <c r="D37" s="135"/>
      <c r="E37" s="136" t="s">
        <v>218</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9.7125140000000005</v>
      </c>
      <c r="V37" s="187">
        <f>'dXdata - Monthly'!CA42</f>
        <v>8.7485560000000007</v>
      </c>
      <c r="W37" s="187">
        <f>'dXdata - Monthly'!CB42</f>
        <v>9.0937850000000005</v>
      </c>
      <c r="X37" s="215" t="e">
        <f>'dXdata - Monthly'!CC42</f>
        <v>#N/A</v>
      </c>
      <c r="Y37" s="79"/>
    </row>
    <row r="38" spans="1:25" s="254" customFormat="1" ht="16.5" customHeight="1" x14ac:dyDescent="0.25">
      <c r="A38" s="80">
        <v>39</v>
      </c>
      <c r="B38" s="78" t="s">
        <v>59</v>
      </c>
      <c r="C38" s="78" t="s">
        <v>48</v>
      </c>
      <c r="D38" s="81"/>
      <c r="E38" s="82" t="s">
        <v>219</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216" t="e">
        <f>'dXdata - Monthly'!CC45</f>
        <v>#N/A</v>
      </c>
      <c r="Y38" s="79"/>
    </row>
    <row r="39" spans="1:25" s="254" customFormat="1" ht="16.5" customHeight="1" thickBot="1" x14ac:dyDescent="0.3">
      <c r="A39" s="79">
        <v>41</v>
      </c>
      <c r="B39" s="162" t="s">
        <v>60</v>
      </c>
      <c r="C39" s="162" t="s">
        <v>52</v>
      </c>
      <c r="D39" s="163"/>
      <c r="E39" s="163" t="s">
        <v>257</v>
      </c>
      <c r="F39" s="155">
        <f>'dXdata - Annual'!G46</f>
        <v>3420.5557536699998</v>
      </c>
      <c r="G39" s="155">
        <f>'dXdata - Annual'!H46</f>
        <v>5634.4789973399993</v>
      </c>
      <c r="H39" s="156">
        <f>'dXdata - Annual'!I46</f>
        <v>5724.630740730001</v>
      </c>
      <c r="I39" s="188">
        <f>'dXdata - Monthly'!BN46</f>
        <v>371.53755496000008</v>
      </c>
      <c r="J39" s="189">
        <f>'dXdata - Monthly'!BO46</f>
        <v>374.36936852999997</v>
      </c>
      <c r="K39" s="189">
        <f>'dXdata - Monthly'!BP46</f>
        <v>601.57358849999991</v>
      </c>
      <c r="L39" s="189">
        <f>'dXdata - Monthly'!BQ46</f>
        <v>492.53127846000007</v>
      </c>
      <c r="M39" s="189">
        <f>'dXdata - Monthly'!BR46</f>
        <v>486.85684380000009</v>
      </c>
      <c r="N39" s="189">
        <f>'dXdata - Monthly'!BS46</f>
        <v>641.95506669999997</v>
      </c>
      <c r="O39" s="189">
        <f>'dXdata - Monthly'!BT46</f>
        <v>429.23797029000002</v>
      </c>
      <c r="P39" s="189">
        <f>'dXdata - Monthly'!BU46</f>
        <v>627.97903665000013</v>
      </c>
      <c r="Q39" s="189">
        <f>'dXdata - Monthly'!BV46</f>
        <v>545.97302327</v>
      </c>
      <c r="R39" s="189">
        <f>'dXdata - Monthly'!BW46</f>
        <v>416.15985527999999</v>
      </c>
      <c r="S39" s="189">
        <f>'dXdata - Monthly'!BX46</f>
        <v>380.60645679000004</v>
      </c>
      <c r="T39" s="189">
        <f>'dXdata - Monthly'!BY46</f>
        <v>355.85069750000002</v>
      </c>
      <c r="U39" s="188">
        <f>'dXdata - Monthly'!BZ46</f>
        <v>325.28065234000002</v>
      </c>
      <c r="V39" s="189">
        <f>'dXdata - Monthly'!CA46</f>
        <v>399.78759497999999</v>
      </c>
      <c r="W39" s="189">
        <f>'dXdata - Monthly'!CB46</f>
        <v>509.68961600000011</v>
      </c>
      <c r="X39" s="217">
        <f>'dXdata - Monthly'!CC46</f>
        <v>524.47378990999994</v>
      </c>
      <c r="Y39" s="79"/>
    </row>
    <row r="40" spans="1:25" s="248" customFormat="1" ht="27.75" customHeight="1" x14ac:dyDescent="0.35">
      <c r="A40" s="4"/>
      <c r="B40" s="236"/>
      <c r="C40" s="237"/>
      <c r="D40" s="237"/>
      <c r="E40" s="270" t="s">
        <v>251</v>
      </c>
      <c r="F40" s="270"/>
      <c r="G40" s="270"/>
      <c r="H40" s="270"/>
      <c r="I40" s="270"/>
      <c r="J40" s="270"/>
      <c r="K40" s="270"/>
      <c r="L40" s="270"/>
      <c r="M40" s="270"/>
      <c r="N40" s="270"/>
      <c r="O40" s="270"/>
      <c r="P40" s="270"/>
      <c r="Q40" s="270"/>
      <c r="R40" s="270"/>
      <c r="S40" s="270"/>
      <c r="T40" s="270"/>
      <c r="U40" s="271"/>
      <c r="V40" s="271"/>
      <c r="W40" s="271"/>
      <c r="X40" s="271"/>
      <c r="Y40" s="54"/>
    </row>
    <row r="41" spans="1:25" s="248" customFormat="1" x14ac:dyDescent="0.35">
      <c r="A41" s="4"/>
      <c r="B41" s="236"/>
      <c r="C41" s="237"/>
      <c r="D41" s="237"/>
      <c r="E41" s="54" t="s">
        <v>262</v>
      </c>
      <c r="F41" s="97"/>
      <c r="G41" s="97"/>
      <c r="H41" s="97"/>
      <c r="I41" s="97"/>
      <c r="J41" s="97"/>
      <c r="K41" s="97"/>
      <c r="L41" s="97"/>
      <c r="M41" s="97"/>
      <c r="N41" s="97"/>
      <c r="O41" s="97"/>
      <c r="P41" s="97"/>
      <c r="Q41" s="97"/>
      <c r="R41" s="97"/>
      <c r="S41" s="97"/>
      <c r="T41" s="97"/>
      <c r="U41" s="97"/>
      <c r="V41" s="97"/>
      <c r="W41" s="97"/>
      <c r="X41" s="97"/>
      <c r="Y41" s="54"/>
    </row>
    <row r="42" spans="1:25" s="248" customFormat="1" x14ac:dyDescent="0.35">
      <c r="A42" s="4"/>
      <c r="B42" s="236"/>
      <c r="C42" s="237"/>
      <c r="D42" s="237"/>
      <c r="E42" s="54" t="s">
        <v>222</v>
      </c>
      <c r="F42" s="97"/>
      <c r="G42" s="97"/>
      <c r="H42" s="97"/>
      <c r="I42" s="97"/>
      <c r="J42" s="97"/>
      <c r="K42" s="97"/>
      <c r="L42" s="97"/>
      <c r="M42" s="97"/>
      <c r="N42" s="97"/>
      <c r="O42" s="97"/>
      <c r="P42" s="97"/>
      <c r="Q42" s="97"/>
      <c r="R42" s="97"/>
      <c r="S42" s="97"/>
      <c r="T42" s="97"/>
      <c r="U42" s="97"/>
      <c r="V42" s="97"/>
      <c r="W42" s="97"/>
      <c r="X42" s="97"/>
      <c r="Y42" s="54"/>
    </row>
    <row r="43" spans="1:25" s="248" customFormat="1" x14ac:dyDescent="0.3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54"/>
    </row>
    <row r="44" spans="1:25" s="248" customFormat="1" x14ac:dyDescent="0.35">
      <c r="A44" s="4"/>
      <c r="B44" s="236"/>
      <c r="C44" s="237"/>
      <c r="D44" s="237"/>
      <c r="E44" s="238" t="s">
        <v>224</v>
      </c>
      <c r="F44" s="239"/>
      <c r="G44" s="239"/>
      <c r="H44" s="239"/>
      <c r="I44" s="97"/>
      <c r="J44" s="97"/>
      <c r="K44" s="97"/>
      <c r="L44" s="97"/>
      <c r="M44" s="97"/>
      <c r="N44" s="97"/>
      <c r="O44" s="97"/>
      <c r="P44" s="97"/>
      <c r="Q44" s="97"/>
      <c r="R44" s="97"/>
      <c r="S44" s="97"/>
      <c r="T44" s="97"/>
      <c r="U44" s="97"/>
      <c r="V44" s="97"/>
      <c r="W44" s="97"/>
      <c r="X44" s="97"/>
      <c r="Y44" s="54"/>
    </row>
    <row r="45" spans="1:25" s="248" customFormat="1" x14ac:dyDescent="0.35">
      <c r="A45" s="4"/>
      <c r="B45" s="236"/>
      <c r="C45" s="237"/>
      <c r="D45" s="237"/>
      <c r="E45" s="238" t="s">
        <v>226</v>
      </c>
      <c r="F45" s="239"/>
      <c r="G45" s="239"/>
      <c r="H45" s="239"/>
      <c r="I45" s="97"/>
      <c r="J45" s="97"/>
      <c r="K45" s="97"/>
      <c r="L45" s="97"/>
      <c r="M45" s="97"/>
      <c r="N45" s="97"/>
      <c r="O45" s="97"/>
      <c r="P45" s="97"/>
      <c r="Q45" s="97"/>
      <c r="R45" s="97"/>
      <c r="S45" s="97"/>
      <c r="T45" s="97"/>
      <c r="U45" s="97"/>
      <c r="V45" s="97"/>
      <c r="W45" s="97"/>
      <c r="X45" s="97"/>
      <c r="Y45" s="54"/>
    </row>
    <row r="46" spans="1:25" s="248" customFormat="1" ht="24" customHeight="1" x14ac:dyDescent="0.35">
      <c r="A46" s="4"/>
      <c r="B46" s="236"/>
      <c r="C46" s="237"/>
      <c r="D46" s="237"/>
      <c r="E46" s="255" t="s">
        <v>230</v>
      </c>
      <c r="F46" s="255"/>
      <c r="G46" s="255"/>
      <c r="H46" s="255"/>
      <c r="I46" s="255"/>
      <c r="J46" s="255"/>
      <c r="K46" s="255"/>
      <c r="L46" s="255"/>
      <c r="M46" s="255"/>
      <c r="N46" s="255"/>
      <c r="O46" s="255"/>
      <c r="P46" s="255"/>
      <c r="Q46" s="255"/>
      <c r="R46" s="255"/>
      <c r="S46" s="255"/>
      <c r="T46" s="255"/>
      <c r="U46" s="255"/>
      <c r="V46" s="255"/>
      <c r="W46" s="255"/>
      <c r="X46" s="255"/>
      <c r="Y46" s="54"/>
    </row>
    <row r="47" spans="1:25" s="248" customFormat="1" x14ac:dyDescent="0.35">
      <c r="A47" s="4"/>
      <c r="B47" s="236"/>
      <c r="C47" s="237"/>
      <c r="D47" s="237"/>
      <c r="E47" s="255" t="s">
        <v>239</v>
      </c>
      <c r="F47" s="255"/>
      <c r="G47" s="255"/>
      <c r="H47" s="255"/>
      <c r="I47" s="255"/>
      <c r="J47" s="255"/>
      <c r="K47" s="255"/>
      <c r="L47" s="255"/>
      <c r="M47" s="255"/>
      <c r="N47" s="240"/>
      <c r="O47" s="243"/>
      <c r="P47" s="244"/>
      <c r="Q47" s="245"/>
      <c r="R47" s="245"/>
      <c r="S47" s="235"/>
      <c r="T47" s="246"/>
      <c r="U47" s="200"/>
      <c r="V47" s="200"/>
      <c r="W47" s="200"/>
      <c r="X47" s="200"/>
      <c r="Y47" s="54"/>
    </row>
    <row r="48" spans="1:25" s="248" customFormat="1" ht="22.5" customHeight="1" x14ac:dyDescent="0.35">
      <c r="A48" s="4"/>
      <c r="B48" s="236"/>
      <c r="C48" s="237"/>
      <c r="D48" s="237"/>
      <c r="E48" s="255" t="s">
        <v>259</v>
      </c>
      <c r="F48" s="255"/>
      <c r="G48" s="255"/>
      <c r="H48" s="255"/>
      <c r="I48" s="255"/>
      <c r="J48" s="255"/>
      <c r="K48" s="255"/>
      <c r="L48" s="255"/>
      <c r="M48" s="255"/>
      <c r="N48" s="255"/>
      <c r="O48" s="255"/>
      <c r="P48" s="255"/>
      <c r="Q48" s="255"/>
      <c r="R48" s="255"/>
      <c r="S48" s="255"/>
      <c r="T48" s="255"/>
      <c r="U48" s="255"/>
      <c r="V48" s="255"/>
      <c r="W48" s="255"/>
      <c r="X48" s="255"/>
      <c r="Y48" s="54"/>
    </row>
    <row r="49" spans="1:25" s="248" customFormat="1" x14ac:dyDescent="0.35">
      <c r="A49" s="4"/>
      <c r="B49" s="236"/>
      <c r="C49" s="237"/>
      <c r="D49" s="237"/>
      <c r="E49" s="255" t="s">
        <v>258</v>
      </c>
      <c r="F49" s="255"/>
      <c r="G49" s="255"/>
      <c r="H49" s="255"/>
      <c r="I49" s="200"/>
      <c r="J49" s="200"/>
      <c r="K49" s="200"/>
      <c r="L49" s="200"/>
      <c r="M49" s="200"/>
      <c r="N49" s="200"/>
      <c r="O49" s="200"/>
      <c r="P49" s="200"/>
      <c r="Q49" s="200"/>
      <c r="R49" s="200"/>
      <c r="S49" s="200"/>
      <c r="T49" s="200"/>
      <c r="U49" s="200"/>
      <c r="V49" s="200"/>
      <c r="W49" s="200"/>
      <c r="X49" s="200"/>
      <c r="Y49" s="54"/>
    </row>
    <row r="50" spans="1:25" s="248" customFormat="1" x14ac:dyDescent="0.35">
      <c r="A50" s="4"/>
      <c r="B50" s="236"/>
      <c r="C50" s="237"/>
      <c r="D50" s="237"/>
      <c r="E50" s="255" t="s">
        <v>261</v>
      </c>
      <c r="F50" s="255"/>
      <c r="G50" s="255"/>
      <c r="H50" s="255"/>
      <c r="I50" s="255"/>
      <c r="J50" s="255"/>
      <c r="K50" s="255"/>
      <c r="L50" s="255"/>
      <c r="M50" s="255"/>
      <c r="N50" s="255"/>
      <c r="O50" s="255"/>
      <c r="P50" s="255"/>
      <c r="Q50" s="255"/>
      <c r="R50" s="255"/>
      <c r="S50" s="255"/>
      <c r="T50" s="255"/>
      <c r="U50" s="255"/>
      <c r="V50" s="255"/>
      <c r="W50" s="255"/>
      <c r="X50" s="255"/>
      <c r="Y50" s="54"/>
    </row>
    <row r="51" spans="1:25" s="248" customFormat="1" x14ac:dyDescent="0.35">
      <c r="A51" s="4"/>
      <c r="B51" s="236"/>
      <c r="C51" s="237"/>
      <c r="D51" s="237"/>
      <c r="E51" s="54" t="s">
        <v>248</v>
      </c>
      <c r="F51" s="97"/>
      <c r="G51" s="97"/>
      <c r="H51" s="97"/>
      <c r="I51" s="97"/>
      <c r="J51" s="97"/>
      <c r="K51" s="97"/>
      <c r="L51" s="97"/>
      <c r="M51" s="97"/>
      <c r="N51" s="97"/>
      <c r="O51" s="97"/>
      <c r="P51" s="97"/>
      <c r="Q51" s="97"/>
      <c r="R51" s="97"/>
      <c r="S51" s="97"/>
      <c r="T51" s="97"/>
      <c r="U51" s="97"/>
      <c r="V51" s="97"/>
      <c r="W51" s="97"/>
      <c r="X51" s="97"/>
      <c r="Y51" s="54"/>
    </row>
    <row r="58" spans="1:25" x14ac:dyDescent="0.2">
      <c r="E58" s="13"/>
    </row>
  </sheetData>
  <sheetProtection algorithmName="SHA-512" hashValue="NMCgKoAfKV9ZKvMQKdDNPjseQPzOTVs3CCuo3J+7iMosLqqt5fIrKFSWhOKxMLCSf/dYJKAgYWp+6NJWK8Ib6A==" saltValue="Rr6EK5QWYpWduEFqVGOEZA==" spinCount="100000" sheet="1" objects="1" scenarios="1"/>
  <mergeCells count="12">
    <mergeCell ref="E50:X50"/>
    <mergeCell ref="E49:H49"/>
    <mergeCell ref="E4:X4"/>
    <mergeCell ref="E13:X13"/>
    <mergeCell ref="E16:X16"/>
    <mergeCell ref="E23:X23"/>
    <mergeCell ref="E27:X27"/>
    <mergeCell ref="E35:X35"/>
    <mergeCell ref="E40:X40"/>
    <mergeCell ref="E46:X46"/>
    <mergeCell ref="E47:M47"/>
    <mergeCell ref="E48:X48"/>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39" customWidth="1"/>
    <col min="2" max="26" width="10.7265625" style="139" customWidth="1"/>
    <col min="27" max="27" width="6.7265625" style="139" customWidth="1"/>
    <col min="28" max="28" width="5.1796875" style="139" customWidth="1"/>
    <col min="29" max="29" width="4.1796875" style="139" customWidth="1"/>
    <col min="30" max="128" width="0" style="141" hidden="1" customWidth="1"/>
    <col min="129" max="16384" width="10.7265625" style="139" hidden="1"/>
  </cols>
  <sheetData>
    <row r="1" spans="1:128" ht="33.5" x14ac:dyDescent="0.75">
      <c r="A1" s="272" t="str">
        <f ca="1">TEXT(TODAY()-30,"MMMM yyyy")</f>
        <v>April 2023</v>
      </c>
      <c r="B1" s="272"/>
      <c r="C1" s="272"/>
      <c r="D1" s="272"/>
      <c r="E1" s="272"/>
      <c r="S1" s="140" t="e">
        <f>Table!#REF!</f>
        <v>#REF!</v>
      </c>
    </row>
    <row r="2" spans="1:128" ht="61.5" x14ac:dyDescent="1.35">
      <c r="A2" s="142" t="s">
        <v>0</v>
      </c>
    </row>
    <row r="3" spans="1:128" s="145" customFormat="1" ht="36" x14ac:dyDescent="0.8">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45" customFormat="1" ht="36" x14ac:dyDescent="0.8">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45" customFormat="1" ht="36" x14ac:dyDescent="0.8">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45" customFormat="1" ht="36" x14ac:dyDescent="0.8">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45" customFormat="1" ht="36" x14ac:dyDescent="0.8">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45" customFormat="1" ht="36" x14ac:dyDescent="0.8">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45" customFormat="1" ht="21" x14ac:dyDescent="0.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83" customFormat="1" ht="13" x14ac:dyDescent="0.3">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5">
      <c r="E13" s="86"/>
    </row>
    <row r="14" spans="1:1233" x14ac:dyDescent="0.25">
      <c r="A14" s="41" t="s">
        <v>116</v>
      </c>
      <c r="C14" s="41" t="s">
        <v>15</v>
      </c>
      <c r="D14" s="87" t="s">
        <v>81</v>
      </c>
      <c r="E14" s="86">
        <v>45062</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87" t="s">
        <v>81</v>
      </c>
      <c r="E15" s="86">
        <v>45062</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87" t="s">
        <v>81</v>
      </c>
      <c r="E16" s="86">
        <v>45051</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87" t="s">
        <v>81</v>
      </c>
      <c r="E17" s="86">
        <v>45051</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82</v>
      </c>
      <c r="C18" s="41" t="s">
        <v>11</v>
      </c>
      <c r="D18" s="87" t="s">
        <v>81</v>
      </c>
      <c r="E18" s="86">
        <v>45051</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87" t="s">
        <v>81</v>
      </c>
      <c r="E19" s="86">
        <v>45064</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40220</v>
      </c>
      <c r="CB19" s="45">
        <v>39110</v>
      </c>
      <c r="CC19" s="45" t="e">
        <v>#N/A</v>
      </c>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87" t="s">
        <v>81</v>
      </c>
      <c r="E20" s="86">
        <v>45064</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-36.671390332231148</v>
      </c>
      <c r="CB20" s="44">
        <v>-33.373083475298124</v>
      </c>
      <c r="CC20" s="44" t="e">
        <v>#N/A</v>
      </c>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221</v>
      </c>
      <c r="C21" s="41" t="s">
        <v>13</v>
      </c>
      <c r="D21" s="87" t="s">
        <v>81</v>
      </c>
      <c r="E21" s="86">
        <v>45064</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12480</v>
      </c>
      <c r="CB21" s="45">
        <v>12160</v>
      </c>
      <c r="CC21" s="45" t="e">
        <v>#N/A</v>
      </c>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87" t="s">
        <v>81</v>
      </c>
      <c r="E22" s="86">
        <v>45064</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-36.456211812627295</v>
      </c>
      <c r="CB22" s="44">
        <v>-33.113311331133112</v>
      </c>
      <c r="CC22" s="44" t="e">
        <v>#N/A</v>
      </c>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87" t="s">
        <v>81</v>
      </c>
      <c r="E23" s="86">
        <v>45051</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87" t="s">
        <v>81</v>
      </c>
      <c r="E24" s="86">
        <v>45043</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1.9216937855489613</v>
      </c>
      <c r="CB24" s="44" t="e">
        <v>#N/A</v>
      </c>
      <c r="CC24" s="44" t="e">
        <v>#N/A</v>
      </c>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87" t="s">
        <v>81</v>
      </c>
      <c r="E25" s="86">
        <v>45051</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87" t="s">
        <v>81</v>
      </c>
      <c r="E26" s="86">
        <v>45051</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87" t="s">
        <v>81</v>
      </c>
      <c r="E27" s="86">
        <v>45047</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79.44</v>
      </c>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227</v>
      </c>
      <c r="C28" s="41" t="s">
        <v>228</v>
      </c>
      <c r="D28" s="87" t="s">
        <v>81</v>
      </c>
      <c r="E28" s="86">
        <v>45047</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2.5190000000000001</v>
      </c>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88" t="s">
        <v>126</v>
      </c>
      <c r="D29" s="87" t="s">
        <v>81</v>
      </c>
      <c r="E29" s="86">
        <v>45051</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87" t="s">
        <v>81</v>
      </c>
      <c r="E30" s="86">
        <v>45047</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3.0848970031903455</v>
      </c>
      <c r="BO30" s="44">
        <v>3.5541499317009562</v>
      </c>
      <c r="BP30" s="44">
        <v>3.2656793866455036</v>
      </c>
      <c r="BQ30" s="44">
        <v>4.4699510746040838</v>
      </c>
      <c r="BR30" s="44">
        <v>5.2198030402318407</v>
      </c>
      <c r="BS30" s="44">
        <v>4.6106276477945629</v>
      </c>
      <c r="BT30" s="44">
        <v>4.2325576688575506</v>
      </c>
      <c r="BU30" s="44">
        <v>3.8455366713833872</v>
      </c>
      <c r="BV30" s="44">
        <v>3.6505974867204305</v>
      </c>
      <c r="BW30" s="44">
        <v>2.8268161037490858</v>
      </c>
      <c r="BX30" s="44">
        <v>2.4882688611660875</v>
      </c>
      <c r="BY30" s="44">
        <v>2.2729666502002033</v>
      </c>
      <c r="BZ30" s="44">
        <v>3.1724034013969504</v>
      </c>
      <c r="CA30" s="44">
        <v>2.5074186970361234</v>
      </c>
      <c r="CB30" s="44" t="e">
        <v>#N/A</v>
      </c>
      <c r="CC30" s="44" t="e">
        <v>#N/A</v>
      </c>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87" t="s">
        <v>81</v>
      </c>
      <c r="E31" s="86">
        <v>45047</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87" t="s">
        <v>81</v>
      </c>
      <c r="E32" s="86">
        <v>45047</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87" t="s">
        <v>81</v>
      </c>
      <c r="E33" s="86">
        <v>45069</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8.6548010000000009</v>
      </c>
      <c r="CA33" s="44">
        <v>8.4850639999999995</v>
      </c>
      <c r="CB33" s="44">
        <v>8.3714980000000008</v>
      </c>
      <c r="CC33" s="44" t="e">
        <v>#N/A</v>
      </c>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87" t="s">
        <v>81</v>
      </c>
      <c r="E34" s="86">
        <v>45069</v>
      </c>
      <c r="F34" s="50">
        <v>2.5827522361073139</v>
      </c>
      <c r="G34" s="50">
        <v>2.577843900846541</v>
      </c>
      <c r="H34" s="50">
        <v>2.5556521310215543</v>
      </c>
      <c r="I34" s="50">
        <v>2.6285596000567488</v>
      </c>
      <c r="J34" s="50">
        <v>2.6599703501679319</v>
      </c>
      <c r="K34" s="50">
        <v>2.6757773142315942</v>
      </c>
      <c r="L34" s="50">
        <v>2.6050839561260375</v>
      </c>
      <c r="M34" s="50">
        <v>2.5429121460181658</v>
      </c>
      <c r="N34" s="50">
        <v>2.5856107265117374</v>
      </c>
      <c r="O34" s="50">
        <v>2.5939603907763229</v>
      </c>
      <c r="P34" s="50">
        <v>2.5840711645383112</v>
      </c>
      <c r="Q34" s="50">
        <v>2.5698728969507512</v>
      </c>
      <c r="R34" s="50">
        <v>2.6340160631814111</v>
      </c>
      <c r="S34" s="50">
        <v>2.6335432023364294</v>
      </c>
      <c r="T34" s="50">
        <v>2.6032011127202366</v>
      </c>
      <c r="U34" s="50">
        <v>2.6303241705550935</v>
      </c>
      <c r="V34" s="50">
        <v>2.7479553261530629</v>
      </c>
      <c r="W34" s="50">
        <v>2.6943673141807167</v>
      </c>
      <c r="X34" s="50">
        <v>2.6416288457895027</v>
      </c>
      <c r="Y34" s="50">
        <v>2.5812609862977838</v>
      </c>
      <c r="Z34" s="50">
        <v>2.5524319984784936</v>
      </c>
      <c r="AA34" s="50">
        <v>2.5181178267994127</v>
      </c>
      <c r="AB34" s="50">
        <v>2.5797350806390544</v>
      </c>
      <c r="AC34" s="50">
        <v>2.6178133144855988</v>
      </c>
      <c r="AD34" s="50">
        <v>2.5683381685060165</v>
      </c>
      <c r="AE34" s="50">
        <v>2.6075489057429264</v>
      </c>
      <c r="AF34" s="50">
        <v>2.6695775818219882</v>
      </c>
      <c r="AG34" s="50">
        <v>2.7153185419707304</v>
      </c>
      <c r="AH34" s="50">
        <v>2.7406199501485409</v>
      </c>
      <c r="AI34" s="50">
        <v>2.7082186847407361</v>
      </c>
      <c r="AJ34" s="50">
        <v>2.7356214410610091</v>
      </c>
      <c r="AK34" s="50">
        <v>2.7427528401658319</v>
      </c>
      <c r="AL34" s="50">
        <v>2.6467423379404282</v>
      </c>
      <c r="AM34" s="50">
        <v>2.6838977573014211</v>
      </c>
      <c r="AN34" s="50">
        <v>2.6521676110999608</v>
      </c>
      <c r="AO34" s="50">
        <v>2.7623192360019968</v>
      </c>
      <c r="AP34" s="50">
        <v>2.7605174973978115</v>
      </c>
      <c r="AQ34" s="50">
        <v>2.7053606172351121</v>
      </c>
      <c r="AR34" s="50">
        <v>2.2583904149809464</v>
      </c>
      <c r="AS34" s="50">
        <v>1.8763639005430981</v>
      </c>
      <c r="AT34" s="50">
        <v>2.3874531307105071</v>
      </c>
      <c r="AU34" s="50">
        <v>2.7955410278115869</v>
      </c>
      <c r="AV34" s="50">
        <v>2.8537465321894824</v>
      </c>
      <c r="AW34" s="50">
        <v>2.691244704201079</v>
      </c>
      <c r="AX34" s="50">
        <v>2.9477387852381054</v>
      </c>
      <c r="AY34" s="50">
        <v>2.913110366558282</v>
      </c>
      <c r="AZ34" s="50">
        <v>2.9492286230169991</v>
      </c>
      <c r="BA34" s="50">
        <v>2.9295251883044697</v>
      </c>
      <c r="BB34" s="50">
        <v>2.9680054125067015</v>
      </c>
      <c r="BC34" s="50">
        <v>2.9805298601043888</v>
      </c>
      <c r="BD34" s="50">
        <v>2.9586285749205876</v>
      </c>
      <c r="BE34" s="50">
        <v>2.9576419492854757</v>
      </c>
      <c r="BF34" s="50">
        <v>2.8771482449203183</v>
      </c>
      <c r="BG34" s="50">
        <v>2.9219855105853503</v>
      </c>
      <c r="BH34" s="50">
        <v>2.8544477187742983</v>
      </c>
      <c r="BI34" s="50">
        <v>2.8873096851296896</v>
      </c>
      <c r="BJ34" s="50">
        <v>2.9272417971899811</v>
      </c>
      <c r="BK34" s="50">
        <v>3.077320546579168</v>
      </c>
      <c r="BL34" s="50">
        <v>3.1507280220359086</v>
      </c>
      <c r="BM34" s="50">
        <v>3.0896861782432992</v>
      </c>
      <c r="BN34" s="50">
        <v>3.0553277116470667</v>
      </c>
      <c r="BO34" s="50">
        <v>3.1162278910863463</v>
      </c>
      <c r="BP34" s="50">
        <v>3.2463427455989406</v>
      </c>
      <c r="BQ34" s="50">
        <v>3.2003408418343473</v>
      </c>
      <c r="BR34" s="50">
        <v>3.3862732929045021</v>
      </c>
      <c r="BS34" s="50">
        <v>3.3430777076780664</v>
      </c>
      <c r="BT34" s="50">
        <v>3.4953809221680352</v>
      </c>
      <c r="BU34" s="50">
        <v>3.4313557431560042</v>
      </c>
      <c r="BV34" s="50">
        <v>3.3763411869532516</v>
      </c>
      <c r="BW34" s="50">
        <v>3.4108159062159222</v>
      </c>
      <c r="BX34" s="50">
        <v>3.4432876580316392</v>
      </c>
      <c r="BY34" s="50">
        <v>3.4748845415214529</v>
      </c>
      <c r="BZ34" s="50">
        <v>3.6147783582528303</v>
      </c>
      <c r="CA34" s="50">
        <v>3.4175440155369805</v>
      </c>
      <c r="CB34" s="50">
        <v>3.3537844629267695</v>
      </c>
      <c r="CC34" s="50" t="e">
        <v>#N/A</v>
      </c>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87" t="s">
        <v>81</v>
      </c>
      <c r="E36" s="86">
        <v>45064</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87" t="s">
        <v>81</v>
      </c>
      <c r="E37" s="86">
        <v>45056</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t="e">
        <v>#N/A</v>
      </c>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243</v>
      </c>
      <c r="C38" s="41" t="s">
        <v>244</v>
      </c>
      <c r="D38" s="87" t="s">
        <v>81</v>
      </c>
      <c r="E38" s="86">
        <v>45049</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2839</v>
      </c>
      <c r="BT38" s="51">
        <v>2249</v>
      </c>
      <c r="BU38" s="51">
        <v>2133</v>
      </c>
      <c r="BV38" s="51">
        <v>1894</v>
      </c>
      <c r="BW38" s="51">
        <v>1857</v>
      </c>
      <c r="BX38" s="51">
        <v>1642</v>
      </c>
      <c r="BY38" s="51">
        <v>1201</v>
      </c>
      <c r="BZ38" s="51">
        <v>1198</v>
      </c>
      <c r="CA38" s="51">
        <v>1740</v>
      </c>
      <c r="CB38" s="51">
        <v>2432</v>
      </c>
      <c r="CC38" s="51">
        <v>2690</v>
      </c>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245</v>
      </c>
      <c r="C39" s="41" t="s">
        <v>46</v>
      </c>
      <c r="D39" s="87" t="s">
        <v>81</v>
      </c>
      <c r="E39" s="86">
        <v>45049</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517787</v>
      </c>
      <c r="BT39" s="51">
        <v>491452</v>
      </c>
      <c r="BU39" s="51">
        <v>485173</v>
      </c>
      <c r="BV39" s="51">
        <v>498808</v>
      </c>
      <c r="BW39" s="51">
        <v>509598</v>
      </c>
      <c r="BX39" s="51">
        <v>490293</v>
      </c>
      <c r="BY39" s="51">
        <v>495792</v>
      </c>
      <c r="BZ39" s="51">
        <v>508515</v>
      </c>
      <c r="CA39" s="51">
        <v>506687</v>
      </c>
      <c r="CB39" s="51">
        <v>535743</v>
      </c>
      <c r="CC39" s="51">
        <v>549525</v>
      </c>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246</v>
      </c>
      <c r="C40" s="41" t="s">
        <v>247</v>
      </c>
      <c r="D40" s="87" t="s">
        <v>81</v>
      </c>
      <c r="E40" s="86">
        <v>45049</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0.70012330456226879</v>
      </c>
      <c r="BT40" s="51">
        <v>0.70767778477029575</v>
      </c>
      <c r="BU40" s="51">
        <v>0.78476821192052981</v>
      </c>
      <c r="BV40" s="51">
        <v>0.72124904798172129</v>
      </c>
      <c r="BW40" s="51">
        <v>0.85418583256669733</v>
      </c>
      <c r="BX40" s="51">
        <v>1.0192427063935443</v>
      </c>
      <c r="BY40" s="51">
        <v>1.1637596899224807</v>
      </c>
      <c r="BZ40" s="51">
        <v>0.64686825053995678</v>
      </c>
      <c r="CA40" s="51">
        <v>0.72894847088395476</v>
      </c>
      <c r="CB40" s="51">
        <v>0.73297166968053029</v>
      </c>
      <c r="CC40" s="51">
        <v>0.85860197893392909</v>
      </c>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87" t="s">
        <v>81</v>
      </c>
      <c r="E41" s="86">
        <v>45064</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10.221923126559007</v>
      </c>
      <c r="CA41" s="44">
        <v>10.290715570886906</v>
      </c>
      <c r="CB41" s="44" t="e">
        <v>#N/A</v>
      </c>
      <c r="CC41" s="44" t="e">
        <v>#N/A</v>
      </c>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87" t="s">
        <v>81</v>
      </c>
      <c r="E42" s="86">
        <v>45062</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9.7125140000000005</v>
      </c>
      <c r="CA42" s="44">
        <v>8.7485560000000007</v>
      </c>
      <c r="CB42" s="44">
        <v>9.0937850000000005</v>
      </c>
      <c r="CC42" s="44" t="e">
        <v>#N/A</v>
      </c>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87" t="s">
        <v>81</v>
      </c>
      <c r="E45" s="86">
        <v>45056</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t="e">
        <v>#N/A</v>
      </c>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87" t="s">
        <v>81</v>
      </c>
      <c r="E46" s="86">
        <v>45049</v>
      </c>
      <c r="F46" s="170">
        <v>211.71463941000002</v>
      </c>
      <c r="G46" s="170">
        <v>203.25591274999999</v>
      </c>
      <c r="H46" s="170">
        <v>377.35521883999996</v>
      </c>
      <c r="I46" s="170">
        <v>262.26815905999996</v>
      </c>
      <c r="J46" s="170">
        <v>377.82733134999995</v>
      </c>
      <c r="K46" s="170">
        <v>328.10005632999997</v>
      </c>
      <c r="L46" s="170">
        <v>291.66943687999998</v>
      </c>
      <c r="M46" s="170">
        <v>338.38902560000002</v>
      </c>
      <c r="N46" s="170">
        <v>1160.6761759199999</v>
      </c>
      <c r="O46" s="170">
        <v>337.95144084000003</v>
      </c>
      <c r="P46" s="170">
        <v>377.48615973</v>
      </c>
      <c r="Q46" s="170">
        <v>296.04393754</v>
      </c>
      <c r="R46" s="170">
        <v>192.50134502</v>
      </c>
      <c r="S46" s="170">
        <v>339.79507228</v>
      </c>
      <c r="T46" s="170">
        <v>440.77047904999984</v>
      </c>
      <c r="U46" s="170">
        <v>438.02005121000002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258.2750269</v>
      </c>
      <c r="AE46" s="170">
        <v>356.93944166999995</v>
      </c>
      <c r="AF46" s="170">
        <v>342.73377866999999</v>
      </c>
      <c r="AG46" s="170">
        <v>375.70581040000002</v>
      </c>
      <c r="AH46" s="170">
        <v>331.4357517200001</v>
      </c>
      <c r="AI46" s="170">
        <v>365.97630138</v>
      </c>
      <c r="AJ46" s="170">
        <v>340.72185800000011</v>
      </c>
      <c r="AK46" s="170">
        <v>348.63794800000005</v>
      </c>
      <c r="AL46" s="170">
        <v>400.28009522999997</v>
      </c>
      <c r="AM46" s="170">
        <v>464.40499113999994</v>
      </c>
      <c r="AN46" s="170">
        <v>1120.5893514300001</v>
      </c>
      <c r="AO46" s="170">
        <v>296.70538710999995</v>
      </c>
      <c r="AP46" s="170">
        <v>208.99793284999998</v>
      </c>
      <c r="AQ46" s="170">
        <v>335.12846120999995</v>
      </c>
      <c r="AR46" s="170">
        <v>210.52395752999999</v>
      </c>
      <c r="AS46" s="170">
        <v>296.62245077999995</v>
      </c>
      <c r="AT46" s="170">
        <v>233.58563740999995</v>
      </c>
      <c r="AU46" s="170">
        <v>272.70970456999999</v>
      </c>
      <c r="AV46" s="170">
        <v>324.99954305</v>
      </c>
      <c r="AW46" s="170">
        <v>332.16389097999996</v>
      </c>
      <c r="AX46" s="170">
        <v>321.24700861999997</v>
      </c>
      <c r="AY46" s="170">
        <v>326.53917858999995</v>
      </c>
      <c r="AZ46" s="170">
        <v>284.94364742999994</v>
      </c>
      <c r="BA46" s="170">
        <v>273.09434064999999</v>
      </c>
      <c r="BB46" s="170">
        <v>295.03271714000005</v>
      </c>
      <c r="BC46" s="170">
        <v>668.54076576999989</v>
      </c>
      <c r="BD46" s="170">
        <v>424.53600087000001</v>
      </c>
      <c r="BE46" s="170">
        <v>408.65896051999988</v>
      </c>
      <c r="BF46" s="170">
        <v>456.17051198000001</v>
      </c>
      <c r="BG46" s="170">
        <v>1063.6081170799998</v>
      </c>
      <c r="BH46" s="170">
        <v>443.20080965000005</v>
      </c>
      <c r="BI46" s="170">
        <v>347.09997393000003</v>
      </c>
      <c r="BJ46" s="170">
        <v>359.98039418000008</v>
      </c>
      <c r="BK46" s="170">
        <v>384.31677539999993</v>
      </c>
      <c r="BL46" s="170">
        <v>399.35554390999994</v>
      </c>
      <c r="BM46" s="170">
        <v>383.97842690999994</v>
      </c>
      <c r="BN46" s="170">
        <v>371.53755496000008</v>
      </c>
      <c r="BO46" s="170">
        <v>374.36936852999997</v>
      </c>
      <c r="BP46" s="170">
        <v>601.57358849999991</v>
      </c>
      <c r="BQ46" s="170">
        <v>492.53127846000007</v>
      </c>
      <c r="BR46" s="170">
        <v>486.85684380000009</v>
      </c>
      <c r="BS46" s="170">
        <v>641.95506669999997</v>
      </c>
      <c r="BT46" s="170">
        <v>429.23797029000002</v>
      </c>
      <c r="BU46" s="170">
        <v>627.97903665000013</v>
      </c>
      <c r="BV46" s="170">
        <v>545.97302327</v>
      </c>
      <c r="BW46" s="170">
        <v>416.15985527999999</v>
      </c>
      <c r="BX46" s="170">
        <v>380.60645679000004</v>
      </c>
      <c r="BY46" s="170">
        <v>355.85069750000002</v>
      </c>
      <c r="BZ46" s="170">
        <v>325.28065234000002</v>
      </c>
      <c r="CA46" s="170">
        <v>399.78759497999999</v>
      </c>
      <c r="CB46" s="170">
        <v>509.68961600000011</v>
      </c>
      <c r="CC46" s="170">
        <v>524.47378990999994</v>
      </c>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86"/>
    </row>
    <row r="48" spans="1:1233"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250</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83" customFormat="1" ht="13" x14ac:dyDescent="0.3">
      <c r="A12" s="84" t="s">
        <v>148</v>
      </c>
      <c r="B12" s="84"/>
      <c r="C12" s="84" t="s">
        <v>51</v>
      </c>
      <c r="D12" s="84" t="s">
        <v>149</v>
      </c>
      <c r="E12" s="85" t="s">
        <v>150</v>
      </c>
      <c r="F12" s="94">
        <v>43466</v>
      </c>
      <c r="G12" s="94">
        <v>43831</v>
      </c>
      <c r="H12" s="94">
        <v>44197</v>
      </c>
      <c r="I12" s="94">
        <v>44562</v>
      </c>
      <c r="J12" s="94"/>
    </row>
    <row r="13" spans="1:34" x14ac:dyDescent="0.25">
      <c r="E13" s="86"/>
    </row>
    <row r="14" spans="1:34" x14ac:dyDescent="0.25">
      <c r="A14" s="41" t="s">
        <v>169</v>
      </c>
      <c r="C14" s="41" t="s">
        <v>15</v>
      </c>
      <c r="D14" s="87" t="s">
        <v>170</v>
      </c>
      <c r="E14" s="86">
        <v>44943</v>
      </c>
      <c r="F14" s="44">
        <v>1.4174344436569841</v>
      </c>
      <c r="G14" s="44">
        <v>1.1180992313067684</v>
      </c>
      <c r="H14" s="44">
        <v>3.1789910158949608</v>
      </c>
      <c r="I14" s="44">
        <v>7.233757535164087</v>
      </c>
      <c r="J14" s="44"/>
    </row>
    <row r="15" spans="1:34" x14ac:dyDescent="0.25">
      <c r="A15" s="41" t="s">
        <v>171</v>
      </c>
      <c r="C15" s="41" t="s">
        <v>15</v>
      </c>
      <c r="D15" s="87" t="s">
        <v>170</v>
      </c>
      <c r="E15" s="86">
        <v>44943</v>
      </c>
      <c r="F15" s="44">
        <v>1.9490254872563728</v>
      </c>
      <c r="G15" s="44">
        <v>0.73529411764705621</v>
      </c>
      <c r="H15" s="44">
        <v>3.3576642335766405</v>
      </c>
      <c r="I15" s="44">
        <v>6.7796610169491567</v>
      </c>
      <c r="J15" s="44"/>
    </row>
    <row r="16" spans="1:34" x14ac:dyDescent="0.25">
      <c r="A16" s="41" t="s">
        <v>220</v>
      </c>
      <c r="C16" s="41" t="s">
        <v>7</v>
      </c>
      <c r="D16" s="87" t="s">
        <v>170</v>
      </c>
      <c r="E16" s="86">
        <v>44967</v>
      </c>
      <c r="F16" s="44">
        <v>7.1</v>
      </c>
      <c r="G16" s="44">
        <v>11.6</v>
      </c>
      <c r="H16" s="44">
        <v>9</v>
      </c>
      <c r="I16" s="44">
        <v>6</v>
      </c>
      <c r="J16" s="44"/>
    </row>
    <row r="17" spans="1:10" x14ac:dyDescent="0.25">
      <c r="A17" s="41" t="s">
        <v>172</v>
      </c>
      <c r="C17" s="41" t="s">
        <v>44</v>
      </c>
      <c r="D17" s="87" t="s">
        <v>170</v>
      </c>
      <c r="E17" s="86">
        <v>44967</v>
      </c>
      <c r="F17" s="44">
        <v>5.7</v>
      </c>
      <c r="G17" s="44">
        <v>9.6999999999999993</v>
      </c>
      <c r="H17" s="44">
        <v>7.5</v>
      </c>
      <c r="I17" s="44">
        <v>5.3</v>
      </c>
      <c r="J17" s="44"/>
    </row>
    <row r="18" spans="1:10" x14ac:dyDescent="0.25">
      <c r="A18" s="41" t="s">
        <v>173</v>
      </c>
      <c r="D18" s="87" t="s">
        <v>170</v>
      </c>
      <c r="E18" s="86">
        <v>44967</v>
      </c>
      <c r="F18" s="45">
        <v>891.1</v>
      </c>
      <c r="G18" s="45">
        <v>835.6</v>
      </c>
      <c r="H18" s="45">
        <v>870.1</v>
      </c>
      <c r="I18" s="45">
        <v>933.9</v>
      </c>
      <c r="J18" s="45"/>
    </row>
    <row r="19" spans="1:10" x14ac:dyDescent="0.25">
      <c r="A19" s="41" t="s">
        <v>174</v>
      </c>
      <c r="C19" s="41" t="s">
        <v>13</v>
      </c>
      <c r="D19" s="87" t="s">
        <v>170</v>
      </c>
      <c r="E19" s="86">
        <v>45036</v>
      </c>
      <c r="F19" s="45">
        <v>50861.666666666664</v>
      </c>
      <c r="G19" s="45">
        <v>81002.5</v>
      </c>
      <c r="H19" s="45">
        <v>163443.33333333334</v>
      </c>
      <c r="I19" s="45">
        <v>52986.666666666664</v>
      </c>
      <c r="J19" s="45"/>
    </row>
    <row r="20" spans="1:10" x14ac:dyDescent="0.25">
      <c r="A20" s="41" t="s">
        <v>175</v>
      </c>
      <c r="C20" s="41" t="s">
        <v>15</v>
      </c>
      <c r="D20" s="87" t="s">
        <v>170</v>
      </c>
      <c r="E20" s="86">
        <v>45036</v>
      </c>
      <c r="F20" s="50">
        <v>-7.4218453744292923</v>
      </c>
      <c r="G20" s="50">
        <v>59.260412229249269</v>
      </c>
      <c r="H20" s="50">
        <v>101.77566536012263</v>
      </c>
      <c r="I20" s="50">
        <v>-67.581016866192158</v>
      </c>
      <c r="J20" s="50"/>
    </row>
    <row r="21" spans="1:10" x14ac:dyDescent="0.25">
      <c r="A21" s="41" t="s">
        <v>176</v>
      </c>
      <c r="C21" s="41" t="s">
        <v>13</v>
      </c>
      <c r="D21" s="87" t="s">
        <v>170</v>
      </c>
      <c r="E21" s="86">
        <v>45036</v>
      </c>
      <c r="F21" s="45">
        <v>16095</v>
      </c>
      <c r="G21" s="45">
        <v>27410.833333333332</v>
      </c>
      <c r="H21" s="45">
        <v>56817.5</v>
      </c>
      <c r="I21" s="45">
        <v>16504.166666666668</v>
      </c>
      <c r="J21" s="45"/>
    </row>
    <row r="22" spans="1:10" x14ac:dyDescent="0.25">
      <c r="A22" s="41" t="s">
        <v>177</v>
      </c>
      <c r="C22" s="41" t="s">
        <v>15</v>
      </c>
      <c r="D22" s="87" t="s">
        <v>170</v>
      </c>
      <c r="E22" s="86">
        <v>45036</v>
      </c>
      <c r="F22" s="50">
        <v>-9.4811829216853276</v>
      </c>
      <c r="G22" s="50">
        <v>70.306513409961681</v>
      </c>
      <c r="H22" s="50">
        <v>107.2811844465388</v>
      </c>
      <c r="I22" s="50">
        <v>-70.9523180944838</v>
      </c>
      <c r="J22" s="50"/>
    </row>
    <row r="23" spans="1:10" x14ac:dyDescent="0.25">
      <c r="A23" s="41" t="s">
        <v>178</v>
      </c>
      <c r="C23" s="41" t="s">
        <v>15</v>
      </c>
      <c r="D23" s="87" t="s">
        <v>170</v>
      </c>
      <c r="E23" s="86">
        <v>44967</v>
      </c>
      <c r="F23" s="50">
        <v>1.9883724017096371</v>
      </c>
      <c r="G23" s="50">
        <v>4.7555833203186015</v>
      </c>
      <c r="H23" s="50">
        <v>-1.0610013666293994</v>
      </c>
      <c r="I23" s="50">
        <v>1.2506906424230468</v>
      </c>
      <c r="J23" s="50"/>
    </row>
    <row r="24" spans="1:10" x14ac:dyDescent="0.25">
      <c r="A24" s="41" t="s">
        <v>179</v>
      </c>
      <c r="C24" s="41" t="s">
        <v>15</v>
      </c>
      <c r="D24" s="87" t="s">
        <v>170</v>
      </c>
      <c r="E24" s="86">
        <v>45019</v>
      </c>
      <c r="F24" s="44">
        <v>2.1548266704565222</v>
      </c>
      <c r="G24" s="44">
        <v>4.0868510458327512</v>
      </c>
      <c r="H24" s="44">
        <v>1.4366312590434749</v>
      </c>
      <c r="I24" s="44">
        <v>2.0066788908761124</v>
      </c>
      <c r="J24" s="44"/>
    </row>
    <row r="25" spans="1:10" x14ac:dyDescent="0.25">
      <c r="A25" s="41" t="s">
        <v>180</v>
      </c>
      <c r="C25" s="41" t="s">
        <v>15</v>
      </c>
      <c r="D25" s="87" t="s">
        <v>170</v>
      </c>
      <c r="E25" s="86">
        <v>45043</v>
      </c>
      <c r="F25" s="44">
        <v>3.0129870129870451</v>
      </c>
      <c r="G25" s="44">
        <v>5.0932929904185409</v>
      </c>
      <c r="H25" s="44">
        <v>-0.23992322456815041</v>
      </c>
      <c r="I25" s="44">
        <v>3.5113035113035096</v>
      </c>
      <c r="J25" s="44"/>
    </row>
    <row r="26" spans="1:10" x14ac:dyDescent="0.25">
      <c r="A26" s="41" t="s">
        <v>181</v>
      </c>
      <c r="C26" s="41" t="s">
        <v>15</v>
      </c>
      <c r="D26" s="87" t="s">
        <v>170</v>
      </c>
      <c r="E26" s="86">
        <v>45043</v>
      </c>
      <c r="F26" s="50">
        <v>2.9387321828885815</v>
      </c>
      <c r="G26" s="50">
        <v>5.5570254886396775</v>
      </c>
      <c r="H26" s="50">
        <v>-0.7545472074040882</v>
      </c>
      <c r="I26" s="50">
        <v>4.2424360169930564</v>
      </c>
      <c r="J26" s="50"/>
    </row>
    <row r="27" spans="1:10" x14ac:dyDescent="0.25">
      <c r="A27" s="41" t="s">
        <v>182</v>
      </c>
      <c r="C27" s="41" t="s">
        <v>123</v>
      </c>
      <c r="D27" s="87" t="s">
        <v>170</v>
      </c>
      <c r="E27" s="86">
        <v>44931</v>
      </c>
      <c r="F27" s="44">
        <v>56.984166666666674</v>
      </c>
      <c r="G27" s="44">
        <v>39.227499999999999</v>
      </c>
      <c r="H27" s="44">
        <v>67.987499999999997</v>
      </c>
      <c r="I27" s="44">
        <v>94.786666666666676</v>
      </c>
      <c r="J27" s="44"/>
    </row>
    <row r="28" spans="1:10" x14ac:dyDescent="0.25">
      <c r="A28" s="41" t="s">
        <v>229</v>
      </c>
      <c r="C28" s="41" t="s">
        <v>228</v>
      </c>
      <c r="D28" s="87" t="s">
        <v>170</v>
      </c>
      <c r="E28" s="86">
        <v>44931</v>
      </c>
      <c r="F28" s="44">
        <v>1.605594711</v>
      </c>
      <c r="G28" s="44">
        <v>2.099217066</v>
      </c>
      <c r="H28" s="44">
        <v>3.3620073760000002</v>
      </c>
      <c r="I28" s="44">
        <v>5.0895984319999998</v>
      </c>
      <c r="J28" s="44"/>
    </row>
    <row r="29" spans="1:10" x14ac:dyDescent="0.25">
      <c r="A29" s="41" t="s">
        <v>183</v>
      </c>
      <c r="D29" s="87" t="s">
        <v>170</v>
      </c>
      <c r="E29" s="86">
        <v>45051</v>
      </c>
      <c r="F29" s="45">
        <v>1285.711</v>
      </c>
      <c r="G29" s="45">
        <v>1307</v>
      </c>
      <c r="H29" s="45">
        <v>1321.6</v>
      </c>
      <c r="I29" s="45">
        <v>1348.6</v>
      </c>
      <c r="J29" s="45"/>
    </row>
    <row r="30" spans="1:10" x14ac:dyDescent="0.25">
      <c r="A30" s="41" t="s">
        <v>200</v>
      </c>
      <c r="C30" s="41" t="s">
        <v>15</v>
      </c>
      <c r="D30" s="87" t="s">
        <v>170</v>
      </c>
      <c r="E30" s="86">
        <v>45047</v>
      </c>
      <c r="F30" s="44">
        <v>2.0102808414990792</v>
      </c>
      <c r="G30" s="44">
        <v>-5.1357210098545769</v>
      </c>
      <c r="H30" s="44">
        <v>5.0256668914848701</v>
      </c>
      <c r="I30" s="44">
        <v>3.6187909917799743</v>
      </c>
      <c r="J30" s="44"/>
    </row>
    <row r="31" spans="1:10" x14ac:dyDescent="0.25">
      <c r="A31" s="41" t="s">
        <v>201</v>
      </c>
      <c r="C31" s="41" t="s">
        <v>44</v>
      </c>
      <c r="D31" s="87" t="s">
        <v>170</v>
      </c>
      <c r="E31" s="86">
        <v>44931</v>
      </c>
      <c r="F31" s="44">
        <v>3.9500000000000006</v>
      </c>
      <c r="G31" s="44">
        <v>2.7416666666666667</v>
      </c>
      <c r="H31" s="44">
        <v>2.4499999999999997</v>
      </c>
      <c r="I31" s="44">
        <v>4.2</v>
      </c>
      <c r="J31" s="44"/>
    </row>
    <row r="32" spans="1:10" x14ac:dyDescent="0.25">
      <c r="A32" s="41" t="s">
        <v>128</v>
      </c>
      <c r="C32" s="41" t="s">
        <v>44</v>
      </c>
      <c r="D32" s="87" t="s">
        <v>170</v>
      </c>
      <c r="E32" s="86">
        <v>44931</v>
      </c>
      <c r="F32" s="51">
        <v>2</v>
      </c>
      <c r="G32" s="51">
        <v>0.79166666666666663</v>
      </c>
      <c r="H32" s="51">
        <v>0.5</v>
      </c>
      <c r="I32" s="51">
        <v>2.25</v>
      </c>
      <c r="J32" s="51"/>
    </row>
    <row r="33" spans="1:10" x14ac:dyDescent="0.25">
      <c r="A33" s="41" t="s">
        <v>202</v>
      </c>
      <c r="C33" s="41" t="s">
        <v>130</v>
      </c>
      <c r="D33" s="87" t="s">
        <v>170</v>
      </c>
      <c r="E33" s="86">
        <v>45022</v>
      </c>
      <c r="F33" s="44">
        <v>83.501951000000005</v>
      </c>
      <c r="G33" s="44">
        <v>81.97402799999999</v>
      </c>
      <c r="H33" s="44">
        <v>91.533650999999992</v>
      </c>
      <c r="I33" s="44">
        <v>97.807406</v>
      </c>
      <c r="J33" s="44"/>
    </row>
    <row r="34" spans="1:10" x14ac:dyDescent="0.25">
      <c r="A34" s="41" t="s">
        <v>203</v>
      </c>
      <c r="D34" s="87" t="s">
        <v>170</v>
      </c>
      <c r="E34" s="86">
        <v>45022</v>
      </c>
      <c r="F34" s="170">
        <v>32.23312305650159</v>
      </c>
      <c r="G34" s="170">
        <v>32.068220788187482</v>
      </c>
      <c r="H34" s="170">
        <v>35.650673500275168</v>
      </c>
      <c r="I34" s="170">
        <v>39.97965614879557</v>
      </c>
      <c r="J34" s="170"/>
    </row>
    <row r="35" spans="1:10" x14ac:dyDescent="0.25">
      <c r="A35" s="41" t="s">
        <v>204</v>
      </c>
      <c r="D35" s="87" t="s">
        <v>170</v>
      </c>
      <c r="E35" s="86">
        <v>43217</v>
      </c>
      <c r="F35" s="44" t="e">
        <v>#N/A</v>
      </c>
      <c r="G35" s="44" t="e">
        <v>#N/A</v>
      </c>
      <c r="H35" s="44" t="e">
        <v>#N/A</v>
      </c>
      <c r="I35" s="44" t="e">
        <v>#N/A</v>
      </c>
      <c r="J35" s="44"/>
    </row>
    <row r="36" spans="1:10" x14ac:dyDescent="0.25">
      <c r="A36" s="41" t="s">
        <v>205</v>
      </c>
      <c r="C36" s="41" t="s">
        <v>51</v>
      </c>
      <c r="D36" s="87" t="s">
        <v>170</v>
      </c>
      <c r="E36" s="86">
        <v>44944</v>
      </c>
      <c r="F36" s="45">
        <v>11909</v>
      </c>
      <c r="G36" s="45">
        <v>9235</v>
      </c>
      <c r="H36" s="45">
        <v>15017</v>
      </c>
      <c r="I36" s="45">
        <v>17306</v>
      </c>
      <c r="J36" s="45"/>
    </row>
    <row r="37" spans="1:10" x14ac:dyDescent="0.25">
      <c r="A37" s="41" t="s">
        <v>206</v>
      </c>
      <c r="C37" s="41" t="s">
        <v>136</v>
      </c>
      <c r="D37" s="87" t="s">
        <v>170</v>
      </c>
      <c r="E37" s="86">
        <v>44964</v>
      </c>
      <c r="F37" s="45">
        <v>5589</v>
      </c>
      <c r="G37" s="45">
        <v>3602</v>
      </c>
      <c r="H37" s="45">
        <v>2731</v>
      </c>
      <c r="I37" s="45">
        <v>2374</v>
      </c>
      <c r="J37" s="45"/>
    </row>
    <row r="38" spans="1:10" x14ac:dyDescent="0.25">
      <c r="A38" s="41" t="s">
        <v>240</v>
      </c>
      <c r="C38" s="41" t="s">
        <v>51</v>
      </c>
      <c r="D38" s="87" t="s">
        <v>170</v>
      </c>
      <c r="E38" s="86">
        <v>44995</v>
      </c>
      <c r="F38" s="45">
        <v>16344</v>
      </c>
      <c r="G38" s="45">
        <v>16149</v>
      </c>
      <c r="H38" s="45">
        <v>27684</v>
      </c>
      <c r="I38" s="45">
        <v>29665</v>
      </c>
      <c r="J38" s="45"/>
    </row>
    <row r="39" spans="1:10" x14ac:dyDescent="0.25">
      <c r="A39" s="41" t="s">
        <v>241</v>
      </c>
      <c r="C39" s="194">
        <v>0</v>
      </c>
      <c r="D39" s="87" t="s">
        <v>170</v>
      </c>
      <c r="E39" s="86">
        <v>44995</v>
      </c>
      <c r="F39" s="44">
        <v>456.99574999999999</v>
      </c>
      <c r="G39" s="44">
        <v>454.20774999999998</v>
      </c>
      <c r="H39" s="44">
        <v>489.97449999999998</v>
      </c>
      <c r="I39" s="44">
        <v>511.56574999999998</v>
      </c>
      <c r="J39" s="44"/>
    </row>
    <row r="40" spans="1:10" x14ac:dyDescent="0.25">
      <c r="A40" s="41" t="s">
        <v>242</v>
      </c>
      <c r="C40" s="41" t="s">
        <v>207</v>
      </c>
      <c r="D40" s="87" t="s">
        <v>170</v>
      </c>
      <c r="E40" s="86">
        <v>44995</v>
      </c>
      <c r="F40" s="50">
        <v>52.876091879650602</v>
      </c>
      <c r="G40" s="50">
        <v>57.337120539676903</v>
      </c>
      <c r="H40" s="50">
        <v>73.496694719515759</v>
      </c>
      <c r="I40" s="50">
        <v>76.273365387087651</v>
      </c>
      <c r="J40" s="50"/>
    </row>
    <row r="41" spans="1:10" x14ac:dyDescent="0.25">
      <c r="A41" s="41" t="s">
        <v>208</v>
      </c>
      <c r="C41" s="41" t="s">
        <v>130</v>
      </c>
      <c r="D41" s="87" t="s">
        <v>170</v>
      </c>
      <c r="E41" s="86">
        <v>45064</v>
      </c>
      <c r="F41" s="44">
        <v>81.649869628709723</v>
      </c>
      <c r="G41" s="44">
        <v>77.515426974015313</v>
      </c>
      <c r="H41" s="44">
        <v>88.929502555535578</v>
      </c>
      <c r="I41" s="44">
        <v>107.20479247926475</v>
      </c>
      <c r="J41" s="44"/>
    </row>
    <row r="42" spans="1:10" x14ac:dyDescent="0.25">
      <c r="A42" s="41" t="s">
        <v>209</v>
      </c>
      <c r="C42" s="41" t="s">
        <v>130</v>
      </c>
      <c r="D42" s="87" t="s">
        <v>170</v>
      </c>
      <c r="E42" s="86">
        <v>45062</v>
      </c>
      <c r="F42" s="44">
        <v>75.960791999999998</v>
      </c>
      <c r="G42" s="44">
        <v>64.532858000000004</v>
      </c>
      <c r="H42" s="44">
        <v>86.790747999999994</v>
      </c>
      <c r="I42" s="44">
        <v>108.54391600000002</v>
      </c>
      <c r="J42" s="44"/>
    </row>
    <row r="43" spans="1:10" x14ac:dyDescent="0.25">
      <c r="A43" s="41" t="s">
        <v>210</v>
      </c>
      <c r="D43" s="87" t="s">
        <v>170</v>
      </c>
      <c r="E43" s="86">
        <v>43469</v>
      </c>
      <c r="F43" s="45" t="e">
        <v>#N/A</v>
      </c>
      <c r="G43" s="45" t="e">
        <v>#N/A</v>
      </c>
      <c r="H43" s="45" t="e">
        <v>#N/A</v>
      </c>
      <c r="I43" s="45" t="e">
        <v>#N/A</v>
      </c>
      <c r="J43" s="45"/>
    </row>
    <row r="44" spans="1:10" x14ac:dyDescent="0.25">
      <c r="A44" s="41" t="s">
        <v>211</v>
      </c>
      <c r="D44" s="87" t="s">
        <v>170</v>
      </c>
      <c r="E44" s="86">
        <v>43469</v>
      </c>
      <c r="F44" s="45" t="e">
        <v>#N/A</v>
      </c>
      <c r="G44" s="45" t="e">
        <v>#N/A</v>
      </c>
      <c r="H44" s="45" t="e">
        <v>#N/A</v>
      </c>
      <c r="I44" s="45" t="e">
        <v>#N/A</v>
      </c>
      <c r="J44" s="45"/>
    </row>
    <row r="45" spans="1:10" x14ac:dyDescent="0.25">
      <c r="A45" s="41" t="s">
        <v>212</v>
      </c>
      <c r="C45" s="41" t="s">
        <v>136</v>
      </c>
      <c r="D45" s="87" t="s">
        <v>170</v>
      </c>
      <c r="E45" s="86">
        <v>44964</v>
      </c>
      <c r="F45" s="45">
        <v>155</v>
      </c>
      <c r="G45" s="45">
        <v>122</v>
      </c>
      <c r="H45" s="45">
        <v>88</v>
      </c>
      <c r="I45" s="45">
        <v>133</v>
      </c>
      <c r="J45" s="45"/>
    </row>
    <row r="46" spans="1:10" x14ac:dyDescent="0.25">
      <c r="A46" s="41" t="s">
        <v>213</v>
      </c>
      <c r="C46" s="41" t="s">
        <v>146</v>
      </c>
      <c r="D46" s="87" t="s">
        <v>170</v>
      </c>
      <c r="E46" s="86">
        <v>45049</v>
      </c>
      <c r="F46" s="170">
        <v>5002.40574165</v>
      </c>
      <c r="G46" s="170">
        <v>3420.5557536699998</v>
      </c>
      <c r="H46" s="170">
        <v>5634.4789973399993</v>
      </c>
      <c r="I46" s="170">
        <v>5724.630740730001</v>
      </c>
      <c r="J46" s="44"/>
    </row>
    <row r="47" spans="1:10" x14ac:dyDescent="0.25">
      <c r="E47" s="86"/>
    </row>
    <row r="48" spans="1:10"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48" customFormat="1" ht="165" customHeight="1" x14ac:dyDescent="0.3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2.5827522361073139</v>
      </c>
      <c r="AQ4" s="47">
        <f>VLOOKUP($A16,dXdata!DATA,MATCH(AP$3,dXdata!IDS,0) + 1,FALSE)</f>
        <v>2.6340160631814111</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3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2.577843900846541</v>
      </c>
      <c r="AQ5" s="47">
        <f>VLOOKUP($A17,dXdata!DATA,MATCH(AP$3,dXdata!IDS,0) + 1,FALSE)</f>
        <v>2.6335432023364294</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3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2.5556521310215543</v>
      </c>
      <c r="AQ6" s="47">
        <f>VLOOKUP($A18,dXdata!DATA,MATCH(AP$3,dXdata!IDS,0) + 1,FALSE)</f>
        <v>2.6032011127202366</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377.35521883999996</v>
      </c>
      <c r="BO6" s="47">
        <f>VLOOKUP($A18,dXdata!DATA,MATCH(BN$3,dXdata!IDS,0) + 1,FALSE)</f>
        <v>440.77047904999984</v>
      </c>
    </row>
    <row r="7" spans="1:67" x14ac:dyDescent="0.3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2.6285596000567488</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2.6599703501679319</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2.6757773142315942</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2.6050839561260375</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2.5429121460181658</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2.5856107265117374</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3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2.5939603907763229</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3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2.5840711645383112</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2.5698728969507512</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3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3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35">
      <c r="A19" s="46">
        <v>43191</v>
      </c>
      <c r="B19" s="90">
        <f>VLOOKUP($A19,dXdata!DATA,MATCH(B$3,dXdata!IDS,0) + 1,FALSE)</f>
        <v>2.3930384336475541</v>
      </c>
      <c r="C19" s="90"/>
    </row>
    <row r="20" spans="1:65" x14ac:dyDescent="0.35">
      <c r="A20" s="46">
        <v>43221</v>
      </c>
      <c r="B20" s="90">
        <f>VLOOKUP($A20,dXdata!DATA,MATCH(B$3,dXdata!IDS,0) + 1,FALSE)</f>
        <v>2.6124818577648812</v>
      </c>
      <c r="C20" s="90"/>
    </row>
    <row r="21" spans="1:65" x14ac:dyDescent="0.35">
      <c r="A21" s="46">
        <v>43252</v>
      </c>
      <c r="B21" s="90">
        <f>VLOOKUP($A21,dXdata!DATA,MATCH(B$3,dXdata!IDS,0) + 1,FALSE)</f>
        <v>2.6181818181818084</v>
      </c>
      <c r="C21" s="90"/>
    </row>
    <row r="22" spans="1:65" x14ac:dyDescent="0.35">
      <c r="A22" s="46">
        <v>43282</v>
      </c>
      <c r="B22" s="90">
        <f>VLOOKUP($A22,dXdata!DATA,MATCH(B$3,dXdata!IDS,0) + 1,FALSE)</f>
        <v>3.3405954974582652</v>
      </c>
      <c r="C22" s="90"/>
    </row>
    <row r="23" spans="1:65" x14ac:dyDescent="0.35">
      <c r="A23" s="46">
        <v>43313</v>
      </c>
      <c r="B23" s="90">
        <f>VLOOKUP($A23,dXdata!DATA,MATCH(B$3,dXdata!IDS,0) + 1,FALSE)</f>
        <v>2.9710144927536097</v>
      </c>
      <c r="C23" s="90"/>
    </row>
    <row r="24" spans="1:65" x14ac:dyDescent="0.35">
      <c r="A24" s="46">
        <v>43344</v>
      </c>
      <c r="B24" s="90">
        <f>VLOOKUP($A24,dXdata!DATA,MATCH(B$3,dXdata!IDS,0) + 1,FALSE)</f>
        <v>2.7616279069767602</v>
      </c>
      <c r="C24" s="90"/>
    </row>
    <row r="25" spans="1:65" x14ac:dyDescent="0.35">
      <c r="A25" s="46">
        <v>43374</v>
      </c>
      <c r="B25" s="90">
        <f>VLOOKUP($A25,dXdata!DATA,MATCH(B$3,dXdata!IDS,0) + 1,FALSE)</f>
        <v>2.532561505065134</v>
      </c>
      <c r="C25" s="90"/>
    </row>
    <row r="26" spans="1:65" x14ac:dyDescent="0.35">
      <c r="A26" s="46">
        <v>43405</v>
      </c>
      <c r="B26" s="90">
        <f>VLOOKUP($A26,dXdata!DATA,MATCH(B$3,dXdata!IDS,0) + 1,FALSE)</f>
        <v>1.4398848092152639</v>
      </c>
      <c r="C26" s="90"/>
    </row>
    <row r="27" spans="1:65" x14ac:dyDescent="0.35">
      <c r="A27" s="46">
        <v>43435</v>
      </c>
      <c r="B27" s="90">
        <f>VLOOKUP($A27,dXdata!DATA,MATCH(B$3,dXdata!IDS,0) + 1,FALSE)</f>
        <v>1.9565217391304346</v>
      </c>
      <c r="C27" s="90"/>
    </row>
    <row r="28" spans="1:65" x14ac:dyDescent="0.3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1"/>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82</v>
      </c>
      <c r="G12" s="36" t="s">
        <v>83</v>
      </c>
      <c r="H12" s="36" t="s">
        <v>84</v>
      </c>
      <c r="I12" s="36" t="s">
        <v>221</v>
      </c>
      <c r="J12" s="36" t="s">
        <v>86</v>
      </c>
      <c r="K12" s="36" t="s">
        <v>118</v>
      </c>
      <c r="L12" s="36" t="s">
        <v>119</v>
      </c>
      <c r="M12" s="36" t="s">
        <v>120</v>
      </c>
      <c r="N12" s="36" t="s">
        <v>121</v>
      </c>
      <c r="O12" s="36" t="s">
        <v>122</v>
      </c>
      <c r="P12" s="36" t="s">
        <v>227</v>
      </c>
      <c r="Q12" s="36" t="s">
        <v>125</v>
      </c>
      <c r="R12" s="36" t="s">
        <v>127</v>
      </c>
      <c r="S12" s="36" t="s">
        <v>38</v>
      </c>
      <c r="T12" s="36" t="s">
        <v>128</v>
      </c>
      <c r="U12" s="36" t="s">
        <v>129</v>
      </c>
      <c r="V12" s="36" t="s">
        <v>131</v>
      </c>
      <c r="W12" s="36" t="s">
        <v>47</v>
      </c>
      <c r="X12" s="36" t="s">
        <v>134</v>
      </c>
      <c r="Y12" s="36" t="s">
        <v>135</v>
      </c>
      <c r="Z12" s="36" t="s">
        <v>243</v>
      </c>
      <c r="AA12" s="36" t="s">
        <v>245</v>
      </c>
      <c r="AB12" s="36" t="s">
        <v>246</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228</v>
      </c>
      <c r="Q13" s="49" t="s">
        <v>126</v>
      </c>
      <c r="R13" s="38" t="s">
        <v>15</v>
      </c>
      <c r="S13" s="38" t="s">
        <v>44</v>
      </c>
      <c r="T13" s="38" t="s">
        <v>44</v>
      </c>
      <c r="U13" s="38" t="s">
        <v>130</v>
      </c>
      <c r="V13" s="38" t="s">
        <v>132</v>
      </c>
      <c r="W13" s="38" t="s">
        <v>133</v>
      </c>
      <c r="X13" s="38" t="s">
        <v>51</v>
      </c>
      <c r="Y13" s="38" t="s">
        <v>136</v>
      </c>
      <c r="Z13" s="38" t="s">
        <v>244</v>
      </c>
      <c r="AA13" s="38" t="s">
        <v>46</v>
      </c>
      <c r="AB13" s="38" t="s">
        <v>247</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45062</v>
      </c>
      <c r="C15" s="40">
        <v>45062</v>
      </c>
      <c r="D15" s="40">
        <v>45051</v>
      </c>
      <c r="E15" s="40">
        <v>45051</v>
      </c>
      <c r="F15" s="40">
        <v>45051</v>
      </c>
      <c r="G15" s="40">
        <v>45064</v>
      </c>
      <c r="H15" s="40">
        <v>45064</v>
      </c>
      <c r="I15" s="40">
        <v>45064</v>
      </c>
      <c r="J15" s="40">
        <v>45064</v>
      </c>
      <c r="K15" s="40">
        <v>45051</v>
      </c>
      <c r="L15" s="40">
        <v>45043</v>
      </c>
      <c r="M15" s="40">
        <v>45051</v>
      </c>
      <c r="N15" s="40">
        <v>45051</v>
      </c>
      <c r="O15" s="40">
        <v>45047</v>
      </c>
      <c r="P15" s="40">
        <v>45047</v>
      </c>
      <c r="Q15" s="40">
        <v>45051</v>
      </c>
      <c r="R15" s="40">
        <v>45047</v>
      </c>
      <c r="S15" s="40">
        <v>45047</v>
      </c>
      <c r="T15" s="40">
        <v>45047</v>
      </c>
      <c r="U15" s="40">
        <v>45069</v>
      </c>
      <c r="V15" s="40">
        <v>45069</v>
      </c>
      <c r="W15" s="40">
        <v>43188</v>
      </c>
      <c r="X15" s="40">
        <v>45064</v>
      </c>
      <c r="Y15" s="40">
        <v>45056</v>
      </c>
      <c r="Z15" s="40">
        <v>45049</v>
      </c>
      <c r="AA15" s="40">
        <v>45049</v>
      </c>
      <c r="AB15" s="40">
        <v>45049</v>
      </c>
      <c r="AC15" s="40">
        <v>45064</v>
      </c>
      <c r="AD15" s="40">
        <v>45062</v>
      </c>
      <c r="AE15" s="40">
        <v>43714</v>
      </c>
      <c r="AF15" s="40">
        <v>43714</v>
      </c>
      <c r="AG15" s="40">
        <v>45056</v>
      </c>
      <c r="AH15" s="40">
        <v>45049</v>
      </c>
    </row>
    <row r="16" spans="1:34" x14ac:dyDescent="0.25">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2.5827522361073139</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5">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2.577843900846541</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5">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2.5556521310215543</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377.35521883999996</v>
      </c>
    </row>
    <row r="19" spans="1:34" x14ac:dyDescent="0.25">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2.6285596000567488</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5">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2.6599703501679319</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5">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2.6757773142315942</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5">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2.6050839561260375</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5">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2.5429121460181658</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5">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2.5856107265117374</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5">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2.5939603907763229</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5">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2.5840711645383112</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5">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2.5698728969507512</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5">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2.6340160631814111</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5">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2.6335432023364294</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339.79507228</v>
      </c>
    </row>
    <row r="30" spans="1:34" x14ac:dyDescent="0.25">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2.6032011127202366</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440.77047904999984</v>
      </c>
    </row>
    <row r="31" spans="1:34" x14ac:dyDescent="0.25">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2.6303241705550935</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438.02005121000002</v>
      </c>
    </row>
    <row r="32" spans="1:34" x14ac:dyDescent="0.25">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2.7479553261530629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717.96065556999997</v>
      </c>
    </row>
    <row r="33" spans="1:34" x14ac:dyDescent="0.25">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2.6943673141807167</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5">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2.6416288457895027</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5">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2.5812609862977838</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5">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2.5524319984784936</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5">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2.5181178267994127</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5">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2.5797350806390544</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5">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2.6178133144855988</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5">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2.5683381685060165</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258.2750269</v>
      </c>
    </row>
    <row r="41" spans="1:34" x14ac:dyDescent="0.25">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2.6075489057429264</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5">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2.6695775818219882</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5">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2.7153185419707304</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5">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2.7406199501485409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5">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2.7082186847407361</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365.97630138</v>
      </c>
    </row>
    <row r="46" spans="1:34" x14ac:dyDescent="0.25">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2.7356214410610091</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340.72185800000011</v>
      </c>
    </row>
    <row r="47" spans="1:34" x14ac:dyDescent="0.25">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2.7427528401658319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348.63794800000005</v>
      </c>
    </row>
    <row r="48" spans="1:34" x14ac:dyDescent="0.25">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2.6467423379404282</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400.28009522999997</v>
      </c>
    </row>
    <row r="49" spans="1:34" x14ac:dyDescent="0.25">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2.6838977573014211</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5">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2.6521676110999608</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1120.5893514300001</v>
      </c>
    </row>
    <row r="51" spans="1:34" x14ac:dyDescent="0.25">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2.7623192360019968</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296.70538710999995</v>
      </c>
    </row>
    <row r="52" spans="1:34" x14ac:dyDescent="0.25">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2.7605174973978115</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5">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2.7053606172351121</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335.12846120999995</v>
      </c>
    </row>
    <row r="54" spans="1:34" x14ac:dyDescent="0.25">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2.2583904149809464</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5">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1.8763639005430981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296.62245077999995</v>
      </c>
    </row>
    <row r="56" spans="1:34" x14ac:dyDescent="0.25">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2.3874531307105071</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233.58563740999995</v>
      </c>
    </row>
    <row r="57" spans="1:34" x14ac:dyDescent="0.25">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2.7955410278115869</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272.70970456999999</v>
      </c>
    </row>
    <row r="58" spans="1:34" x14ac:dyDescent="0.25">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2.8537465321894824</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324.99954305</v>
      </c>
    </row>
    <row r="59" spans="1:34" x14ac:dyDescent="0.25">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2.691244704201079</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332.16389097999996</v>
      </c>
    </row>
    <row r="60" spans="1:34" x14ac:dyDescent="0.25">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2.9477387852381054</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321.24700861999997</v>
      </c>
    </row>
    <row r="61" spans="1:34" x14ac:dyDescent="0.25">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2.913110366558282</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326.53917858999995</v>
      </c>
    </row>
    <row r="62" spans="1:34" x14ac:dyDescent="0.25">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2.9492286230169991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284.94364742999994</v>
      </c>
    </row>
    <row r="63" spans="1:34" x14ac:dyDescent="0.25">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2.9295251883044697</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273.09434064999999</v>
      </c>
    </row>
    <row r="64" spans="1:34" x14ac:dyDescent="0.25">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2.9680054125067015</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295.03271714000005</v>
      </c>
    </row>
    <row r="65" spans="1:34" x14ac:dyDescent="0.25">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2.9805298601043888</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668.54076576999989</v>
      </c>
    </row>
    <row r="66" spans="1:34" x14ac:dyDescent="0.25">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2.9586285749205876</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424.53600087000001</v>
      </c>
    </row>
    <row r="67" spans="1:34" x14ac:dyDescent="0.25">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2.9576419492854757</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408.65896051999988</v>
      </c>
    </row>
    <row r="68" spans="1:34" x14ac:dyDescent="0.25">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2.8771482449203183</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456.17051198000001</v>
      </c>
    </row>
    <row r="69" spans="1:34" x14ac:dyDescent="0.25">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2.9219855105853503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1063.6081170799998</v>
      </c>
    </row>
    <row r="70" spans="1:34" x14ac:dyDescent="0.25">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2.8544477187742983</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443.20080965000005</v>
      </c>
    </row>
    <row r="71" spans="1:34" x14ac:dyDescent="0.25">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2.8873096851296896</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347.09997393000003</v>
      </c>
    </row>
    <row r="72" spans="1:34" x14ac:dyDescent="0.25">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2.9272417971899811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359.98039418000008</v>
      </c>
    </row>
    <row r="73" spans="1:34" x14ac:dyDescent="0.25">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3.077320546579168</v>
      </c>
      <c r="W73" s="51" t="e">
        <v>#N/A</v>
      </c>
      <c r="X73" s="45">
        <v>1255</v>
      </c>
      <c r="Y73" s="45">
        <v>199</v>
      </c>
      <c r="Z73" s="51">
        <v>2184</v>
      </c>
      <c r="AA73" s="51">
        <v>484668</v>
      </c>
      <c r="AB73" s="51">
        <v>0.87394957983193278</v>
      </c>
      <c r="AC73" s="44">
        <v>7.6061109655969252</v>
      </c>
      <c r="AD73" s="44">
        <v>7.521909</v>
      </c>
      <c r="AE73" s="45" t="e">
        <v>#N/A</v>
      </c>
      <c r="AF73" s="45" t="e">
        <v>#N/A</v>
      </c>
      <c r="AG73" s="45">
        <v>8</v>
      </c>
      <c r="AH73" s="170">
        <v>384.31677539999993</v>
      </c>
    </row>
    <row r="74" spans="1:34" x14ac:dyDescent="0.25">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3.1507280220359086</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399.35554390999994</v>
      </c>
    </row>
    <row r="75" spans="1:34" x14ac:dyDescent="0.25">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3.0896861782432992</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383.97842690999994</v>
      </c>
    </row>
    <row r="76" spans="1:34" x14ac:dyDescent="0.25">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3.0848970031903455</v>
      </c>
      <c r="S76" s="50">
        <v>2.4500000000000002</v>
      </c>
      <c r="T76" s="50">
        <v>0.5</v>
      </c>
      <c r="U76" s="44">
        <v>7.6795809999999998</v>
      </c>
      <c r="V76" s="50">
        <v>3.0553277116470667</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371.53755496000008</v>
      </c>
    </row>
    <row r="77" spans="1:34" x14ac:dyDescent="0.25">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3.5541499317009562</v>
      </c>
      <c r="S77" s="50">
        <v>2.4500000000000002</v>
      </c>
      <c r="T77" s="50">
        <v>0.5</v>
      </c>
      <c r="U77" s="44">
        <v>7.7945310000000001</v>
      </c>
      <c r="V77" s="50">
        <v>3.1162278910863463</v>
      </c>
      <c r="W77" s="51" t="e">
        <v>#N/A</v>
      </c>
      <c r="X77" s="45">
        <v>1159</v>
      </c>
      <c r="Y77" s="45">
        <v>184</v>
      </c>
      <c r="Z77" s="51">
        <v>3293</v>
      </c>
      <c r="AA77" s="51">
        <v>547868</v>
      </c>
      <c r="AB77" s="51">
        <v>0.70801978069232419</v>
      </c>
      <c r="AC77" s="44">
        <v>8.4769467828012122</v>
      </c>
      <c r="AD77" s="44">
        <v>8.629092</v>
      </c>
      <c r="AE77" s="45" t="e">
        <v>#N/A</v>
      </c>
      <c r="AF77" s="45" t="e">
        <v>#N/A</v>
      </c>
      <c r="AG77" s="45">
        <v>15</v>
      </c>
      <c r="AH77" s="170">
        <v>374.36936852999997</v>
      </c>
    </row>
    <row r="78" spans="1:34" x14ac:dyDescent="0.25">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3.2656793866455036</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601.57358849999991</v>
      </c>
    </row>
    <row r="79" spans="1:34" x14ac:dyDescent="0.25">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4.4699510746040838</v>
      </c>
      <c r="S79" s="50">
        <v>3.2</v>
      </c>
      <c r="T79" s="50">
        <v>1.25</v>
      </c>
      <c r="U79" s="44">
        <v>7.9890559999999997</v>
      </c>
      <c r="V79" s="50">
        <v>3.2003408418343473</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492.53127846000007</v>
      </c>
    </row>
    <row r="80" spans="1:34" x14ac:dyDescent="0.25">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5.2198030402318407</v>
      </c>
      <c r="S80" s="50">
        <v>3.2</v>
      </c>
      <c r="T80" s="50">
        <v>1.25</v>
      </c>
      <c r="U80" s="44">
        <v>8.3055699999999995</v>
      </c>
      <c r="V80" s="50">
        <v>3.3862732929045021</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486.85684380000009</v>
      </c>
    </row>
    <row r="81" spans="1:34" x14ac:dyDescent="0.25">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4.6106276477945629</v>
      </c>
      <c r="S81" s="50">
        <v>3.7</v>
      </c>
      <c r="T81" s="50">
        <v>1.75</v>
      </c>
      <c r="U81" s="44">
        <v>8.1210509999999996</v>
      </c>
      <c r="V81" s="50">
        <v>3.3430777076780664</v>
      </c>
      <c r="W81" s="51" t="e">
        <v>#N/A</v>
      </c>
      <c r="X81" s="45">
        <v>1883</v>
      </c>
      <c r="Y81" s="45">
        <v>188</v>
      </c>
      <c r="Z81" s="51">
        <v>2839</v>
      </c>
      <c r="AA81" s="51">
        <v>517787</v>
      </c>
      <c r="AB81" s="51">
        <v>0.70012330456226879</v>
      </c>
      <c r="AC81" s="44">
        <v>9.0345344984184184</v>
      </c>
      <c r="AD81" s="44">
        <v>9.3189240000000009</v>
      </c>
      <c r="AE81" s="45" t="e">
        <v>#N/A</v>
      </c>
      <c r="AF81" s="45" t="e">
        <v>#N/A</v>
      </c>
      <c r="AG81" s="45">
        <v>9</v>
      </c>
      <c r="AH81" s="170">
        <v>641.95506669999997</v>
      </c>
    </row>
    <row r="82" spans="1:34" x14ac:dyDescent="0.25">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4.2325576688575506</v>
      </c>
      <c r="S82" s="50">
        <v>4.7</v>
      </c>
      <c r="T82" s="50">
        <v>2.75</v>
      </c>
      <c r="U82" s="44">
        <v>8.302778</v>
      </c>
      <c r="V82" s="50">
        <v>3.4953809221680352</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429.23797029000002</v>
      </c>
    </row>
    <row r="83" spans="1:34" x14ac:dyDescent="0.25">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3.8455366713833872</v>
      </c>
      <c r="S83" s="50">
        <v>4.7</v>
      </c>
      <c r="T83" s="50">
        <v>2.75</v>
      </c>
      <c r="U83" s="44">
        <v>8.3123199999999997</v>
      </c>
      <c r="V83" s="50">
        <v>3.4313557431560042</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627.97903665000013</v>
      </c>
    </row>
    <row r="84" spans="1:34" x14ac:dyDescent="0.25">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3.6505974867204305</v>
      </c>
      <c r="S84" s="50">
        <v>5.45</v>
      </c>
      <c r="T84" s="50">
        <v>3.5</v>
      </c>
      <c r="U84" s="44">
        <v>8.2053530000000006</v>
      </c>
      <c r="V84" s="50">
        <v>3.3763411869532516</v>
      </c>
      <c r="W84" s="51" t="e">
        <v>#N/A</v>
      </c>
      <c r="X84" s="45">
        <v>1679</v>
      </c>
      <c r="Y84" s="45">
        <v>194</v>
      </c>
      <c r="Z84" s="51">
        <v>1894</v>
      </c>
      <c r="AA84" s="51">
        <v>498808</v>
      </c>
      <c r="AB84" s="51">
        <v>0.72124904798172129</v>
      </c>
      <c r="AC84" s="44">
        <v>9.0190230504439945</v>
      </c>
      <c r="AD84" s="44">
        <v>8.9719789999999993</v>
      </c>
      <c r="AE84" s="45" t="e">
        <v>#N/A</v>
      </c>
      <c r="AF84" s="45" t="e">
        <v>#N/A</v>
      </c>
      <c r="AG84" s="45">
        <v>8</v>
      </c>
      <c r="AH84" s="170">
        <v>545.97302327</v>
      </c>
    </row>
    <row r="85" spans="1:34" x14ac:dyDescent="0.25">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2.8268161037490858</v>
      </c>
      <c r="S85" s="50">
        <v>5.45</v>
      </c>
      <c r="T85" s="50">
        <v>3.5</v>
      </c>
      <c r="U85" s="44">
        <v>8.3355709999999998</v>
      </c>
      <c r="V85" s="50">
        <v>3.4108159062159222</v>
      </c>
      <c r="W85" s="51" t="e">
        <v>#N/A</v>
      </c>
      <c r="X85" s="45">
        <v>1688</v>
      </c>
      <c r="Y85" s="45">
        <v>196</v>
      </c>
      <c r="Z85" s="51">
        <v>1857</v>
      </c>
      <c r="AA85" s="51">
        <v>509598</v>
      </c>
      <c r="AB85" s="51">
        <v>0.85418583256669733</v>
      </c>
      <c r="AC85" s="44">
        <v>9.2441075610231742</v>
      </c>
      <c r="AD85" s="44">
        <v>9.5521189999999994</v>
      </c>
      <c r="AE85" s="45" t="e">
        <v>#N/A</v>
      </c>
      <c r="AF85" s="45" t="e">
        <v>#N/A</v>
      </c>
      <c r="AG85" s="45">
        <v>14</v>
      </c>
      <c r="AH85" s="170">
        <v>416.15985527999999</v>
      </c>
    </row>
    <row r="86" spans="1:34" x14ac:dyDescent="0.25">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2.4882688611660875</v>
      </c>
      <c r="S86" s="50">
        <v>5.95</v>
      </c>
      <c r="T86" s="50">
        <v>4</v>
      </c>
      <c r="U86" s="44">
        <v>8.3607089999999999</v>
      </c>
      <c r="V86" s="50">
        <v>3.4432876580316392</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380.60645679000004</v>
      </c>
    </row>
    <row r="87" spans="1:34" x14ac:dyDescent="0.25">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2.2729666502002033</v>
      </c>
      <c r="S87" s="50">
        <v>6.45</v>
      </c>
      <c r="T87" s="50">
        <v>4.5</v>
      </c>
      <c r="U87" s="44">
        <v>8.4312939999999994</v>
      </c>
      <c r="V87" s="50">
        <v>3.4748845415214529</v>
      </c>
      <c r="W87" s="51" t="e">
        <v>#N/A</v>
      </c>
      <c r="X87" s="45">
        <v>1080</v>
      </c>
      <c r="Y87" s="45">
        <v>173</v>
      </c>
      <c r="Z87" s="51">
        <v>1201</v>
      </c>
      <c r="AA87" s="51">
        <v>495792</v>
      </c>
      <c r="AB87" s="51">
        <v>1.1637596899224807</v>
      </c>
      <c r="AC87" s="44">
        <v>9.1694019573711731</v>
      </c>
      <c r="AD87" s="44">
        <v>8.6177489999999999</v>
      </c>
      <c r="AE87" s="45" t="e">
        <v>#N/A</v>
      </c>
      <c r="AF87" s="45" t="e">
        <v>#N/A</v>
      </c>
      <c r="AG87" s="45">
        <v>8</v>
      </c>
      <c r="AH87" s="170">
        <v>355.85069750000002</v>
      </c>
    </row>
    <row r="88" spans="1:34" x14ac:dyDescent="0.25">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3.1724034013969504</v>
      </c>
      <c r="S88" s="50">
        <v>6.45</v>
      </c>
      <c r="T88" s="50">
        <v>4.5</v>
      </c>
      <c r="U88" s="44">
        <v>8.6548010000000009</v>
      </c>
      <c r="V88" s="50">
        <v>3.6147783582528303</v>
      </c>
      <c r="W88" s="51" t="e">
        <v>#N/A</v>
      </c>
      <c r="X88" s="45">
        <v>1295</v>
      </c>
      <c r="Y88" s="45">
        <v>209</v>
      </c>
      <c r="Z88" s="51">
        <v>1198</v>
      </c>
      <c r="AA88" s="51">
        <v>508515</v>
      </c>
      <c r="AB88" s="51">
        <v>0.64686825053995678</v>
      </c>
      <c r="AC88" s="44">
        <v>10.221923126559007</v>
      </c>
      <c r="AD88" s="44">
        <v>9.7125140000000005</v>
      </c>
      <c r="AE88" s="45" t="e">
        <v>#N/A</v>
      </c>
      <c r="AF88" s="45" t="e">
        <v>#N/A</v>
      </c>
      <c r="AG88" s="45">
        <v>9</v>
      </c>
      <c r="AH88" s="170">
        <v>325.28065234000002</v>
      </c>
    </row>
    <row r="89" spans="1:34" x14ac:dyDescent="0.25">
      <c r="A89" s="43">
        <v>44958</v>
      </c>
      <c r="B89" s="50">
        <v>3.9253539253539138</v>
      </c>
      <c r="C89" s="44">
        <v>5.2452316076294192</v>
      </c>
      <c r="D89" s="44">
        <v>6.7</v>
      </c>
      <c r="E89" s="44">
        <v>5.0999999999999996</v>
      </c>
      <c r="F89" s="44">
        <v>914.3</v>
      </c>
      <c r="G89" s="45">
        <v>40220</v>
      </c>
      <c r="H89" s="44">
        <v>-36.671390332231148</v>
      </c>
      <c r="I89" s="45">
        <v>12480</v>
      </c>
      <c r="J89" s="44">
        <v>-36.456211812627295</v>
      </c>
      <c r="K89" s="50">
        <v>4.4330518697225818</v>
      </c>
      <c r="L89" s="44">
        <v>1.9216937855489613</v>
      </c>
      <c r="M89" s="44">
        <v>3.9886039886039892</v>
      </c>
      <c r="N89" s="44">
        <v>4.7097818546211423</v>
      </c>
      <c r="O89" s="50">
        <v>76.83</v>
      </c>
      <c r="P89" s="51">
        <v>3.5417999999999998</v>
      </c>
      <c r="Q89" s="44">
        <v>1382.4333333333332</v>
      </c>
      <c r="R89" s="44">
        <v>2.5074186970361234</v>
      </c>
      <c r="S89" s="50">
        <v>6.7</v>
      </c>
      <c r="T89" s="50">
        <v>4.75</v>
      </c>
      <c r="U89" s="44">
        <v>8.4850639999999995</v>
      </c>
      <c r="V89" s="50">
        <v>3.4175440155369805</v>
      </c>
      <c r="W89" s="51" t="e">
        <v>#N/A</v>
      </c>
      <c r="X89" s="45">
        <v>1238</v>
      </c>
      <c r="Y89" s="45">
        <v>202</v>
      </c>
      <c r="Z89" s="51">
        <v>1740</v>
      </c>
      <c r="AA89" s="51">
        <v>506687</v>
      </c>
      <c r="AB89" s="51">
        <v>0.72894847088395476</v>
      </c>
      <c r="AC89" s="44">
        <v>10.290715570886906</v>
      </c>
      <c r="AD89" s="44">
        <v>8.7485560000000007</v>
      </c>
      <c r="AE89" s="45" t="e">
        <v>#N/A</v>
      </c>
      <c r="AF89" s="45" t="e">
        <v>#N/A</v>
      </c>
      <c r="AG89" s="45">
        <v>16</v>
      </c>
      <c r="AH89" s="170">
        <v>399.78759497999999</v>
      </c>
    </row>
    <row r="90" spans="1:34" x14ac:dyDescent="0.25">
      <c r="A90" s="43">
        <v>44986</v>
      </c>
      <c r="B90" s="50">
        <v>3.6872218690400471</v>
      </c>
      <c r="C90" s="44">
        <v>4.2981867024848963</v>
      </c>
      <c r="D90" s="44">
        <v>7</v>
      </c>
      <c r="E90" s="44">
        <v>5.4</v>
      </c>
      <c r="F90" s="44">
        <v>916.3</v>
      </c>
      <c r="G90" s="45">
        <v>39110</v>
      </c>
      <c r="H90" s="44">
        <v>-33.373083475298124</v>
      </c>
      <c r="I90" s="45">
        <v>12160</v>
      </c>
      <c r="J90" s="44">
        <v>-33.113311331133112</v>
      </c>
      <c r="K90" s="50">
        <v>2.5282569898869678</v>
      </c>
      <c r="L90" s="44" t="e">
        <v>#N/A</v>
      </c>
      <c r="M90" s="44">
        <v>2.5495750708215414</v>
      </c>
      <c r="N90" s="44">
        <v>2.9332719035552568</v>
      </c>
      <c r="O90" s="50">
        <v>73.28</v>
      </c>
      <c r="P90" s="51">
        <v>3.0135999999999998</v>
      </c>
      <c r="Q90" s="44">
        <v>1385.8166666666668</v>
      </c>
      <c r="R90" s="44" t="e">
        <v>#N/A</v>
      </c>
      <c r="S90" s="50">
        <v>6.7</v>
      </c>
      <c r="T90" s="50">
        <v>4.75</v>
      </c>
      <c r="U90" s="44">
        <v>8.3714980000000008</v>
      </c>
      <c r="V90" s="50">
        <v>3.3537844629267695</v>
      </c>
      <c r="W90" s="51" t="e">
        <v>#N/A</v>
      </c>
      <c r="X90" s="45">
        <v>1094</v>
      </c>
      <c r="Y90" s="45">
        <v>244</v>
      </c>
      <c r="Z90" s="51">
        <v>2432</v>
      </c>
      <c r="AA90" s="51">
        <v>535743</v>
      </c>
      <c r="AB90" s="51">
        <v>0.73297166968053029</v>
      </c>
      <c r="AC90" s="44" t="e">
        <v>#N/A</v>
      </c>
      <c r="AD90" s="44">
        <v>9.0937850000000005</v>
      </c>
      <c r="AE90" s="45" t="e">
        <v>#N/A</v>
      </c>
      <c r="AF90" s="45" t="e">
        <v>#N/A</v>
      </c>
      <c r="AG90" s="45">
        <v>14</v>
      </c>
      <c r="AH90" s="170">
        <v>509.68961600000011</v>
      </c>
    </row>
    <row r="91" spans="1:34" x14ac:dyDescent="0.25">
      <c r="A91" s="43">
        <v>45017</v>
      </c>
      <c r="B91" s="50">
        <v>4.8765041165294454</v>
      </c>
      <c r="C91" s="44">
        <v>4.4058744993324295</v>
      </c>
      <c r="D91" s="44">
        <v>6.4</v>
      </c>
      <c r="E91" s="44">
        <v>5.3</v>
      </c>
      <c r="F91" s="44">
        <v>931.9</v>
      </c>
      <c r="G91" s="45" t="e">
        <v>#N/A</v>
      </c>
      <c r="H91" s="44" t="e">
        <v>#N/A</v>
      </c>
      <c r="I91" s="45" t="e">
        <v>#N/A</v>
      </c>
      <c r="J91" s="44" t="e">
        <v>#N/A</v>
      </c>
      <c r="K91" s="50">
        <v>3.0918727915194344</v>
      </c>
      <c r="L91" s="44" t="e">
        <v>#N/A</v>
      </c>
      <c r="M91" s="44">
        <v>1.9662921348314377</v>
      </c>
      <c r="N91" s="44">
        <v>2.4908869987849247</v>
      </c>
      <c r="O91" s="50">
        <v>79.44</v>
      </c>
      <c r="P91" s="51">
        <v>2.5190000000000001</v>
      </c>
      <c r="Q91" s="44">
        <v>1389.2</v>
      </c>
      <c r="R91" s="44" t="e">
        <v>#N/A</v>
      </c>
      <c r="S91" s="50">
        <v>6.7</v>
      </c>
      <c r="T91" s="50">
        <v>4.75</v>
      </c>
      <c r="U91" s="44" t="e">
        <v>#N/A</v>
      </c>
      <c r="V91" s="50" t="e">
        <v>#N/A</v>
      </c>
      <c r="W91" s="51" t="e">
        <v>#N/A</v>
      </c>
      <c r="X91" s="45">
        <v>1164</v>
      </c>
      <c r="Y91" s="45" t="e">
        <v>#N/A</v>
      </c>
      <c r="Z91" s="51">
        <v>2690</v>
      </c>
      <c r="AA91" s="51">
        <v>549525</v>
      </c>
      <c r="AB91" s="51">
        <v>0.85860197893392909</v>
      </c>
      <c r="AC91" s="44" t="e">
        <v>#N/A</v>
      </c>
      <c r="AD91" s="44" t="e">
        <v>#N/A</v>
      </c>
      <c r="AE91" s="45" t="e">
        <v>#N/A</v>
      </c>
      <c r="AF91" s="45" t="e">
        <v>#N/A</v>
      </c>
      <c r="AG91" s="45" t="e">
        <v>#N/A</v>
      </c>
      <c r="AH91" s="170">
        <v>524.47378990999994</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2023-05-23T18:48:02Z</dcterms:modified>
</cp:coreProperties>
</file>