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GitHub\ComfyUI\custom_nodes\flux-poke\docs\"/>
    </mc:Choice>
  </mc:AlternateContent>
  <xr:revisionPtr revIDLastSave="0" documentId="13_ncr:1_{85C36850-E928-4D77-8A7D-66DE55921FBF}" xr6:coauthVersionLast="47" xr6:coauthVersionMax="47" xr10:uidLastSave="{00000000-0000-0000-0000-000000000000}"/>
  <bookViews>
    <workbookView xWindow="29910" yWindow="1140" windowWidth="23250" windowHeight="13875" xr2:uid="{1242DBAA-9107-4D6A-9FDE-13DEEE013E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15" i="1"/>
  <c r="F29" i="1"/>
  <c r="F30" i="1"/>
  <c r="F31" i="1"/>
  <c r="F32" i="1"/>
  <c r="F33" i="1"/>
  <c r="F28" i="1"/>
  <c r="P55" i="1"/>
  <c r="B4" i="2"/>
  <c r="B8" i="2"/>
  <c r="B11" i="2"/>
  <c r="B10" i="2"/>
  <c r="B9" i="2"/>
  <c r="B2" i="2"/>
  <c r="B7" i="2"/>
  <c r="B3" i="2"/>
  <c r="N55" i="1"/>
  <c r="M55" i="1"/>
  <c r="N33" i="1"/>
  <c r="M33" i="1"/>
  <c r="N24" i="1"/>
  <c r="M2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8" i="1"/>
  <c r="E29" i="1"/>
  <c r="E30" i="1"/>
  <c r="E31" i="1"/>
  <c r="E32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" i="1"/>
  <c r="D4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8" i="1"/>
  <c r="D29" i="1"/>
  <c r="D30" i="1"/>
  <c r="D31" i="1"/>
  <c r="D32" i="1"/>
  <c r="D33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H55" i="1" l="1"/>
  <c r="K55" i="1" s="1"/>
  <c r="G55" i="1"/>
  <c r="J55" i="1" s="1"/>
  <c r="G33" i="1"/>
  <c r="J33" i="1" s="1"/>
  <c r="H33" i="1"/>
  <c r="K33" i="1" s="1"/>
  <c r="G13" i="1"/>
  <c r="J13" i="1" s="1"/>
  <c r="J3" i="1" s="1"/>
  <c r="H13" i="1"/>
  <c r="K13" i="1" s="1"/>
  <c r="K3" i="1" s="1"/>
  <c r="H24" i="1"/>
  <c r="K24" i="1" s="1"/>
  <c r="G24" i="1"/>
  <c r="J24" i="1" s="1"/>
</calcChain>
</file>

<file path=xl/sharedStrings.xml><?xml version="1.0" encoding="utf-8"?>
<sst xmlns="http://schemas.openxmlformats.org/spreadsheetml/2006/main" count="66" uniqueCount="59">
  <si>
    <t xml:space="preserve">double_blocks.0.img_attn.proj.bias </t>
  </si>
  <si>
    <t xml:space="preserve">double_blocks.0.img_attn.proj.weight </t>
  </si>
  <si>
    <t xml:space="preserve">double_blocks.0.img_attn.qkv.bias </t>
  </si>
  <si>
    <t xml:space="preserve">double_blocks.0.img_attn.qkv.weight </t>
  </si>
  <si>
    <t xml:space="preserve">double_blocks.0.img_mlp.0.bias </t>
  </si>
  <si>
    <t xml:space="preserve">double_blocks.0.img_mlp.0.weight </t>
  </si>
  <si>
    <t xml:space="preserve">double_blocks.0.img_mlp.2.bias </t>
  </si>
  <si>
    <t xml:space="preserve">double_blocks.0.img_mlp.2.weight </t>
  </si>
  <si>
    <t xml:space="preserve">double_blocks.0.img_mod.lin.bias </t>
  </si>
  <si>
    <t xml:space="preserve">double_blocks.0.img_mod.lin.weight </t>
  </si>
  <si>
    <t xml:space="preserve">double_blocks.0.txt_attn.proj.bias </t>
  </si>
  <si>
    <t xml:space="preserve">double_blocks.0.txt_attn.proj.weight </t>
  </si>
  <si>
    <t xml:space="preserve">double_blocks.0.txt_attn.qkv.bias </t>
  </si>
  <si>
    <t xml:space="preserve">double_blocks.0.txt_attn.qkv.weight </t>
  </si>
  <si>
    <t xml:space="preserve">double_blocks.0.txt_mlp.0.bias </t>
  </si>
  <si>
    <t xml:space="preserve">double_blocks.0.txt_mlp.0.weight </t>
  </si>
  <si>
    <t xml:space="preserve">double_blocks.0.txt_mlp.2.bias </t>
  </si>
  <si>
    <t xml:space="preserve">double_blocks.0.txt_mlp.2.weight </t>
  </si>
  <si>
    <t xml:space="preserve">double_blocks.0.txt_mod.lin.bias </t>
  </si>
  <si>
    <t xml:space="preserve">double_blocks.0.txt_mod.lin.weight </t>
  </si>
  <si>
    <t xml:space="preserve">final_layer.adaLN_modulation.1.bias </t>
  </si>
  <si>
    <t xml:space="preserve">final_layer.adaLN_modulation.1.weight </t>
  </si>
  <si>
    <t xml:space="preserve">final_layer.linear.bias </t>
  </si>
  <si>
    <t xml:space="preserve">final_layer.linear.weight </t>
  </si>
  <si>
    <t xml:space="preserve">guidance_in.in_layer.bias </t>
  </si>
  <si>
    <t xml:space="preserve">guidance_in.in_layer.weight </t>
  </si>
  <si>
    <t xml:space="preserve">guidance_in.out_layer.bias </t>
  </si>
  <si>
    <t xml:space="preserve">guidance_in.out_layer.weight </t>
  </si>
  <si>
    <t xml:space="preserve">img_in.bias </t>
  </si>
  <si>
    <t xml:space="preserve">img_in.weight </t>
  </si>
  <si>
    <t xml:space="preserve">single_blocks.0.linear1.bias </t>
  </si>
  <si>
    <t xml:space="preserve">single_blocks.0.linear1.weight </t>
  </si>
  <si>
    <t xml:space="preserve">single_blocks.0.linear2.bias </t>
  </si>
  <si>
    <t xml:space="preserve">single_blocks.0.linear2.weight </t>
  </si>
  <si>
    <t xml:space="preserve">single_blocks.0.modulation.lin.bias </t>
  </si>
  <si>
    <t xml:space="preserve">single_blocks.0.modulation.lin.weight </t>
  </si>
  <si>
    <t xml:space="preserve">time_in.in_layer.bias </t>
  </si>
  <si>
    <t xml:space="preserve">time_in.in_layer.weight </t>
  </si>
  <si>
    <t xml:space="preserve">time_in.out_layer.bias </t>
  </si>
  <si>
    <t xml:space="preserve">time_in.out_layer.weight </t>
  </si>
  <si>
    <t xml:space="preserve">txt_in.bias </t>
  </si>
  <si>
    <t xml:space="preserve">txt_in.weight </t>
  </si>
  <si>
    <t xml:space="preserve">vector_in.in_layer.bias </t>
  </si>
  <si>
    <t xml:space="preserve">vector_in.in_layer.weight </t>
  </si>
  <si>
    <t xml:space="preserve">vector_in.out_layer.bias </t>
  </si>
  <si>
    <t xml:space="preserve">vector_in.out_layer.weight </t>
  </si>
  <si>
    <t>WEIGHT</t>
  </si>
  <si>
    <t>BIAS</t>
  </si>
  <si>
    <t>Per layer</t>
  </si>
  <si>
    <t>Total</t>
  </si>
  <si>
    <t>whole</t>
  </si>
  <si>
    <t>mod</t>
  </si>
  <si>
    <t>linear</t>
  </si>
  <si>
    <t>attn + mlp</t>
  </si>
  <si>
    <t>attm</t>
  </si>
  <si>
    <t>mlp</t>
  </si>
  <si>
    <t>DEFAULT</t>
  </si>
  <si>
    <t>SINGLE: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</si>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</sst>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 quotePrefix="1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3FDC-EADF-4A00-804D-A6C2C5D5BFF9}">
  <dimension ref="A1:P67"/>
  <sheetViews>
    <sheetView tabSelected="1" topLeftCell="A10" workbookViewId="0">
      <selection activeCell="A16" sqref="A16"/>
    </sheetView>
  </sheetViews>
  <sheetFormatPr defaultRowHeight="15" x14ac:dyDescent="0.25"/>
  <cols>
    <col min="1" max="1" width="45.28515625" style="2" customWidth="1"/>
    <col min="6" max="6" width="12" bestFit="1" customWidth="1"/>
    <col min="7" max="7" width="11.140625" bestFit="1" customWidth="1"/>
    <col min="10" max="10" width="15.42578125" bestFit="1" customWidth="1"/>
    <col min="13" max="13" width="12.7109375" bestFit="1" customWidth="1"/>
    <col min="16" max="16" width="10.140625" bestFit="1" customWidth="1"/>
  </cols>
  <sheetData>
    <row r="1" spans="1:11" x14ac:dyDescent="0.25">
      <c r="G1" s="8" t="s">
        <v>48</v>
      </c>
      <c r="H1" s="8"/>
      <c r="J1" s="8" t="s">
        <v>49</v>
      </c>
      <c r="K1" s="8"/>
    </row>
    <row r="2" spans="1:11" x14ac:dyDescent="0.25">
      <c r="D2" s="3" t="s">
        <v>46</v>
      </c>
      <c r="E2" s="3" t="s">
        <v>47</v>
      </c>
      <c r="F2" s="3"/>
      <c r="G2" s="3" t="s">
        <v>46</v>
      </c>
      <c r="H2" s="3" t="s">
        <v>47</v>
      </c>
      <c r="I2" s="3"/>
      <c r="J2" s="3" t="s">
        <v>46</v>
      </c>
      <c r="K2" s="3" t="s">
        <v>47</v>
      </c>
    </row>
    <row r="3" spans="1:11" x14ac:dyDescent="0.25">
      <c r="J3" s="6">
        <f>SUM(J4:J64)</f>
        <v>11898322944</v>
      </c>
      <c r="K3" s="6">
        <f>SUM(K4:K64)</f>
        <v>3065920</v>
      </c>
    </row>
    <row r="4" spans="1:11" x14ac:dyDescent="0.25">
      <c r="A4" s="1" t="s">
        <v>0</v>
      </c>
      <c r="B4">
        <v>3072</v>
      </c>
      <c r="C4">
        <v>1</v>
      </c>
      <c r="D4">
        <f>IF(C4&gt;1,B4*C4,0)</f>
        <v>0</v>
      </c>
      <c r="E4">
        <f>IF(C4=1,C4*B4,0)</f>
        <v>3072</v>
      </c>
      <c r="G4" s="5"/>
      <c r="H4" s="5"/>
      <c r="I4" s="5"/>
      <c r="J4" s="5"/>
      <c r="K4" s="5"/>
    </row>
    <row r="5" spans="1:11" x14ac:dyDescent="0.25">
      <c r="A5" s="1" t="s">
        <v>1</v>
      </c>
      <c r="B5">
        <v>3072</v>
      </c>
      <c r="C5">
        <v>3072</v>
      </c>
      <c r="D5">
        <f>IF(C5&gt;1,B5*C5,0)</f>
        <v>9437184</v>
      </c>
      <c r="E5">
        <f t="shared" ref="E5:E55" si="0">IF(C5=1,C5*B5,0)</f>
        <v>0</v>
      </c>
      <c r="G5" s="5"/>
      <c r="H5" s="5"/>
      <c r="I5" s="5"/>
      <c r="J5" s="5"/>
      <c r="K5" s="5"/>
    </row>
    <row r="6" spans="1:11" x14ac:dyDescent="0.25">
      <c r="A6" s="1" t="s">
        <v>2</v>
      </c>
      <c r="B6">
        <v>9216</v>
      </c>
      <c r="C6">
        <v>1</v>
      </c>
      <c r="D6">
        <f t="shared" ref="D6:D55" si="1">IF(C6&gt;1,B6*C6,0)</f>
        <v>0</v>
      </c>
      <c r="E6">
        <f t="shared" si="0"/>
        <v>9216</v>
      </c>
      <c r="G6" s="5"/>
      <c r="H6" s="5"/>
      <c r="I6" s="5"/>
      <c r="J6" s="5"/>
      <c r="K6" s="5"/>
    </row>
    <row r="7" spans="1:11" x14ac:dyDescent="0.25">
      <c r="A7" s="1" t="s">
        <v>3</v>
      </c>
      <c r="B7">
        <v>9216</v>
      </c>
      <c r="C7">
        <v>3072</v>
      </c>
      <c r="D7">
        <f t="shared" si="1"/>
        <v>28311552</v>
      </c>
      <c r="E7">
        <f t="shared" si="0"/>
        <v>0</v>
      </c>
      <c r="G7" s="5"/>
      <c r="H7" s="5"/>
      <c r="I7" s="5"/>
      <c r="J7" s="5"/>
      <c r="K7" s="5"/>
    </row>
    <row r="8" spans="1:11" x14ac:dyDescent="0.25">
      <c r="A8" s="1" t="s">
        <v>4</v>
      </c>
      <c r="B8">
        <v>12288</v>
      </c>
      <c r="C8">
        <v>1</v>
      </c>
      <c r="D8">
        <f t="shared" si="1"/>
        <v>0</v>
      </c>
      <c r="E8">
        <f t="shared" si="0"/>
        <v>12288</v>
      </c>
      <c r="G8" s="5"/>
      <c r="H8" s="5"/>
      <c r="I8" s="5"/>
      <c r="J8" s="5"/>
      <c r="K8" s="5"/>
    </row>
    <row r="9" spans="1:11" x14ac:dyDescent="0.25">
      <c r="A9" s="1" t="s">
        <v>5</v>
      </c>
      <c r="B9">
        <v>12288</v>
      </c>
      <c r="C9">
        <v>3072</v>
      </c>
      <c r="D9">
        <f t="shared" si="1"/>
        <v>37748736</v>
      </c>
      <c r="E9">
        <f t="shared" si="0"/>
        <v>0</v>
      </c>
      <c r="G9" s="5"/>
      <c r="H9" s="5"/>
      <c r="I9" s="5"/>
      <c r="J9" s="5"/>
      <c r="K9" s="5"/>
    </row>
    <row r="10" spans="1:11" x14ac:dyDescent="0.25">
      <c r="A10" s="1" t="s">
        <v>6</v>
      </c>
      <c r="B10">
        <v>3072</v>
      </c>
      <c r="C10">
        <v>1</v>
      </c>
      <c r="D10">
        <f t="shared" si="1"/>
        <v>0</v>
      </c>
      <c r="E10">
        <f t="shared" si="0"/>
        <v>3072</v>
      </c>
      <c r="G10" s="5"/>
      <c r="H10" s="5"/>
      <c r="I10" s="5"/>
      <c r="J10" s="5"/>
      <c r="K10" s="5"/>
    </row>
    <row r="11" spans="1:11" x14ac:dyDescent="0.25">
      <c r="A11" s="1" t="s">
        <v>7</v>
      </c>
      <c r="B11">
        <v>3072</v>
      </c>
      <c r="C11">
        <v>12288</v>
      </c>
      <c r="D11">
        <f t="shared" si="1"/>
        <v>37748736</v>
      </c>
      <c r="E11">
        <f t="shared" si="0"/>
        <v>0</v>
      </c>
      <c r="G11" s="5"/>
      <c r="H11" s="5"/>
      <c r="I11" s="5"/>
      <c r="J11" s="5"/>
      <c r="K11" s="5"/>
    </row>
    <row r="12" spans="1:11" x14ac:dyDescent="0.25">
      <c r="A12" s="1" t="s">
        <v>8</v>
      </c>
      <c r="B12">
        <v>18432</v>
      </c>
      <c r="C12">
        <v>1</v>
      </c>
      <c r="D12">
        <f t="shared" si="1"/>
        <v>0</v>
      </c>
      <c r="E12">
        <f t="shared" si="0"/>
        <v>18432</v>
      </c>
      <c r="G12" s="5"/>
      <c r="H12" s="5"/>
      <c r="I12" s="5"/>
      <c r="J12" s="5"/>
      <c r="K12" s="5"/>
    </row>
    <row r="13" spans="1:11" x14ac:dyDescent="0.25">
      <c r="A13" s="1" t="s">
        <v>9</v>
      </c>
      <c r="B13">
        <v>18432</v>
      </c>
      <c r="C13">
        <v>3072</v>
      </c>
      <c r="D13">
        <f t="shared" si="1"/>
        <v>56623104</v>
      </c>
      <c r="E13">
        <f t="shared" si="0"/>
        <v>0</v>
      </c>
      <c r="G13" s="5">
        <f>SUM(D4:D13)</f>
        <v>169869312</v>
      </c>
      <c r="H13" s="5">
        <f>SUM(E4:E13)</f>
        <v>46080</v>
      </c>
      <c r="I13" s="5"/>
      <c r="J13" s="6">
        <f>G13*19</f>
        <v>3227516928</v>
      </c>
      <c r="K13" s="6">
        <f>H13*19</f>
        <v>875520</v>
      </c>
    </row>
    <row r="14" spans="1:11" x14ac:dyDescent="0.25">
      <c r="A14" s="1"/>
      <c r="G14" s="5"/>
      <c r="H14" s="5"/>
      <c r="I14" s="5"/>
      <c r="J14" s="5"/>
      <c r="K14" s="5"/>
    </row>
    <row r="15" spans="1:11" x14ac:dyDescent="0.25">
      <c r="A15" s="1" t="s">
        <v>10</v>
      </c>
      <c r="B15">
        <v>3072</v>
      </c>
      <c r="C15">
        <v>1</v>
      </c>
      <c r="D15">
        <f t="shared" si="1"/>
        <v>0</v>
      </c>
      <c r="E15">
        <f t="shared" si="0"/>
        <v>3072</v>
      </c>
      <c r="F15" s="9">
        <f>SUM(D15:E15)/G$24</f>
        <v>1.808449074074074E-5</v>
      </c>
      <c r="G15" s="5"/>
      <c r="H15" s="5"/>
      <c r="I15" s="5"/>
      <c r="J15" s="5"/>
      <c r="K15" s="5"/>
    </row>
    <row r="16" spans="1:11" x14ac:dyDescent="0.25">
      <c r="A16" s="1" t="s">
        <v>11</v>
      </c>
      <c r="B16">
        <v>3072</v>
      </c>
      <c r="C16">
        <v>3072</v>
      </c>
      <c r="D16">
        <f t="shared" si="1"/>
        <v>9437184</v>
      </c>
      <c r="E16">
        <f t="shared" si="0"/>
        <v>0</v>
      </c>
      <c r="F16" s="9">
        <f t="shared" ref="F16:F24" si="2">SUM(D16:E16)/G$24</f>
        <v>5.5555555555555552E-2</v>
      </c>
      <c r="G16" s="5"/>
      <c r="H16" s="5"/>
      <c r="I16" s="5"/>
      <c r="J16" s="5"/>
      <c r="K16" s="5"/>
    </row>
    <row r="17" spans="1:14" x14ac:dyDescent="0.25">
      <c r="A17" s="1" t="s">
        <v>12</v>
      </c>
      <c r="B17">
        <v>9216</v>
      </c>
      <c r="C17">
        <v>1</v>
      </c>
      <c r="D17">
        <f t="shared" si="1"/>
        <v>0</v>
      </c>
      <c r="E17">
        <f t="shared" si="0"/>
        <v>9216</v>
      </c>
      <c r="F17" s="9">
        <f t="shared" si="2"/>
        <v>5.4253472222222219E-5</v>
      </c>
      <c r="G17" s="5"/>
      <c r="H17" s="5"/>
      <c r="I17" s="5"/>
      <c r="J17" s="5"/>
      <c r="K17" s="5"/>
    </row>
    <row r="18" spans="1:14" x14ac:dyDescent="0.25">
      <c r="A18" s="1" t="s">
        <v>13</v>
      </c>
      <c r="B18">
        <v>9216</v>
      </c>
      <c r="C18">
        <v>3072</v>
      </c>
      <c r="D18">
        <f t="shared" si="1"/>
        <v>28311552</v>
      </c>
      <c r="E18">
        <f t="shared" si="0"/>
        <v>0</v>
      </c>
      <c r="F18" s="9">
        <f t="shared" si="2"/>
        <v>0.16666666666666666</v>
      </c>
      <c r="G18" s="5"/>
      <c r="H18" s="5"/>
      <c r="I18" s="5"/>
      <c r="J18" s="5"/>
      <c r="K18" s="5"/>
    </row>
    <row r="19" spans="1:14" x14ac:dyDescent="0.25">
      <c r="A19" s="1" t="s">
        <v>14</v>
      </c>
      <c r="B19">
        <v>12288</v>
      </c>
      <c r="C19">
        <v>1</v>
      </c>
      <c r="D19">
        <f t="shared" si="1"/>
        <v>0</v>
      </c>
      <c r="E19">
        <f t="shared" si="0"/>
        <v>12288</v>
      </c>
      <c r="F19" s="9">
        <f t="shared" si="2"/>
        <v>7.2337962962962959E-5</v>
      </c>
      <c r="G19" s="5"/>
      <c r="H19" s="5"/>
      <c r="I19" s="5"/>
      <c r="J19" s="5"/>
      <c r="K19" s="5"/>
    </row>
    <row r="20" spans="1:14" x14ac:dyDescent="0.25">
      <c r="A20" s="1" t="s">
        <v>15</v>
      </c>
      <c r="B20">
        <v>12288</v>
      </c>
      <c r="C20">
        <v>3072</v>
      </c>
      <c r="D20">
        <f t="shared" si="1"/>
        <v>37748736</v>
      </c>
      <c r="E20">
        <f t="shared" si="0"/>
        <v>0</v>
      </c>
      <c r="F20" s="9">
        <f t="shared" si="2"/>
        <v>0.22222222222222221</v>
      </c>
      <c r="G20" s="5"/>
      <c r="H20" s="5"/>
      <c r="I20" s="5"/>
      <c r="J20" s="5"/>
      <c r="K20" s="5"/>
    </row>
    <row r="21" spans="1:14" x14ac:dyDescent="0.25">
      <c r="A21" s="1" t="s">
        <v>16</v>
      </c>
      <c r="B21">
        <v>3072</v>
      </c>
      <c r="C21">
        <v>1</v>
      </c>
      <c r="D21">
        <f t="shared" si="1"/>
        <v>0</v>
      </c>
      <c r="E21">
        <f t="shared" si="0"/>
        <v>3072</v>
      </c>
      <c r="F21" s="9">
        <f t="shared" si="2"/>
        <v>1.808449074074074E-5</v>
      </c>
      <c r="G21" s="5"/>
      <c r="H21" s="5"/>
      <c r="I21" s="5"/>
      <c r="J21" s="5"/>
      <c r="K21" s="5"/>
    </row>
    <row r="22" spans="1:14" x14ac:dyDescent="0.25">
      <c r="A22" s="1" t="s">
        <v>17</v>
      </c>
      <c r="B22">
        <v>3072</v>
      </c>
      <c r="C22">
        <v>12288</v>
      </c>
      <c r="D22">
        <f t="shared" si="1"/>
        <v>37748736</v>
      </c>
      <c r="E22">
        <f t="shared" si="0"/>
        <v>0</v>
      </c>
      <c r="F22" s="9">
        <f t="shared" si="2"/>
        <v>0.22222222222222221</v>
      </c>
      <c r="G22" s="5"/>
      <c r="H22" s="5"/>
      <c r="I22" s="5"/>
      <c r="J22" s="5"/>
      <c r="K22" s="5"/>
    </row>
    <row r="23" spans="1:14" x14ac:dyDescent="0.25">
      <c r="A23" s="1" t="s">
        <v>18</v>
      </c>
      <c r="B23">
        <v>18432</v>
      </c>
      <c r="C23">
        <v>1</v>
      </c>
      <c r="D23">
        <f t="shared" si="1"/>
        <v>0</v>
      </c>
      <c r="E23">
        <f t="shared" si="0"/>
        <v>18432</v>
      </c>
      <c r="F23" s="9">
        <f t="shared" si="2"/>
        <v>1.0850694444444444E-4</v>
      </c>
      <c r="G23" s="5"/>
      <c r="H23" s="5"/>
      <c r="I23" s="5"/>
      <c r="J23" s="5"/>
      <c r="K23" s="5"/>
    </row>
    <row r="24" spans="1:14" x14ac:dyDescent="0.25">
      <c r="A24" s="1" t="s">
        <v>19</v>
      </c>
      <c r="B24">
        <v>18432</v>
      </c>
      <c r="C24">
        <v>3072</v>
      </c>
      <c r="D24">
        <f t="shared" si="1"/>
        <v>56623104</v>
      </c>
      <c r="E24">
        <f t="shared" si="0"/>
        <v>0</v>
      </c>
      <c r="F24" s="9">
        <f t="shared" si="2"/>
        <v>0.33333333333333331</v>
      </c>
      <c r="G24" s="5">
        <f>SUM(D15:D24)</f>
        <v>169869312</v>
      </c>
      <c r="H24" s="5">
        <f>SUM(E15:E24)</f>
        <v>46080</v>
      </c>
      <c r="I24" s="5"/>
      <c r="J24" s="6">
        <f>G24*19</f>
        <v>3227516928</v>
      </c>
      <c r="K24" s="6">
        <f>H24*19</f>
        <v>875520</v>
      </c>
      <c r="M24" s="6">
        <f>J13+J24</f>
        <v>6455033856</v>
      </c>
      <c r="N24" s="6">
        <f>K13+K24</f>
        <v>1751040</v>
      </c>
    </row>
    <row r="25" spans="1:14" x14ac:dyDescent="0.25">
      <c r="A25"/>
      <c r="G25" s="5"/>
      <c r="H25" s="5"/>
      <c r="I25" s="5"/>
      <c r="J25" s="5"/>
      <c r="K25" s="5"/>
    </row>
    <row r="26" spans="1:14" x14ac:dyDescent="0.25">
      <c r="A26"/>
      <c r="G26" s="5"/>
      <c r="H26" s="5"/>
      <c r="I26" s="5"/>
      <c r="J26" s="5"/>
      <c r="K26" s="5"/>
    </row>
    <row r="27" spans="1:14" x14ac:dyDescent="0.25">
      <c r="A27"/>
      <c r="G27" s="5"/>
      <c r="H27" s="5"/>
      <c r="I27" s="5"/>
      <c r="J27" s="5"/>
      <c r="K27" s="5"/>
    </row>
    <row r="28" spans="1:14" x14ac:dyDescent="0.25">
      <c r="A28" s="1" t="s">
        <v>30</v>
      </c>
      <c r="B28">
        <v>21504</v>
      </c>
      <c r="C28">
        <v>1</v>
      </c>
      <c r="D28">
        <f t="shared" si="1"/>
        <v>0</v>
      </c>
      <c r="E28">
        <f t="shared" si="0"/>
        <v>21504</v>
      </c>
      <c r="F28" s="9">
        <f>SUM(D28:E28)/G$33</f>
        <v>1.5190972222222222E-4</v>
      </c>
      <c r="G28" s="5"/>
      <c r="H28" s="5"/>
      <c r="I28" s="5"/>
      <c r="J28" s="5"/>
      <c r="K28" s="5"/>
    </row>
    <row r="29" spans="1:14" x14ac:dyDescent="0.25">
      <c r="A29" s="1" t="s">
        <v>31</v>
      </c>
      <c r="B29">
        <v>21504</v>
      </c>
      <c r="C29">
        <v>3072</v>
      </c>
      <c r="D29">
        <f t="shared" si="1"/>
        <v>66060288</v>
      </c>
      <c r="E29">
        <f t="shared" si="0"/>
        <v>0</v>
      </c>
      <c r="F29" s="9">
        <f t="shared" ref="F29:F33" si="3">SUM(D29:E29)/G$33</f>
        <v>0.46666666666666667</v>
      </c>
      <c r="G29" s="5"/>
      <c r="H29" s="5"/>
      <c r="I29" s="5"/>
      <c r="J29" s="5"/>
      <c r="K29" s="5"/>
    </row>
    <row r="30" spans="1:14" x14ac:dyDescent="0.25">
      <c r="A30" s="1" t="s">
        <v>32</v>
      </c>
      <c r="B30">
        <v>3072</v>
      </c>
      <c r="C30">
        <v>1</v>
      </c>
      <c r="D30">
        <f t="shared" si="1"/>
        <v>0</v>
      </c>
      <c r="E30">
        <f t="shared" si="0"/>
        <v>3072</v>
      </c>
      <c r="F30" s="9">
        <f t="shared" si="3"/>
        <v>2.170138888888889E-5</v>
      </c>
      <c r="G30" s="5"/>
      <c r="H30" s="5"/>
      <c r="I30" s="5"/>
      <c r="J30" s="5"/>
      <c r="K30" s="5"/>
    </row>
    <row r="31" spans="1:14" x14ac:dyDescent="0.25">
      <c r="A31" s="1" t="s">
        <v>33</v>
      </c>
      <c r="B31">
        <v>3072</v>
      </c>
      <c r="C31">
        <v>15360</v>
      </c>
      <c r="D31">
        <f t="shared" si="1"/>
        <v>47185920</v>
      </c>
      <c r="E31">
        <f t="shared" si="0"/>
        <v>0</v>
      </c>
      <c r="F31" s="9">
        <f t="shared" si="3"/>
        <v>0.33333333333333331</v>
      </c>
      <c r="G31" s="5"/>
      <c r="H31" s="5"/>
      <c r="I31" s="5"/>
      <c r="J31" s="5"/>
      <c r="K31" s="5"/>
    </row>
    <row r="32" spans="1:14" x14ac:dyDescent="0.25">
      <c r="A32" s="1" t="s">
        <v>34</v>
      </c>
      <c r="B32">
        <v>9216</v>
      </c>
      <c r="C32">
        <v>1</v>
      </c>
      <c r="D32">
        <f t="shared" si="1"/>
        <v>0</v>
      </c>
      <c r="E32">
        <f t="shared" si="0"/>
        <v>9216</v>
      </c>
      <c r="F32" s="9">
        <f t="shared" si="3"/>
        <v>6.5104166666666666E-5</v>
      </c>
      <c r="G32" s="5"/>
      <c r="H32" s="5"/>
      <c r="I32" s="5"/>
      <c r="J32" s="5"/>
      <c r="K32" s="5"/>
    </row>
    <row r="33" spans="1:14" x14ac:dyDescent="0.25">
      <c r="A33" s="1" t="s">
        <v>35</v>
      </c>
      <c r="B33">
        <v>9216</v>
      </c>
      <c r="C33">
        <v>3072</v>
      </c>
      <c r="D33">
        <f t="shared" si="1"/>
        <v>28311552</v>
      </c>
      <c r="E33">
        <f t="shared" si="0"/>
        <v>0</v>
      </c>
      <c r="F33" s="9">
        <f t="shared" si="3"/>
        <v>0.2</v>
      </c>
      <c r="G33" s="5">
        <f>SUM(D28:D33)</f>
        <v>141557760</v>
      </c>
      <c r="H33" s="5">
        <f>SUM(E28:E33)</f>
        <v>33792</v>
      </c>
      <c r="I33" s="5"/>
      <c r="J33" s="6">
        <f>G33*38</f>
        <v>5379194880</v>
      </c>
      <c r="K33" s="6">
        <f>H33*38</f>
        <v>1284096</v>
      </c>
      <c r="M33" s="6">
        <f>J33</f>
        <v>5379194880</v>
      </c>
      <c r="N33" s="6">
        <f>K33</f>
        <v>1284096</v>
      </c>
    </row>
    <row r="34" spans="1:14" x14ac:dyDescent="0.25">
      <c r="A34"/>
      <c r="G34" s="5"/>
      <c r="H34" s="5"/>
      <c r="I34" s="5"/>
      <c r="J34" s="5"/>
      <c r="K34" s="5"/>
    </row>
    <row r="35" spans="1:14" x14ac:dyDescent="0.25">
      <c r="A35"/>
      <c r="G35" s="5"/>
      <c r="H35" s="5"/>
      <c r="I35" s="5"/>
      <c r="J35" s="5"/>
      <c r="K35" s="5"/>
    </row>
    <row r="36" spans="1:14" x14ac:dyDescent="0.25">
      <c r="A36" s="1" t="s">
        <v>36</v>
      </c>
      <c r="B36">
        <v>3072</v>
      </c>
      <c r="C36">
        <v>1</v>
      </c>
      <c r="D36">
        <f t="shared" si="1"/>
        <v>0</v>
      </c>
      <c r="E36">
        <f t="shared" si="0"/>
        <v>3072</v>
      </c>
      <c r="G36" s="5"/>
      <c r="H36" s="5"/>
      <c r="I36" s="5"/>
      <c r="J36" s="5"/>
      <c r="K36" s="5"/>
    </row>
    <row r="37" spans="1:14" x14ac:dyDescent="0.25">
      <c r="A37" s="1" t="s">
        <v>37</v>
      </c>
      <c r="B37">
        <v>3072</v>
      </c>
      <c r="C37">
        <v>256</v>
      </c>
      <c r="D37">
        <f t="shared" si="1"/>
        <v>786432</v>
      </c>
      <c r="E37">
        <f t="shared" si="0"/>
        <v>0</v>
      </c>
      <c r="G37" s="5"/>
      <c r="H37" s="5"/>
      <c r="I37" s="5"/>
      <c r="J37" s="5"/>
      <c r="K37" s="5"/>
    </row>
    <row r="38" spans="1:14" x14ac:dyDescent="0.25">
      <c r="A38" s="1" t="s">
        <v>38</v>
      </c>
      <c r="B38">
        <v>3072</v>
      </c>
      <c r="C38">
        <v>1</v>
      </c>
      <c r="D38">
        <f t="shared" si="1"/>
        <v>0</v>
      </c>
      <c r="E38">
        <f t="shared" si="0"/>
        <v>3072</v>
      </c>
      <c r="G38" s="5"/>
      <c r="H38" s="5"/>
      <c r="I38" s="5"/>
      <c r="J38" s="5"/>
      <c r="K38" s="5"/>
    </row>
    <row r="39" spans="1:14" x14ac:dyDescent="0.25">
      <c r="A39" s="1" t="s">
        <v>39</v>
      </c>
      <c r="B39">
        <v>3072</v>
      </c>
      <c r="C39">
        <v>3072</v>
      </c>
      <c r="D39">
        <f t="shared" si="1"/>
        <v>9437184</v>
      </c>
      <c r="E39">
        <f t="shared" si="0"/>
        <v>0</v>
      </c>
      <c r="G39" s="5"/>
      <c r="H39" s="5"/>
      <c r="I39" s="5"/>
      <c r="J39" s="5"/>
      <c r="K39" s="5"/>
    </row>
    <row r="40" spans="1:14" x14ac:dyDescent="0.25">
      <c r="A40" s="1" t="s">
        <v>40</v>
      </c>
      <c r="B40">
        <v>3072</v>
      </c>
      <c r="C40">
        <v>1</v>
      </c>
      <c r="D40">
        <f t="shared" si="1"/>
        <v>0</v>
      </c>
      <c r="E40">
        <f t="shared" si="0"/>
        <v>3072</v>
      </c>
      <c r="G40" s="5"/>
      <c r="H40" s="5"/>
      <c r="I40" s="5"/>
      <c r="J40" s="5"/>
      <c r="K40" s="5"/>
    </row>
    <row r="41" spans="1:14" x14ac:dyDescent="0.25">
      <c r="A41" s="1" t="s">
        <v>41</v>
      </c>
      <c r="B41">
        <v>3072</v>
      </c>
      <c r="C41">
        <v>4096</v>
      </c>
      <c r="D41">
        <f t="shared" si="1"/>
        <v>12582912</v>
      </c>
      <c r="E41">
        <f t="shared" si="0"/>
        <v>0</v>
      </c>
      <c r="G41" s="5"/>
      <c r="H41" s="5"/>
      <c r="I41" s="5"/>
      <c r="J41" s="5"/>
      <c r="K41" s="5"/>
    </row>
    <row r="42" spans="1:14" x14ac:dyDescent="0.25">
      <c r="A42" s="1" t="s">
        <v>42</v>
      </c>
      <c r="B42">
        <v>3072</v>
      </c>
      <c r="C42">
        <v>1</v>
      </c>
      <c r="D42">
        <f t="shared" si="1"/>
        <v>0</v>
      </c>
      <c r="E42">
        <f t="shared" si="0"/>
        <v>3072</v>
      </c>
      <c r="G42" s="5"/>
      <c r="H42" s="5"/>
      <c r="I42" s="5"/>
      <c r="J42" s="5"/>
      <c r="K42" s="5"/>
    </row>
    <row r="43" spans="1:14" x14ac:dyDescent="0.25">
      <c r="A43" s="1" t="s">
        <v>43</v>
      </c>
      <c r="B43">
        <v>3072</v>
      </c>
      <c r="C43">
        <v>768</v>
      </c>
      <c r="D43">
        <f t="shared" si="1"/>
        <v>2359296</v>
      </c>
      <c r="E43">
        <f t="shared" si="0"/>
        <v>0</v>
      </c>
      <c r="G43" s="5"/>
      <c r="H43" s="5"/>
      <c r="I43" s="5"/>
      <c r="J43" s="5"/>
      <c r="K43" s="5"/>
    </row>
    <row r="44" spans="1:14" x14ac:dyDescent="0.25">
      <c r="A44" s="1" t="s">
        <v>44</v>
      </c>
      <c r="B44">
        <v>3072</v>
      </c>
      <c r="C44">
        <v>1</v>
      </c>
      <c r="D44">
        <f t="shared" si="1"/>
        <v>0</v>
      </c>
      <c r="E44">
        <f t="shared" si="0"/>
        <v>3072</v>
      </c>
      <c r="G44" s="5"/>
      <c r="H44" s="5"/>
      <c r="I44" s="5"/>
      <c r="J44" s="5"/>
      <c r="K44" s="5"/>
    </row>
    <row r="45" spans="1:14" x14ac:dyDescent="0.25">
      <c r="A45" s="1" t="s">
        <v>45</v>
      </c>
      <c r="B45">
        <v>3072</v>
      </c>
      <c r="C45">
        <v>3072</v>
      </c>
      <c r="D45">
        <f t="shared" si="1"/>
        <v>9437184</v>
      </c>
      <c r="E45">
        <f t="shared" si="0"/>
        <v>0</v>
      </c>
      <c r="G45" s="5"/>
      <c r="H45" s="5"/>
      <c r="I45" s="5"/>
      <c r="J45" s="5"/>
      <c r="K45" s="5"/>
    </row>
    <row r="46" spans="1:14" x14ac:dyDescent="0.25">
      <c r="A46" s="1" t="s">
        <v>20</v>
      </c>
      <c r="B46">
        <v>6144</v>
      </c>
      <c r="C46">
        <v>1</v>
      </c>
      <c r="D46">
        <f t="shared" si="1"/>
        <v>0</v>
      </c>
      <c r="E46">
        <f t="shared" si="0"/>
        <v>6144</v>
      </c>
      <c r="G46" s="5"/>
      <c r="H46" s="5"/>
      <c r="I46" s="5"/>
      <c r="J46" s="5"/>
      <c r="K46" s="5"/>
    </row>
    <row r="47" spans="1:14" x14ac:dyDescent="0.25">
      <c r="A47" s="1" t="s">
        <v>21</v>
      </c>
      <c r="B47">
        <v>6144</v>
      </c>
      <c r="C47">
        <v>3072</v>
      </c>
      <c r="D47">
        <f t="shared" si="1"/>
        <v>18874368</v>
      </c>
      <c r="E47">
        <f t="shared" si="0"/>
        <v>0</v>
      </c>
      <c r="G47" s="5"/>
      <c r="H47" s="5"/>
      <c r="I47" s="5"/>
      <c r="J47" s="5"/>
      <c r="K47" s="5"/>
    </row>
    <row r="48" spans="1:14" x14ac:dyDescent="0.25">
      <c r="A48" s="1" t="s">
        <v>22</v>
      </c>
      <c r="B48">
        <v>64</v>
      </c>
      <c r="C48">
        <v>1</v>
      </c>
      <c r="D48">
        <f t="shared" si="1"/>
        <v>0</v>
      </c>
      <c r="E48">
        <f t="shared" si="0"/>
        <v>64</v>
      </c>
      <c r="G48" s="5"/>
      <c r="H48" s="5"/>
      <c r="I48" s="5"/>
      <c r="J48" s="5"/>
      <c r="K48" s="5"/>
    </row>
    <row r="49" spans="1:16" x14ac:dyDescent="0.25">
      <c r="A49" s="1" t="s">
        <v>23</v>
      </c>
      <c r="B49">
        <v>64</v>
      </c>
      <c r="C49">
        <v>3072</v>
      </c>
      <c r="D49">
        <f t="shared" si="1"/>
        <v>196608</v>
      </c>
      <c r="E49">
        <f t="shared" si="0"/>
        <v>0</v>
      </c>
      <c r="G49" s="5"/>
      <c r="H49" s="5"/>
      <c r="I49" s="5"/>
      <c r="J49" s="5"/>
      <c r="K49" s="5"/>
    </row>
    <row r="50" spans="1:16" x14ac:dyDescent="0.25">
      <c r="A50" s="1" t="s">
        <v>24</v>
      </c>
      <c r="B50">
        <v>3072</v>
      </c>
      <c r="C50">
        <v>1</v>
      </c>
      <c r="D50">
        <f t="shared" si="1"/>
        <v>0</v>
      </c>
      <c r="E50">
        <f t="shared" si="0"/>
        <v>3072</v>
      </c>
      <c r="G50" s="5"/>
      <c r="H50" s="5"/>
      <c r="I50" s="5"/>
      <c r="J50" s="5"/>
      <c r="K50" s="5"/>
    </row>
    <row r="51" spans="1:16" x14ac:dyDescent="0.25">
      <c r="A51" s="1" t="s">
        <v>25</v>
      </c>
      <c r="B51">
        <v>3072</v>
      </c>
      <c r="C51">
        <v>256</v>
      </c>
      <c r="D51">
        <f t="shared" si="1"/>
        <v>786432</v>
      </c>
      <c r="E51">
        <f t="shared" si="0"/>
        <v>0</v>
      </c>
      <c r="G51" s="5"/>
      <c r="H51" s="5"/>
      <c r="I51" s="5"/>
      <c r="J51" s="5"/>
      <c r="K51" s="5"/>
    </row>
    <row r="52" spans="1:16" x14ac:dyDescent="0.25">
      <c r="A52" s="1" t="s">
        <v>26</v>
      </c>
      <c r="B52">
        <v>3072</v>
      </c>
      <c r="C52">
        <v>1</v>
      </c>
      <c r="D52">
        <f t="shared" si="1"/>
        <v>0</v>
      </c>
      <c r="E52">
        <f t="shared" si="0"/>
        <v>3072</v>
      </c>
      <c r="G52" s="5"/>
      <c r="H52" s="5"/>
      <c r="I52" s="5"/>
      <c r="J52" s="5"/>
      <c r="K52" s="5"/>
    </row>
    <row r="53" spans="1:16" x14ac:dyDescent="0.25">
      <c r="A53" s="1" t="s">
        <v>27</v>
      </c>
      <c r="B53">
        <v>3072</v>
      </c>
      <c r="C53">
        <v>3072</v>
      </c>
      <c r="D53">
        <f t="shared" si="1"/>
        <v>9437184</v>
      </c>
      <c r="E53">
        <f t="shared" si="0"/>
        <v>0</v>
      </c>
      <c r="G53" s="5"/>
      <c r="H53" s="5"/>
      <c r="I53" s="5"/>
      <c r="J53" s="5"/>
      <c r="K53" s="5"/>
    </row>
    <row r="54" spans="1:16" x14ac:dyDescent="0.25">
      <c r="A54" s="1" t="s">
        <v>28</v>
      </c>
      <c r="B54">
        <v>3072</v>
      </c>
      <c r="C54">
        <v>1</v>
      </c>
      <c r="D54">
        <f t="shared" si="1"/>
        <v>0</v>
      </c>
      <c r="E54">
        <f t="shared" si="0"/>
        <v>3072</v>
      </c>
      <c r="G54" s="5"/>
      <c r="H54" s="5"/>
      <c r="I54" s="5"/>
      <c r="J54" s="5"/>
      <c r="K54" s="5"/>
    </row>
    <row r="55" spans="1:16" x14ac:dyDescent="0.25">
      <c r="A55" s="1" t="s">
        <v>29</v>
      </c>
      <c r="B55">
        <v>3072</v>
      </c>
      <c r="C55">
        <v>64</v>
      </c>
      <c r="D55">
        <f t="shared" si="1"/>
        <v>196608</v>
      </c>
      <c r="E55">
        <f t="shared" si="0"/>
        <v>0</v>
      </c>
      <c r="G55" s="5">
        <f>SUM(D36:D55)</f>
        <v>64094208</v>
      </c>
      <c r="H55" s="5">
        <f>SUM(E36:E55)</f>
        <v>30784</v>
      </c>
      <c r="I55" s="5"/>
      <c r="J55" s="6">
        <f>G55</f>
        <v>64094208</v>
      </c>
      <c r="K55" s="6">
        <f>H55</f>
        <v>30784</v>
      </c>
      <c r="L55" s="4"/>
      <c r="M55" s="6">
        <f>J55</f>
        <v>64094208</v>
      </c>
      <c r="N55" s="6">
        <f>K55</f>
        <v>30784</v>
      </c>
      <c r="P55" s="5">
        <f>M55+N55</f>
        <v>64124992</v>
      </c>
    </row>
    <row r="56" spans="1:16" x14ac:dyDescent="0.25">
      <c r="A56" s="1"/>
    </row>
    <row r="57" spans="1:16" x14ac:dyDescent="0.25">
      <c r="A57" s="1"/>
    </row>
    <row r="58" spans="1:16" x14ac:dyDescent="0.25">
      <c r="A58" s="1"/>
    </row>
    <row r="59" spans="1:16" x14ac:dyDescent="0.25">
      <c r="A59" s="1"/>
    </row>
    <row r="60" spans="1:16" x14ac:dyDescent="0.25">
      <c r="A60" s="1"/>
    </row>
    <row r="61" spans="1:16" x14ac:dyDescent="0.25">
      <c r="A61" s="1"/>
    </row>
    <row r="62" spans="1:16" x14ac:dyDescent="0.25">
      <c r="A62" s="1"/>
    </row>
    <row r="63" spans="1:16" x14ac:dyDescent="0.25">
      <c r="A63" s="1"/>
    </row>
    <row r="64" spans="1:16" x14ac:dyDescent="0.25">
      <c r="A64" s="1"/>
    </row>
    <row r="65" spans="1:1" x14ac:dyDescent="0.25">
      <c r="A65" s="1"/>
    </row>
    <row r="66" spans="1:1" x14ac:dyDescent="0.25">
      <c r="A66"/>
    </row>
    <row r="67" spans="1:1" x14ac:dyDescent="0.25">
      <c r="A67"/>
    </row>
  </sheetData>
  <mergeCells count="2">
    <mergeCell ref="G1:H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150E-C1C8-424F-839D-A46EF8FE1B23}">
  <dimension ref="A1:E11"/>
  <sheetViews>
    <sheetView workbookViewId="0">
      <selection activeCell="A6" sqref="A6"/>
    </sheetView>
  </sheetViews>
  <sheetFormatPr defaultRowHeight="15" x14ac:dyDescent="0.25"/>
  <cols>
    <col min="1" max="1" width="18.28515625" bestFit="1" customWidth="1"/>
    <col min="2" max="2" width="10" bestFit="1" customWidth="1"/>
  </cols>
  <sheetData>
    <row r="1" spans="1:5" x14ac:dyDescent="0.25">
      <c r="A1" t="s">
        <v>57</v>
      </c>
    </row>
    <row r="2" spans="1:5" x14ac:dyDescent="0.25">
      <c r="A2" s="7" t="s">
        <v>50</v>
      </c>
      <c r="B2">
        <f>SUM(Sheet1!D28:E33)</f>
        <v>141591552</v>
      </c>
    </row>
    <row r="3" spans="1:5" x14ac:dyDescent="0.25">
      <c r="A3" t="s">
        <v>52</v>
      </c>
      <c r="B3">
        <f>SUM(Sheet1!D28:E31)</f>
        <v>113270784</v>
      </c>
      <c r="E3" t="s">
        <v>56</v>
      </c>
    </row>
    <row r="4" spans="1:5" x14ac:dyDescent="0.25">
      <c r="A4" t="s">
        <v>51</v>
      </c>
      <c r="B4">
        <f>SUM(Sheet1!D32:E33)</f>
        <v>28320768</v>
      </c>
    </row>
    <row r="6" spans="1:5" x14ac:dyDescent="0.25">
      <c r="A6" t="s">
        <v>58</v>
      </c>
    </row>
    <row r="7" spans="1:5" x14ac:dyDescent="0.25">
      <c r="A7" t="s">
        <v>50</v>
      </c>
      <c r="B7">
        <f>SUM(Sheet1!D4:E13)</f>
        <v>169915392</v>
      </c>
      <c r="E7" t="s">
        <v>56</v>
      </c>
    </row>
    <row r="8" spans="1:5" x14ac:dyDescent="0.25">
      <c r="A8" t="s">
        <v>53</v>
      </c>
      <c r="B8">
        <f>SUM(Sheet1!D15:E22)</f>
        <v>113273856</v>
      </c>
    </row>
    <row r="9" spans="1:5" x14ac:dyDescent="0.25">
      <c r="A9" t="s">
        <v>54</v>
      </c>
      <c r="B9">
        <f>SUM(Sheet1!D15:E18)</f>
        <v>37761024</v>
      </c>
    </row>
    <row r="10" spans="1:5" x14ac:dyDescent="0.25">
      <c r="A10" t="s">
        <v>55</v>
      </c>
      <c r="B10">
        <f>SUM(Sheet1!D19:E22)</f>
        <v>75512832</v>
      </c>
    </row>
    <row r="11" spans="1:5" x14ac:dyDescent="0.25">
      <c r="A11" t="s">
        <v>51</v>
      </c>
      <c r="B11">
        <f>SUM(Sheet1!D12:E13)</f>
        <v>56641536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Goringe</dc:creator>
  <cp:lastModifiedBy>Chris Goringe</cp:lastModifiedBy>
  <dcterms:created xsi:type="dcterms:W3CDTF">2024-08-30T06:13:26Z</dcterms:created>
  <dcterms:modified xsi:type="dcterms:W3CDTF">2024-09-02T02:54:53Z</dcterms:modified>
</cp:coreProperties>
</file>