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001665\Documents\Schule\BWL\"/>
    </mc:Choice>
  </mc:AlternateContent>
  <bookViews>
    <workbookView xWindow="0" yWindow="0" windowWidth="15480" windowHeight="8190" activeTab="5"/>
  </bookViews>
  <sheets>
    <sheet name="Lagerdaten 1" sheetId="1" r:id="rId1"/>
    <sheet name="ABC-Analyse 1" sheetId="2" r:id="rId2"/>
    <sheet name="ABC Diagrammdaten" sheetId="3" r:id="rId3"/>
    <sheet name="ABC Diagramm" sheetId="4" r:id="rId4"/>
    <sheet name="Lagerdaten 2" sheetId="5" r:id="rId5"/>
    <sheet name="ABC-Analyse 2" sheetId="6" r:id="rId6"/>
  </sheets>
  <externalReferences>
    <externalReference r:id="rId7"/>
  </externalReferences>
  <definedNames>
    <definedName name="Artikel">#REF!</definedName>
    <definedName name="Lagerdaten">#REF!</definedName>
    <definedName name="Lagergrundkosten">[1]Datenübersicht!$C$25:$D$30</definedName>
  </definedNames>
  <calcPr calcId="152511"/>
</workbook>
</file>

<file path=xl/calcChain.xml><?xml version="1.0" encoding="utf-8"?>
<calcChain xmlns="http://schemas.openxmlformats.org/spreadsheetml/2006/main">
  <c r="F14" i="6" l="1"/>
  <c r="F4" i="6"/>
  <c r="F5" i="6"/>
  <c r="F6" i="6"/>
  <c r="F7" i="6"/>
  <c r="F8" i="6"/>
  <c r="F9" i="6"/>
  <c r="F10" i="6"/>
  <c r="F11" i="6"/>
  <c r="F12" i="6"/>
  <c r="F3" i="6"/>
  <c r="E14" i="6"/>
  <c r="D14" i="6"/>
  <c r="E4" i="6"/>
  <c r="E5" i="6"/>
  <c r="E6" i="6"/>
  <c r="E7" i="6"/>
  <c r="E8" i="6"/>
  <c r="E9" i="6"/>
  <c r="E10" i="6"/>
  <c r="E11" i="6"/>
  <c r="E12" i="6"/>
  <c r="E3" i="6"/>
  <c r="D4" i="6"/>
  <c r="D5" i="6"/>
  <c r="D6" i="6"/>
  <c r="D7" i="6"/>
  <c r="D8" i="6"/>
  <c r="D9" i="6"/>
  <c r="D10" i="6"/>
  <c r="D11" i="6"/>
  <c r="D12" i="6"/>
  <c r="D3" i="6"/>
  <c r="C14" i="6"/>
  <c r="C4" i="6"/>
  <c r="C5" i="6"/>
  <c r="C6" i="6"/>
  <c r="C7" i="6"/>
  <c r="C8" i="6"/>
  <c r="C9" i="6"/>
  <c r="C10" i="6"/>
  <c r="C11" i="6"/>
  <c r="C12" i="6"/>
  <c r="C3" i="6"/>
  <c r="B4" i="6"/>
  <c r="B5" i="6"/>
  <c r="B6" i="6"/>
  <c r="B7" i="6"/>
  <c r="B8" i="6"/>
  <c r="B9" i="6"/>
  <c r="B10" i="6"/>
  <c r="B11" i="6"/>
  <c r="B12" i="6"/>
  <c r="B3" i="6"/>
  <c r="A4" i="6"/>
  <c r="A5" i="6"/>
  <c r="A6" i="6"/>
  <c r="A7" i="6"/>
  <c r="A8" i="6"/>
  <c r="A9" i="6"/>
  <c r="A10" i="6"/>
  <c r="A11" i="6"/>
  <c r="A12" i="6"/>
  <c r="A3" i="6"/>
  <c r="C17" i="3"/>
  <c r="C18" i="3"/>
  <c r="B17" i="3"/>
  <c r="B18" i="3"/>
  <c r="B16" i="3"/>
  <c r="C16" i="3"/>
  <c r="D3" i="2"/>
  <c r="E4" i="3"/>
  <c r="E5" i="3"/>
  <c r="E6" i="3"/>
  <c r="E7" i="3"/>
  <c r="E8" i="3"/>
  <c r="E9" i="3"/>
  <c r="E10" i="3"/>
  <c r="E11" i="3"/>
  <c r="E12" i="3"/>
  <c r="E3" i="3"/>
  <c r="D4" i="3"/>
  <c r="D5" i="3"/>
  <c r="D6" i="3"/>
  <c r="D7" i="3"/>
  <c r="D8" i="3"/>
  <c r="D9" i="3"/>
  <c r="D10" i="3"/>
  <c r="D11" i="3"/>
  <c r="D12" i="3"/>
  <c r="D3" i="3"/>
  <c r="C12" i="3"/>
  <c r="C4" i="3"/>
  <c r="C5" i="3"/>
  <c r="C6" i="3"/>
  <c r="C7" i="3"/>
  <c r="C8" i="3"/>
  <c r="C9" i="3"/>
  <c r="C10" i="3"/>
  <c r="C11" i="3"/>
  <c r="C3" i="3"/>
  <c r="B4" i="3"/>
  <c r="B5" i="3"/>
  <c r="B6" i="3"/>
  <c r="B7" i="3"/>
  <c r="B8" i="3"/>
  <c r="B9" i="3"/>
  <c r="B10" i="3"/>
  <c r="B11" i="3"/>
  <c r="B12" i="3"/>
  <c r="B3" i="3"/>
  <c r="A4" i="3"/>
  <c r="A5" i="3"/>
  <c r="A6" i="3"/>
  <c r="A7" i="3"/>
  <c r="A8" i="3"/>
  <c r="A9" i="3"/>
  <c r="A10" i="3"/>
  <c r="A11" i="3"/>
  <c r="A12" i="3"/>
  <c r="A3" i="3"/>
  <c r="I4" i="2"/>
  <c r="I5" i="2"/>
  <c r="I6" i="2"/>
  <c r="I7" i="2"/>
  <c r="I8" i="2"/>
  <c r="I9" i="2"/>
  <c r="I10" i="2"/>
  <c r="I11" i="2"/>
  <c r="I12" i="2"/>
  <c r="I3" i="2"/>
  <c r="H12" i="2"/>
  <c r="H5" i="2"/>
  <c r="H6" i="2" s="1"/>
  <c r="H7" i="2" s="1"/>
  <c r="H8" i="2" s="1"/>
  <c r="H9" i="2" s="1"/>
  <c r="H10" i="2" s="1"/>
  <c r="H11" i="2" s="1"/>
  <c r="H4" i="2"/>
  <c r="H3" i="2"/>
  <c r="E4" i="2" l="1"/>
  <c r="F4" i="2" s="1"/>
  <c r="E12" i="2"/>
  <c r="F12" i="2" s="1"/>
  <c r="E8" i="2"/>
  <c r="F8" i="2" s="1"/>
  <c r="E9" i="2"/>
  <c r="F9" i="2" s="1"/>
  <c r="E10" i="2"/>
  <c r="F10" i="2" s="1"/>
  <c r="E3" i="2"/>
  <c r="F3" i="2" s="1"/>
  <c r="E6" i="2"/>
  <c r="F6" i="2" s="1"/>
  <c r="E5" i="2"/>
  <c r="F5" i="2" s="1"/>
  <c r="E11" i="2"/>
  <c r="F11" i="2" s="1"/>
  <c r="E7" i="2"/>
  <c r="F7" i="2" s="1"/>
  <c r="C4" i="2"/>
  <c r="C12" i="2"/>
  <c r="C8" i="2"/>
  <c r="C9" i="2"/>
  <c r="C10" i="2"/>
  <c r="C3" i="2"/>
  <c r="C6" i="2"/>
  <c r="C5" i="2"/>
  <c r="C11" i="2"/>
  <c r="C7" i="2"/>
  <c r="A4" i="2"/>
  <c r="B4" i="2"/>
  <c r="A12" i="2"/>
  <c r="B12" i="2"/>
  <c r="A8" i="2"/>
  <c r="B8" i="2"/>
  <c r="A9" i="2"/>
  <c r="B9" i="2"/>
  <c r="A10" i="2"/>
  <c r="B10" i="2"/>
  <c r="A3" i="2"/>
  <c r="B3" i="2"/>
  <c r="A6" i="2"/>
  <c r="B6" i="2"/>
  <c r="A5" i="2"/>
  <c r="B5" i="2"/>
  <c r="A11" i="2"/>
  <c r="B11" i="2"/>
  <c r="B7" i="2"/>
  <c r="A7" i="2"/>
  <c r="G9" i="2" l="1"/>
  <c r="D11" i="2"/>
  <c r="G6" i="2"/>
  <c r="G8" i="2"/>
  <c r="D5" i="2"/>
  <c r="D9" i="2"/>
  <c r="F14" i="2"/>
  <c r="G10" i="2" s="1"/>
  <c r="G3" i="2"/>
  <c r="G12" i="2"/>
  <c r="C14" i="2"/>
  <c r="D4" i="2" s="1"/>
  <c r="E14" i="2"/>
  <c r="A2" i="3"/>
  <c r="B2" i="3"/>
  <c r="C2" i="3"/>
  <c r="E2" i="3"/>
  <c r="G4" i="2" l="1"/>
  <c r="G14" i="2" s="1"/>
  <c r="G5" i="2"/>
  <c r="D12" i="2"/>
  <c r="D7" i="2"/>
  <c r="D8" i="2"/>
  <c r="D6" i="2"/>
  <c r="G7" i="2"/>
  <c r="G11" i="2"/>
  <c r="D10" i="2"/>
  <c r="D14" i="2" l="1"/>
</calcChain>
</file>

<file path=xl/sharedStrings.xml><?xml version="1.0" encoding="utf-8"?>
<sst xmlns="http://schemas.openxmlformats.org/spreadsheetml/2006/main" count="91" uniqueCount="53">
  <si>
    <t>ArtNr</t>
  </si>
  <si>
    <t>Bezeichnung</t>
  </si>
  <si>
    <t>Einstands- preis je Stück in €</t>
  </si>
  <si>
    <t>Verbrauchs- menge in Stück</t>
  </si>
  <si>
    <t>Melde-bestand in Stück</t>
  </si>
  <si>
    <t>eiserne Reserve in Stück</t>
  </si>
  <si>
    <t>Art.-Nr.</t>
  </si>
  <si>
    <t>Verbrauchs-menge in Stück</t>
  </si>
  <si>
    <t>Einstands- preis in €</t>
  </si>
  <si>
    <t>Verbrauchs-wert in €</t>
  </si>
  <si>
    <t>ABC-Klasse</t>
  </si>
  <si>
    <t>Summen</t>
  </si>
  <si>
    <t>Einteilung der Klassen</t>
  </si>
  <si>
    <t>Klasse</t>
  </si>
  <si>
    <t>kumulierter Wertanteil in % (von - bis)</t>
  </si>
  <si>
    <t>A</t>
  </si>
  <si>
    <t>B</t>
  </si>
  <si>
    <t>C</t>
  </si>
  <si>
    <t>Mengenanteil je Klasse</t>
  </si>
  <si>
    <t>Wertanteil je Klasse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</si>
  <si>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</si>
  <si>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</si>
  <si>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</si>
  <si>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</si>
  <si>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</si>
  <si>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</si>
  <si>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</si>
  <si>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</si>
  <si>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</si>
  <si>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</si>
  <si>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Verbindungselement F8</t>
  </si>
  <si>
    <t>Gehäuseelement lang</t>
  </si>
  <si>
    <t>Gehäuseelement kurz</t>
  </si>
  <si>
    <t>Tischplatte 9 mm</t>
  </si>
  <si>
    <t>Tischplatte 12 mm</t>
  </si>
  <si>
    <t>Aluminiumstrebe</t>
  </si>
  <si>
    <t>Stahlstrebe</t>
  </si>
  <si>
    <t>Steckverbindung Alu</t>
  </si>
  <si>
    <t>Steckverbindung Stahl</t>
  </si>
  <si>
    <t>Lagerdaten 1. Quartal</t>
  </si>
  <si>
    <t>Wertanteil in %</t>
  </si>
  <si>
    <t>kumulierter Wertanteil in Prozent</t>
  </si>
  <si>
    <t>Verbindungselement G9</t>
  </si>
  <si>
    <t>ABC-Analyse 2</t>
  </si>
  <si>
    <t>Klasse im 1. Quartal</t>
  </si>
  <si>
    <t>Auswertung ob X- oder Z-Gut</t>
  </si>
  <si>
    <t>Lagerdaten 2. Quartal</t>
  </si>
  <si>
    <t>ABC Diagrammdaten</t>
  </si>
  <si>
    <t>ABC-Analyse 1</t>
  </si>
  <si>
    <t>Handlungsempfehlung:</t>
  </si>
  <si>
    <t>Mengen-anteil in %</t>
  </si>
  <si>
    <t>Mengen- anteil in %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</si>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</sst>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D_M_-;\-* #,##0.00\ _D_M_-;_-* \-??\ _D_M_-;_-@_-"/>
    <numFmt numFmtId="165" formatCode="#,##0.00\ _€"/>
    <numFmt numFmtId="166" formatCode="#,##0.00\ &quot;€&quot;"/>
  </numFmts>
  <fonts count="7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41"/>
        <bgColor indexed="31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164" fontId="6" fillId="0" borderId="0" applyFill="0" applyBorder="0" applyAlignment="0" applyProtection="0"/>
    <xf numFmtId="0" fontId="1" fillId="0" borderId="0"/>
  </cellStyleXfs>
  <cellXfs count="62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164" fontId="0" fillId="0" borderId="1" xfId="1" applyFont="1" applyFill="1" applyBorder="1" applyAlignment="1" applyProtection="1"/>
    <xf numFmtId="0" fontId="0" fillId="0" borderId="1" xfId="0" applyBorder="1" applyAlignment="1">
      <alignment horizontal="center"/>
    </xf>
    <xf numFmtId="164" fontId="0" fillId="0" borderId="0" xfId="1" applyFont="1" applyFill="1" applyBorder="1" applyAlignment="1" applyProtection="1"/>
    <xf numFmtId="0" fontId="0" fillId="0" borderId="0" xfId="0" applyAlignment="1">
      <alignment horizontal="center" vertical="top" wrapText="1"/>
    </xf>
    <xf numFmtId="10" fontId="0" fillId="0" borderId="0" xfId="0" applyNumberFormat="1"/>
    <xf numFmtId="164" fontId="0" fillId="0" borderId="0" xfId="1" applyFont="1" applyFill="1" applyBorder="1" applyAlignment="1" applyProtection="1">
      <alignment horizontal="center"/>
    </xf>
    <xf numFmtId="0" fontId="1" fillId="2" borderId="1" xfId="2" applyFont="1" applyFill="1" applyBorder="1"/>
    <xf numFmtId="2" fontId="1" fillId="2" borderId="1" xfId="1" applyNumberFormat="1" applyFont="1" applyFill="1" applyBorder="1" applyAlignment="1" applyProtection="1">
      <alignment horizontal="center"/>
    </xf>
    <xf numFmtId="0" fontId="0" fillId="2" borderId="1" xfId="0" applyFill="1" applyBorder="1"/>
    <xf numFmtId="49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4" borderId="1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10" fontId="3" fillId="3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/>
    <xf numFmtId="0" fontId="0" fillId="2" borderId="1" xfId="1" applyNumberFormat="1" applyFont="1" applyFill="1" applyBorder="1" applyAlignment="1" applyProtection="1"/>
    <xf numFmtId="0" fontId="5" fillId="0" borderId="0" xfId="0" applyFont="1"/>
    <xf numFmtId="2" fontId="0" fillId="0" borderId="0" xfId="0" applyNumberFormat="1"/>
    <xf numFmtId="0" fontId="6" fillId="2" borderId="1" xfId="1" applyNumberFormat="1" applyFont="1" applyFill="1" applyBorder="1" applyAlignment="1" applyProtection="1"/>
    <xf numFmtId="2" fontId="6" fillId="2" borderId="1" xfId="1" applyNumberFormat="1" applyFont="1" applyFill="1" applyBorder="1" applyAlignment="1" applyProtection="1"/>
    <xf numFmtId="164" fontId="6" fillId="0" borderId="1" xfId="1" applyFont="1" applyFill="1" applyBorder="1" applyAlignment="1" applyProtection="1"/>
    <xf numFmtId="0" fontId="0" fillId="0" borderId="2" xfId="0" applyBorder="1"/>
    <xf numFmtId="0" fontId="0" fillId="5" borderId="2" xfId="0" applyFill="1" applyBorder="1"/>
    <xf numFmtId="0" fontId="3" fillId="6" borderId="2" xfId="0" applyFont="1" applyFill="1" applyBorder="1" applyAlignment="1">
      <alignment horizontal="center" vertical="top" wrapText="1"/>
    </xf>
    <xf numFmtId="0" fontId="0" fillId="4" borderId="1" xfId="0" applyNumberFormat="1" applyFont="1" applyFill="1" applyBorder="1"/>
    <xf numFmtId="0" fontId="0" fillId="4" borderId="1" xfId="1" applyNumberFormat="1" applyFont="1" applyFill="1" applyBorder="1" applyAlignment="1" applyProtection="1"/>
    <xf numFmtId="0" fontId="0" fillId="4" borderId="1" xfId="0" applyNumberFormat="1" applyFill="1" applyBorder="1"/>
    <xf numFmtId="0" fontId="0" fillId="4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vertical="top" wrapText="1"/>
    </xf>
    <xf numFmtId="0" fontId="6" fillId="4" borderId="1" xfId="1" applyNumberFormat="1" applyFont="1" applyFill="1" applyBorder="1" applyAlignment="1" applyProtection="1"/>
    <xf numFmtId="0" fontId="3" fillId="4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10" fontId="0" fillId="2" borderId="1" xfId="0" applyNumberFormat="1" applyFill="1" applyBorder="1"/>
    <xf numFmtId="10" fontId="0" fillId="4" borderId="1" xfId="0" applyNumberFormat="1" applyFill="1" applyBorder="1"/>
    <xf numFmtId="165" fontId="0" fillId="2" borderId="1" xfId="1" applyNumberFormat="1" applyFont="1" applyFill="1" applyBorder="1" applyAlignment="1" applyProtection="1"/>
    <xf numFmtId="165" fontId="0" fillId="0" borderId="1" xfId="0" applyNumberFormat="1" applyBorder="1"/>
    <xf numFmtId="165" fontId="0" fillId="4" borderId="1" xfId="0" applyNumberFormat="1" applyFill="1" applyBorder="1"/>
    <xf numFmtId="10" fontId="0" fillId="2" borderId="1" xfId="0" applyNumberForma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166" fontId="0" fillId="4" borderId="1" xfId="0" applyNumberFormat="1" applyFill="1" applyBorder="1"/>
    <xf numFmtId="166" fontId="6" fillId="2" borderId="1" xfId="1" applyNumberFormat="1" applyFont="1" applyFill="1" applyBorder="1" applyAlignment="1" applyProtection="1"/>
  </cellXfs>
  <cellStyles count="3">
    <cellStyle name="Komma" xfId="1" builtinId="3"/>
    <cellStyle name="Standard" xfId="0" builtinId="0"/>
    <cellStyle name="Standard_ABC_1_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'Lagerdaten 1'!$A$2</c:f>
              <c:numCache>
                <c:formatCode>@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667088"/>
        <c:axId val="216667872"/>
      </c:barChart>
      <c:catAx>
        <c:axId val="21666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6667872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21666787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6667088"/>
        <c:crosses val="autoZero"/>
        <c:crossBetween val="between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'ABC Diagrammdaten'!$B$15</c:f>
              <c:strCache>
                <c:ptCount val="1"/>
                <c:pt idx="0">
                  <c:v>Mengenanteil je Klasse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'ABC Diagrammdaten'!$A$16:$A$18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'ABC Diagrammdaten'!$B$16:$B$18</c:f>
              <c:numCache>
                <c:formatCode>0.00%</c:formatCode>
                <c:ptCount val="3"/>
                <c:pt idx="0">
                  <c:v>0.43446244477172313</c:v>
                </c:pt>
                <c:pt idx="1">
                  <c:v>0.32400589101620031</c:v>
                </c:pt>
                <c:pt idx="2">
                  <c:v>0.24153166421207659</c:v>
                </c:pt>
              </c:numCache>
            </c:numRef>
          </c:val>
        </c:ser>
        <c:ser>
          <c:idx val="1"/>
          <c:order val="1"/>
          <c:tx>
            <c:strRef>
              <c:f>'ABC Diagrammdaten'!$C$15</c:f>
              <c:strCache>
                <c:ptCount val="1"/>
                <c:pt idx="0">
                  <c:v>Wertanteil je Klasse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'ABC Diagrammdaten'!$A$16:$A$18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'ABC Diagrammdaten'!$C$16:$C$18</c:f>
              <c:numCache>
                <c:formatCode>0.00%</c:formatCode>
                <c:ptCount val="3"/>
                <c:pt idx="0">
                  <c:v>0.6830237746945047</c:v>
                </c:pt>
                <c:pt idx="1">
                  <c:v>0.19101762784993429</c:v>
                </c:pt>
                <c:pt idx="2">
                  <c:v>0.12595859745556098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439640"/>
        <c:axId val="333436504"/>
      </c:barChart>
      <c:catAx>
        <c:axId val="333439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Klassen</a:t>
                </a:r>
              </a:p>
            </c:rich>
          </c:tx>
          <c:layout>
            <c:manualLayout>
              <c:xMode val="edge"/>
              <c:yMode val="edge"/>
              <c:x val="0.44092688885587406"/>
              <c:y val="0.83220458981088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3436504"/>
        <c:crosses val="autoZero"/>
        <c:auto val="1"/>
        <c:lblAlgn val="ctr"/>
        <c:lblOffset val="100"/>
        <c:noMultiLvlLbl val="0"/>
      </c:catAx>
      <c:valAx>
        <c:axId val="33343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Anteile in Prozent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3439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0</xdr:rowOff>
    </xdr:from>
    <xdr:to>
      <xdr:col>11</xdr:col>
      <xdr:colOff>19050</xdr:colOff>
      <xdr:row>0</xdr:row>
      <xdr:rowOff>0</xdr:rowOff>
    </xdr:to>
    <xdr:graphicFrame macro="">
      <xdr:nvGraphicFramePr>
        <xdr:cNvPr id="4097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2</xdr:row>
      <xdr:rowOff>66675</xdr:rowOff>
    </xdr:from>
    <xdr:to>
      <xdr:col>8</xdr:col>
      <xdr:colOff>676275</xdr:colOff>
      <xdr:row>25</xdr:row>
      <xdr:rowOff>57150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igene%20Dateien/BWL-Labor/Excel/Warenwirtschaft/optimale%20Bestellmenge%20WWS/Warenwirtschaftssystemle%2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übersich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F13"/>
  <sheetViews>
    <sheetView workbookViewId="0">
      <selection activeCell="B18" sqref="B18"/>
    </sheetView>
  </sheetViews>
  <sheetFormatPr baseColWidth="10" defaultRowHeight="12.75" x14ac:dyDescent="0.2"/>
  <cols>
    <col min="2" max="2" width="24.7109375" customWidth="1"/>
    <col min="3" max="3" width="17.140625" style="3" bestFit="1" customWidth="1"/>
    <col min="4" max="4" width="16.85546875" customWidth="1"/>
  </cols>
  <sheetData>
    <row r="1" spans="1:6" ht="18" x14ac:dyDescent="0.25">
      <c r="A1" s="27" t="s">
        <v>39</v>
      </c>
    </row>
    <row r="2" spans="1:6" s="1" customFormat="1" ht="47.25" x14ac:dyDescent="0.2">
      <c r="A2" s="17" t="s">
        <v>0</v>
      </c>
      <c r="B2" s="18" t="s">
        <v>1</v>
      </c>
      <c r="C2" s="19" t="s">
        <v>2</v>
      </c>
      <c r="D2" s="19" t="s">
        <v>3</v>
      </c>
      <c r="E2" s="19" t="s">
        <v>4</v>
      </c>
      <c r="F2" s="19" t="s">
        <v>5</v>
      </c>
    </row>
    <row r="3" spans="1:6" ht="15" x14ac:dyDescent="0.2">
      <c r="A3" s="24" t="s">
        <v>20</v>
      </c>
      <c r="B3" s="14" t="s">
        <v>37</v>
      </c>
      <c r="C3" s="15">
        <v>1.1000000000000001</v>
      </c>
      <c r="D3" s="14">
        <v>1600</v>
      </c>
      <c r="E3" s="16">
        <v>100</v>
      </c>
      <c r="F3" s="16">
        <v>50</v>
      </c>
    </row>
    <row r="4" spans="1:6" ht="15" x14ac:dyDescent="0.2">
      <c r="A4" s="24" t="s">
        <v>21</v>
      </c>
      <c r="B4" s="14" t="s">
        <v>30</v>
      </c>
      <c r="C4" s="15">
        <v>2.2999999999999998</v>
      </c>
      <c r="D4" s="14">
        <v>2000</v>
      </c>
      <c r="E4" s="16">
        <v>80</v>
      </c>
      <c r="F4" s="16">
        <v>30</v>
      </c>
    </row>
    <row r="5" spans="1:6" ht="15" x14ac:dyDescent="0.2">
      <c r="A5" s="24" t="s">
        <v>22</v>
      </c>
      <c r="B5" s="14" t="s">
        <v>42</v>
      </c>
      <c r="C5" s="15">
        <v>3.44</v>
      </c>
      <c r="D5" s="14">
        <v>100</v>
      </c>
      <c r="E5" s="16">
        <v>5</v>
      </c>
      <c r="F5" s="16">
        <v>2</v>
      </c>
    </row>
    <row r="6" spans="1:6" ht="15" x14ac:dyDescent="0.2">
      <c r="A6" s="24" t="s">
        <v>23</v>
      </c>
      <c r="B6" s="14" t="s">
        <v>31</v>
      </c>
      <c r="C6" s="15">
        <v>2.98</v>
      </c>
      <c r="D6" s="14">
        <v>500</v>
      </c>
      <c r="E6" s="16">
        <v>10</v>
      </c>
      <c r="F6" s="16">
        <v>5</v>
      </c>
    </row>
    <row r="7" spans="1:6" ht="15" x14ac:dyDescent="0.2">
      <c r="A7" s="24" t="s">
        <v>24</v>
      </c>
      <c r="B7" s="14" t="s">
        <v>32</v>
      </c>
      <c r="C7" s="15">
        <v>2.77</v>
      </c>
      <c r="D7" s="14">
        <v>500</v>
      </c>
      <c r="E7" s="16">
        <v>10</v>
      </c>
      <c r="F7" s="16">
        <v>5</v>
      </c>
    </row>
    <row r="8" spans="1:6" ht="15" x14ac:dyDescent="0.2">
      <c r="A8" s="24" t="s">
        <v>25</v>
      </c>
      <c r="B8" s="14" t="s">
        <v>38</v>
      </c>
      <c r="C8" s="15">
        <v>1.2</v>
      </c>
      <c r="D8" s="14">
        <v>1000</v>
      </c>
      <c r="E8" s="16">
        <v>15</v>
      </c>
      <c r="F8" s="16">
        <v>8</v>
      </c>
    </row>
    <row r="9" spans="1:6" ht="15" x14ac:dyDescent="0.2">
      <c r="A9" s="24" t="s">
        <v>26</v>
      </c>
      <c r="B9" s="14" t="s">
        <v>33</v>
      </c>
      <c r="C9" s="15">
        <v>15.68</v>
      </c>
      <c r="D9" s="14">
        <v>750</v>
      </c>
      <c r="E9" s="16">
        <v>15</v>
      </c>
      <c r="F9" s="16">
        <v>10</v>
      </c>
    </row>
    <row r="10" spans="1:6" ht="15" x14ac:dyDescent="0.2">
      <c r="A10" s="24" t="s">
        <v>27</v>
      </c>
      <c r="B10" s="14" t="s">
        <v>34</v>
      </c>
      <c r="C10" s="15">
        <v>19.21</v>
      </c>
      <c r="D10" s="14">
        <v>100</v>
      </c>
      <c r="E10" s="16">
        <v>20</v>
      </c>
      <c r="F10" s="16">
        <v>5</v>
      </c>
    </row>
    <row r="11" spans="1:6" ht="15" x14ac:dyDescent="0.2">
      <c r="A11" s="24" t="s">
        <v>28</v>
      </c>
      <c r="B11" s="14" t="s">
        <v>36</v>
      </c>
      <c r="C11" s="15">
        <v>10.65</v>
      </c>
      <c r="D11" s="14">
        <v>200</v>
      </c>
      <c r="E11" s="16">
        <v>20</v>
      </c>
      <c r="F11" s="16">
        <v>15</v>
      </c>
    </row>
    <row r="12" spans="1:6" ht="15" x14ac:dyDescent="0.2">
      <c r="A12" s="24" t="s">
        <v>29</v>
      </c>
      <c r="B12" s="14" t="s">
        <v>35</v>
      </c>
      <c r="C12" s="15">
        <v>12.02</v>
      </c>
      <c r="D12" s="14">
        <v>40</v>
      </c>
      <c r="E12" s="16">
        <v>5</v>
      </c>
      <c r="F12" s="16">
        <v>1</v>
      </c>
    </row>
    <row r="13" spans="1:6" x14ac:dyDescent="0.2">
      <c r="A13" s="2"/>
    </row>
  </sheetData>
  <phoneticPr fontId="4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20"/>
  <sheetViews>
    <sheetView workbookViewId="0">
      <selection activeCell="D3" sqref="D3"/>
    </sheetView>
  </sheetViews>
  <sheetFormatPr baseColWidth="10" defaultRowHeight="12.75" x14ac:dyDescent="0.2"/>
  <cols>
    <col min="2" max="2" width="20.7109375" bestFit="1" customWidth="1"/>
    <col min="3" max="3" width="15.42578125" customWidth="1"/>
    <col min="6" max="6" width="14.7109375" customWidth="1"/>
    <col min="8" max="8" width="12.7109375" style="3" customWidth="1"/>
    <col min="9" max="9" width="9.140625" customWidth="1"/>
  </cols>
  <sheetData>
    <row r="1" spans="1:9" ht="18" x14ac:dyDescent="0.25">
      <c r="A1" s="27" t="s">
        <v>48</v>
      </c>
    </row>
    <row r="2" spans="1:9" s="4" customFormat="1" ht="38.25" x14ac:dyDescent="0.2">
      <c r="A2" s="21" t="s">
        <v>6</v>
      </c>
      <c r="B2" s="21" t="s">
        <v>1</v>
      </c>
      <c r="C2" s="21" t="s">
        <v>7</v>
      </c>
      <c r="D2" s="21" t="s">
        <v>51</v>
      </c>
      <c r="E2" s="21" t="s">
        <v>8</v>
      </c>
      <c r="F2" s="21" t="s">
        <v>9</v>
      </c>
      <c r="G2" s="21" t="s">
        <v>40</v>
      </c>
      <c r="H2" s="21" t="s">
        <v>41</v>
      </c>
      <c r="I2" s="21" t="s">
        <v>10</v>
      </c>
    </row>
    <row r="3" spans="1:9" x14ac:dyDescent="0.2">
      <c r="A3" s="25" t="str">
        <f>'Lagerdaten 1'!A9</f>
        <v>13593</v>
      </c>
      <c r="B3" s="25" t="str">
        <f>'Lagerdaten 1'!B9</f>
        <v>Tischplatte 9 mm</v>
      </c>
      <c r="C3" s="25">
        <f>'Lagerdaten 1'!D9</f>
        <v>750</v>
      </c>
      <c r="D3" s="53">
        <f>C3/$C$14</f>
        <v>0.11045655375552282</v>
      </c>
      <c r="E3" s="55">
        <f>'Lagerdaten 1'!C9</f>
        <v>15.68</v>
      </c>
      <c r="F3" s="26">
        <f>E3*C3</f>
        <v>11760</v>
      </c>
      <c r="G3" s="53">
        <f>F3/$F$14</f>
        <v>0.43441641916751628</v>
      </c>
      <c r="H3" s="58">
        <f>G3</f>
        <v>0.43441641916751628</v>
      </c>
      <c r="I3" s="24" t="str">
        <f>IF(H3&lt;$C$18,"A",IF(H3&lt;$B$20,"B","C"))</f>
        <v>A</v>
      </c>
    </row>
    <row r="4" spans="1:9" x14ac:dyDescent="0.2">
      <c r="A4" s="25" t="str">
        <f>'Lagerdaten 1'!A4</f>
        <v>13588</v>
      </c>
      <c r="B4" s="25" t="str">
        <f>'Lagerdaten 1'!B4</f>
        <v>Verbindungselement F8</v>
      </c>
      <c r="C4" s="25">
        <f>'Lagerdaten 1'!D4</f>
        <v>2000</v>
      </c>
      <c r="D4" s="53">
        <f>C4/$C$14</f>
        <v>0.29455081001472755</v>
      </c>
      <c r="E4" s="55">
        <f>'Lagerdaten 1'!C4</f>
        <v>2.2999999999999998</v>
      </c>
      <c r="F4" s="26">
        <f>E4*C4</f>
        <v>4600</v>
      </c>
      <c r="G4" s="53">
        <f>F4/$F$14</f>
        <v>0.16992478981042305</v>
      </c>
      <c r="H4" s="58">
        <f>H3+G4</f>
        <v>0.6043412089779393</v>
      </c>
      <c r="I4" s="24" t="str">
        <f t="shared" ref="I4:I12" si="0">IF(H4&lt;$C$18,"A",IF(H4&lt;$B$20,"B","C"))</f>
        <v>A</v>
      </c>
    </row>
    <row r="5" spans="1:9" x14ac:dyDescent="0.2">
      <c r="A5" s="25" t="str">
        <f>'Lagerdaten 1'!A11</f>
        <v>13595</v>
      </c>
      <c r="B5" s="25" t="str">
        <f>'Lagerdaten 1'!B11</f>
        <v>Stahlstrebe</v>
      </c>
      <c r="C5" s="25">
        <f>'Lagerdaten 1'!D11</f>
        <v>200</v>
      </c>
      <c r="D5" s="53">
        <f>C5/$C$14</f>
        <v>2.9455081001472753E-2</v>
      </c>
      <c r="E5" s="55">
        <f>'Lagerdaten 1'!C11</f>
        <v>10.65</v>
      </c>
      <c r="F5" s="26">
        <f>E5*C5</f>
        <v>2130</v>
      </c>
      <c r="G5" s="53">
        <f>F5/$F$14</f>
        <v>7.8682565716565456E-2</v>
      </c>
      <c r="H5" s="58">
        <f t="shared" ref="H5:H12" si="1">H4+G5</f>
        <v>0.6830237746945047</v>
      </c>
      <c r="I5" s="24" t="str">
        <f t="shared" si="0"/>
        <v>A</v>
      </c>
    </row>
    <row r="6" spans="1:9" x14ac:dyDescent="0.2">
      <c r="A6" s="25" t="str">
        <f>'Lagerdaten 1'!A10</f>
        <v>13594</v>
      </c>
      <c r="B6" s="25" t="str">
        <f>'Lagerdaten 1'!B10</f>
        <v>Tischplatte 12 mm</v>
      </c>
      <c r="C6" s="25">
        <f>'Lagerdaten 1'!D10</f>
        <v>100</v>
      </c>
      <c r="D6" s="53">
        <f>C6/$C$14</f>
        <v>1.4727540500736377E-2</v>
      </c>
      <c r="E6" s="55">
        <f>'Lagerdaten 1'!C10</f>
        <v>19.21</v>
      </c>
      <c r="F6" s="26">
        <f>E6*C6</f>
        <v>1921</v>
      </c>
      <c r="G6" s="53">
        <f>F6/$F$14</f>
        <v>7.0962069831700586E-2</v>
      </c>
      <c r="H6" s="58">
        <f t="shared" si="1"/>
        <v>0.75398584452620532</v>
      </c>
      <c r="I6" s="24" t="str">
        <f t="shared" si="0"/>
        <v>B</v>
      </c>
    </row>
    <row r="7" spans="1:9" x14ac:dyDescent="0.2">
      <c r="A7" s="25" t="str">
        <f>'Lagerdaten 1'!A3</f>
        <v>13587</v>
      </c>
      <c r="B7" s="25" t="str">
        <f>'Lagerdaten 1'!B3</f>
        <v>Steckverbindung Alu</v>
      </c>
      <c r="C7" s="25">
        <f>'Lagerdaten 1'!D3</f>
        <v>1600</v>
      </c>
      <c r="D7" s="53">
        <f>C7/$C$14</f>
        <v>0.23564064801178203</v>
      </c>
      <c r="E7" s="55">
        <f>'Lagerdaten 1'!C3</f>
        <v>1.1000000000000001</v>
      </c>
      <c r="F7" s="26">
        <f>E7*C7</f>
        <v>1760.0000000000002</v>
      </c>
      <c r="G7" s="53">
        <f>F7/$F$14</f>
        <v>6.5014702188335785E-2</v>
      </c>
      <c r="H7" s="58">
        <f t="shared" si="1"/>
        <v>0.81900054671454114</v>
      </c>
      <c r="I7" s="24" t="str">
        <f t="shared" si="0"/>
        <v>B</v>
      </c>
    </row>
    <row r="8" spans="1:9" x14ac:dyDescent="0.2">
      <c r="A8" s="25" t="str">
        <f>'Lagerdaten 1'!A6</f>
        <v>13590</v>
      </c>
      <c r="B8" s="25" t="str">
        <f>'Lagerdaten 1'!B6</f>
        <v>Gehäuseelement lang</v>
      </c>
      <c r="C8" s="25">
        <f>'Lagerdaten 1'!D6</f>
        <v>500</v>
      </c>
      <c r="D8" s="53">
        <f>C8/$C$14</f>
        <v>7.3637702503681887E-2</v>
      </c>
      <c r="E8" s="55">
        <f>'Lagerdaten 1'!C6</f>
        <v>2.98</v>
      </c>
      <c r="F8" s="26">
        <f>E8*C8</f>
        <v>1490</v>
      </c>
      <c r="G8" s="53">
        <f>F8/$F$14</f>
        <v>5.50408558298979E-2</v>
      </c>
      <c r="H8" s="58">
        <f t="shared" si="1"/>
        <v>0.87404140254443907</v>
      </c>
      <c r="I8" s="24" t="str">
        <f t="shared" si="0"/>
        <v>B</v>
      </c>
    </row>
    <row r="9" spans="1:9" x14ac:dyDescent="0.2">
      <c r="A9" s="25" t="str">
        <f>'Lagerdaten 1'!A7</f>
        <v>13591</v>
      </c>
      <c r="B9" s="25" t="str">
        <f>'Lagerdaten 1'!B7</f>
        <v>Gehäuseelement kurz</v>
      </c>
      <c r="C9" s="25">
        <f>'Lagerdaten 1'!D7</f>
        <v>500</v>
      </c>
      <c r="D9" s="53">
        <f>C9/$C$14</f>
        <v>7.3637702503681887E-2</v>
      </c>
      <c r="E9" s="55">
        <f>'Lagerdaten 1'!C7</f>
        <v>2.77</v>
      </c>
      <c r="F9" s="26">
        <f>E9*C9</f>
        <v>1385</v>
      </c>
      <c r="G9" s="53">
        <f>F9/$F$14</f>
        <v>5.1162137801616506E-2</v>
      </c>
      <c r="H9" s="58">
        <f t="shared" si="1"/>
        <v>0.92520354034605556</v>
      </c>
      <c r="I9" s="24" t="str">
        <f t="shared" si="0"/>
        <v>C</v>
      </c>
    </row>
    <row r="10" spans="1:9" x14ac:dyDescent="0.2">
      <c r="A10" s="25" t="str">
        <f>'Lagerdaten 1'!A8</f>
        <v>13592</v>
      </c>
      <c r="B10" s="25" t="str">
        <f>'Lagerdaten 1'!B8</f>
        <v>Steckverbindung Stahl</v>
      </c>
      <c r="C10" s="25">
        <f>'Lagerdaten 1'!D8</f>
        <v>1000</v>
      </c>
      <c r="D10" s="53">
        <f>C10/$C$14</f>
        <v>0.14727540500736377</v>
      </c>
      <c r="E10" s="55">
        <f>'Lagerdaten 1'!C8</f>
        <v>1.2</v>
      </c>
      <c r="F10" s="26">
        <f>E10*C10</f>
        <v>1200</v>
      </c>
      <c r="G10" s="53">
        <f>F10/$F$14</f>
        <v>4.4328206037501663E-2</v>
      </c>
      <c r="H10" s="58">
        <f t="shared" si="1"/>
        <v>0.96953174638355721</v>
      </c>
      <c r="I10" s="24" t="str">
        <f t="shared" si="0"/>
        <v>C</v>
      </c>
    </row>
    <row r="11" spans="1:9" x14ac:dyDescent="0.2">
      <c r="A11" s="25" t="str">
        <f>'Lagerdaten 1'!A12</f>
        <v>13596</v>
      </c>
      <c r="B11" s="25" t="str">
        <f>'Lagerdaten 1'!B12</f>
        <v>Aluminiumstrebe</v>
      </c>
      <c r="C11" s="25">
        <f>'Lagerdaten 1'!D12</f>
        <v>40</v>
      </c>
      <c r="D11" s="53">
        <f>C11/$C$14</f>
        <v>5.8910162002945507E-3</v>
      </c>
      <c r="E11" s="55">
        <f>'Lagerdaten 1'!C12</f>
        <v>12.02</v>
      </c>
      <c r="F11" s="26">
        <f>E11*C11</f>
        <v>480.79999999999995</v>
      </c>
      <c r="G11" s="53">
        <f>F11/$F$14</f>
        <v>1.7760834552358998E-2</v>
      </c>
      <c r="H11" s="58">
        <f t="shared" si="1"/>
        <v>0.98729258093591621</v>
      </c>
      <c r="I11" s="24" t="str">
        <f t="shared" si="0"/>
        <v>C</v>
      </c>
    </row>
    <row r="12" spans="1:9" x14ac:dyDescent="0.2">
      <c r="A12" s="25" t="str">
        <f>'Lagerdaten 1'!A5</f>
        <v>13589</v>
      </c>
      <c r="B12" s="25" t="str">
        <f>'Lagerdaten 1'!B5</f>
        <v>Verbindungselement G9</v>
      </c>
      <c r="C12" s="25">
        <f>'Lagerdaten 1'!D5</f>
        <v>100</v>
      </c>
      <c r="D12" s="53">
        <f>C12/$C$14</f>
        <v>1.4727540500736377E-2</v>
      </c>
      <c r="E12" s="55">
        <f>'Lagerdaten 1'!C5</f>
        <v>3.44</v>
      </c>
      <c r="F12" s="26">
        <f>E12*C12</f>
        <v>344</v>
      </c>
      <c r="G12" s="53">
        <f>F12/$F$14</f>
        <v>1.270741906408381E-2</v>
      </c>
      <c r="H12" s="58">
        <f t="shared" si="1"/>
        <v>1</v>
      </c>
      <c r="I12" s="24" t="str">
        <f t="shared" si="0"/>
        <v>C</v>
      </c>
    </row>
    <row r="13" spans="1:9" x14ac:dyDescent="0.2">
      <c r="A13" s="5"/>
      <c r="B13" s="6"/>
      <c r="C13" s="6"/>
      <c r="D13" s="7"/>
      <c r="E13" s="56"/>
      <c r="F13" s="8"/>
      <c r="G13" s="7"/>
      <c r="H13" s="9"/>
      <c r="I13" s="6"/>
    </row>
    <row r="14" spans="1:9" x14ac:dyDescent="0.2">
      <c r="A14" s="20" t="s">
        <v>11</v>
      </c>
      <c r="B14" s="35"/>
      <c r="C14" s="36">
        <f>SUM(C3:C12)</f>
        <v>6790</v>
      </c>
      <c r="D14" s="54">
        <f>SUM(D3:D12)</f>
        <v>0.99999999999999989</v>
      </c>
      <c r="E14" s="57">
        <f>SUM(E3:E12)</f>
        <v>71.350000000000009</v>
      </c>
      <c r="F14" s="57">
        <f>SUM(F3:F12)</f>
        <v>27070.799999999999</v>
      </c>
      <c r="G14" s="54">
        <f>SUM(G3:G12)</f>
        <v>1</v>
      </c>
      <c r="H14" s="38"/>
      <c r="I14" s="35"/>
    </row>
    <row r="16" spans="1:9" x14ac:dyDescent="0.2">
      <c r="A16" s="51" t="s">
        <v>12</v>
      </c>
      <c r="B16" s="51"/>
      <c r="C16" s="51"/>
    </row>
    <row r="17" spans="1:3" x14ac:dyDescent="0.2">
      <c r="A17" s="21" t="s">
        <v>13</v>
      </c>
      <c r="B17" s="52" t="s">
        <v>14</v>
      </c>
      <c r="C17" s="52"/>
    </row>
    <row r="18" spans="1:3" x14ac:dyDescent="0.2">
      <c r="A18" s="23" t="s">
        <v>15</v>
      </c>
      <c r="B18" s="59">
        <v>0</v>
      </c>
      <c r="C18" s="59">
        <v>0.7</v>
      </c>
    </row>
    <row r="19" spans="1:3" x14ac:dyDescent="0.2">
      <c r="A19" s="23" t="s">
        <v>16</v>
      </c>
      <c r="B19" s="59">
        <v>0.7</v>
      </c>
      <c r="C19" s="59">
        <v>0.9</v>
      </c>
    </row>
    <row r="20" spans="1:3" x14ac:dyDescent="0.2">
      <c r="A20" s="23" t="s">
        <v>17</v>
      </c>
      <c r="B20" s="59">
        <v>0.9</v>
      </c>
      <c r="C20" s="59">
        <v>1</v>
      </c>
    </row>
  </sheetData>
  <sortState ref="A3:I12">
    <sortCondition descending="1" ref="G3:G12"/>
  </sortState>
  <mergeCells count="2">
    <mergeCell ref="A16:C16"/>
    <mergeCell ref="B17:C17"/>
  </mergeCells>
  <phoneticPr fontId="4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20"/>
  <sheetViews>
    <sheetView workbookViewId="0">
      <selection activeCell="A15" sqref="A15:C18"/>
    </sheetView>
  </sheetViews>
  <sheetFormatPr baseColWidth="10" defaultRowHeight="12.75" x14ac:dyDescent="0.2"/>
  <cols>
    <col min="2" max="2" width="20.7109375" customWidth="1"/>
    <col min="3" max="3" width="12.7109375" bestFit="1" customWidth="1"/>
    <col min="4" max="4" width="11.28515625" customWidth="1"/>
    <col min="6" max="6" width="11.42578125" style="10"/>
  </cols>
  <sheetData>
    <row r="1" spans="1:6" ht="18" x14ac:dyDescent="0.25">
      <c r="A1" s="27" t="s">
        <v>47</v>
      </c>
    </row>
    <row r="2" spans="1:6" s="11" customFormat="1" ht="25.5" x14ac:dyDescent="0.2">
      <c r="A2" s="21" t="str">
        <f>'ABC-Analyse 1'!A2</f>
        <v>Art.-Nr.</v>
      </c>
      <c r="B2" s="21" t="str">
        <f>'ABC-Analyse 1'!B2</f>
        <v>Bezeichnung</v>
      </c>
      <c r="C2" s="21" t="str">
        <f>'ABC-Analyse 1'!I2</f>
        <v>ABC-Klasse</v>
      </c>
      <c r="D2" s="22" t="s">
        <v>50</v>
      </c>
      <c r="E2" s="22" t="str">
        <f>'ABC-Analyse 1'!G2</f>
        <v>Wertanteil in %</v>
      </c>
    </row>
    <row r="3" spans="1:6" x14ac:dyDescent="0.2">
      <c r="A3" s="39" t="str">
        <f>'ABC-Analyse 1'!A3</f>
        <v>13593</v>
      </c>
      <c r="B3" s="39" t="str">
        <f>'ABC-Analyse 1'!B3</f>
        <v>Tischplatte 9 mm</v>
      </c>
      <c r="C3" s="39" t="str">
        <f>'ABC-Analyse 1'!I3</f>
        <v>A</v>
      </c>
      <c r="D3" s="53">
        <f>'ABC-Analyse 1'!D3</f>
        <v>0.11045655375552282</v>
      </c>
      <c r="E3" s="53">
        <f>'ABC-Analyse 1'!G3</f>
        <v>0.43441641916751628</v>
      </c>
    </row>
    <row r="4" spans="1:6" x14ac:dyDescent="0.2">
      <c r="A4" s="39" t="str">
        <f>'ABC-Analyse 1'!A4</f>
        <v>13588</v>
      </c>
      <c r="B4" s="39" t="str">
        <f>'ABC-Analyse 1'!B4</f>
        <v>Verbindungselement F8</v>
      </c>
      <c r="C4" s="39" t="str">
        <f>'ABC-Analyse 1'!I4</f>
        <v>A</v>
      </c>
      <c r="D4" s="53">
        <f>'ABC-Analyse 1'!D4</f>
        <v>0.29455081001472755</v>
      </c>
      <c r="E4" s="53">
        <f>'ABC-Analyse 1'!G4</f>
        <v>0.16992478981042305</v>
      </c>
    </row>
    <row r="5" spans="1:6" x14ac:dyDescent="0.2">
      <c r="A5" s="39" t="str">
        <f>'ABC-Analyse 1'!A5</f>
        <v>13595</v>
      </c>
      <c r="B5" s="39" t="str">
        <f>'ABC-Analyse 1'!B5</f>
        <v>Stahlstrebe</v>
      </c>
      <c r="C5" s="39" t="str">
        <f>'ABC-Analyse 1'!I5</f>
        <v>A</v>
      </c>
      <c r="D5" s="53">
        <f>'ABC-Analyse 1'!D5</f>
        <v>2.9455081001472753E-2</v>
      </c>
      <c r="E5" s="53">
        <f>'ABC-Analyse 1'!G5</f>
        <v>7.8682565716565456E-2</v>
      </c>
    </row>
    <row r="6" spans="1:6" x14ac:dyDescent="0.2">
      <c r="A6" s="39" t="str">
        <f>'ABC-Analyse 1'!A6</f>
        <v>13594</v>
      </c>
      <c r="B6" s="39" t="str">
        <f>'ABC-Analyse 1'!B6</f>
        <v>Tischplatte 12 mm</v>
      </c>
      <c r="C6" s="39" t="str">
        <f>'ABC-Analyse 1'!I6</f>
        <v>B</v>
      </c>
      <c r="D6" s="53">
        <f>'ABC-Analyse 1'!D6</f>
        <v>1.4727540500736377E-2</v>
      </c>
      <c r="E6" s="53">
        <f>'ABC-Analyse 1'!G6</f>
        <v>7.0962069831700586E-2</v>
      </c>
    </row>
    <row r="7" spans="1:6" x14ac:dyDescent="0.2">
      <c r="A7" s="39" t="str">
        <f>'ABC-Analyse 1'!A7</f>
        <v>13587</v>
      </c>
      <c r="B7" s="39" t="str">
        <f>'ABC-Analyse 1'!B7</f>
        <v>Steckverbindung Alu</v>
      </c>
      <c r="C7" s="39" t="str">
        <f>'ABC-Analyse 1'!I7</f>
        <v>B</v>
      </c>
      <c r="D7" s="53">
        <f>'ABC-Analyse 1'!D7</f>
        <v>0.23564064801178203</v>
      </c>
      <c r="E7" s="53">
        <f>'ABC-Analyse 1'!G7</f>
        <v>6.5014702188335785E-2</v>
      </c>
    </row>
    <row r="8" spans="1:6" x14ac:dyDescent="0.2">
      <c r="A8" s="39" t="str">
        <f>'ABC-Analyse 1'!A8</f>
        <v>13590</v>
      </c>
      <c r="B8" s="39" t="str">
        <f>'ABC-Analyse 1'!B8</f>
        <v>Gehäuseelement lang</v>
      </c>
      <c r="C8" s="39" t="str">
        <f>'ABC-Analyse 1'!I8</f>
        <v>B</v>
      </c>
      <c r="D8" s="53">
        <f>'ABC-Analyse 1'!D8</f>
        <v>7.3637702503681887E-2</v>
      </c>
      <c r="E8" s="53">
        <f>'ABC-Analyse 1'!G8</f>
        <v>5.50408558298979E-2</v>
      </c>
    </row>
    <row r="9" spans="1:6" x14ac:dyDescent="0.2">
      <c r="A9" s="39" t="str">
        <f>'ABC-Analyse 1'!A9</f>
        <v>13591</v>
      </c>
      <c r="B9" s="39" t="str">
        <f>'ABC-Analyse 1'!B9</f>
        <v>Gehäuseelement kurz</v>
      </c>
      <c r="C9" s="39" t="str">
        <f>'ABC-Analyse 1'!I9</f>
        <v>C</v>
      </c>
      <c r="D9" s="53">
        <f>'ABC-Analyse 1'!D9</f>
        <v>7.3637702503681887E-2</v>
      </c>
      <c r="E9" s="53">
        <f>'ABC-Analyse 1'!G9</f>
        <v>5.1162137801616506E-2</v>
      </c>
    </row>
    <row r="10" spans="1:6" x14ac:dyDescent="0.2">
      <c r="A10" s="39" t="str">
        <f>'ABC-Analyse 1'!A10</f>
        <v>13592</v>
      </c>
      <c r="B10" s="39" t="str">
        <f>'ABC-Analyse 1'!B10</f>
        <v>Steckverbindung Stahl</v>
      </c>
      <c r="C10" s="39" t="str">
        <f>'ABC-Analyse 1'!I10</f>
        <v>C</v>
      </c>
      <c r="D10" s="53">
        <f>'ABC-Analyse 1'!D10</f>
        <v>0.14727540500736377</v>
      </c>
      <c r="E10" s="53">
        <f>'ABC-Analyse 1'!G10</f>
        <v>4.4328206037501663E-2</v>
      </c>
    </row>
    <row r="11" spans="1:6" x14ac:dyDescent="0.2">
      <c r="A11" s="39" t="str">
        <f>'ABC-Analyse 1'!A11</f>
        <v>13596</v>
      </c>
      <c r="B11" s="39" t="str">
        <f>'ABC-Analyse 1'!B11</f>
        <v>Aluminiumstrebe</v>
      </c>
      <c r="C11" s="39" t="str">
        <f>'ABC-Analyse 1'!I11</f>
        <v>C</v>
      </c>
      <c r="D11" s="53">
        <f>'ABC-Analyse 1'!D11</f>
        <v>5.8910162002945507E-3</v>
      </c>
      <c r="E11" s="53">
        <f>'ABC-Analyse 1'!G11</f>
        <v>1.7760834552358998E-2</v>
      </c>
    </row>
    <row r="12" spans="1:6" ht="25.5" x14ac:dyDescent="0.2">
      <c r="A12" s="39" t="str">
        <f>'ABC-Analyse 1'!A12</f>
        <v>13589</v>
      </c>
      <c r="B12" s="39" t="str">
        <f>'ABC-Analyse 1'!B12</f>
        <v>Verbindungselement G9</v>
      </c>
      <c r="C12" s="39" t="str">
        <f>'ABC-Analyse 1'!I12</f>
        <v>C</v>
      </c>
      <c r="D12" s="53">
        <f>'ABC-Analyse 1'!D12</f>
        <v>1.4727540500736377E-2</v>
      </c>
      <c r="E12" s="53">
        <f>'ABC-Analyse 1'!G12</f>
        <v>1.270741906408381E-2</v>
      </c>
    </row>
    <row r="13" spans="1:6" x14ac:dyDescent="0.2">
      <c r="C13" s="12"/>
      <c r="D13" s="12"/>
    </row>
    <row r="15" spans="1:6" s="3" customFormat="1" ht="27" customHeight="1" x14ac:dyDescent="0.2">
      <c r="A15" s="21" t="s">
        <v>13</v>
      </c>
      <c r="B15" s="21" t="s">
        <v>18</v>
      </c>
      <c r="C15" s="21" t="s">
        <v>19</v>
      </c>
      <c r="E15" s="13"/>
    </row>
    <row r="16" spans="1:6" x14ac:dyDescent="0.2">
      <c r="A16" s="25" t="s">
        <v>15</v>
      </c>
      <c r="B16" s="53">
        <f>SUMIF($C$3:$C$12,A16,$D$3:$D$12)</f>
        <v>0.43446244477172313</v>
      </c>
      <c r="C16" s="53">
        <f>SUMIF($C$3:$C$12,A16,$E$3:$E$12)</f>
        <v>0.6830237746945047</v>
      </c>
      <c r="E16" s="10"/>
      <c r="F16"/>
    </row>
    <row r="17" spans="1:6" x14ac:dyDescent="0.2">
      <c r="A17" s="25" t="s">
        <v>16</v>
      </c>
      <c r="B17" s="53">
        <f t="shared" ref="B17:B18" si="0">SUMIF($C$3:$C$12,A17,$D$3:$D$12)</f>
        <v>0.32400589101620031</v>
      </c>
      <c r="C17" s="53">
        <f t="shared" ref="C17:C18" si="1">SUMIF($C$3:$C$12,A17,$E$3:$E$12)</f>
        <v>0.19101762784993429</v>
      </c>
      <c r="E17" s="10"/>
      <c r="F17"/>
    </row>
    <row r="18" spans="1:6" x14ac:dyDescent="0.2">
      <c r="A18" s="25" t="s">
        <v>17</v>
      </c>
      <c r="B18" s="53">
        <f t="shared" si="0"/>
        <v>0.24153166421207659</v>
      </c>
      <c r="C18" s="53">
        <f t="shared" si="1"/>
        <v>0.12595859745556098</v>
      </c>
      <c r="E18" s="10"/>
      <c r="F18"/>
    </row>
    <row r="20" spans="1:6" x14ac:dyDescent="0.2">
      <c r="B20" s="28"/>
      <c r="C20" s="28"/>
    </row>
  </sheetData>
  <phoneticPr fontId="4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baseColWidth="10" defaultColWidth="11.7109375" defaultRowHeight="12.75" x14ac:dyDescent="0.2"/>
  <sheetData/>
  <phoneticPr fontId="4" type="noConversion"/>
  <pageMargins left="0.74791666666666667" right="0.74791666666666667" top="0.98402777777777783" bottom="0.98402777777777783" header="0.51180555555555562" footer="0.51180555555555562"/>
  <pageSetup paperSize="9" firstPageNumber="0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F13"/>
  <sheetViews>
    <sheetView workbookViewId="0">
      <selection activeCell="F34" sqref="F34"/>
    </sheetView>
  </sheetViews>
  <sheetFormatPr baseColWidth="10" defaultRowHeight="12.75" x14ac:dyDescent="0.2"/>
  <cols>
    <col min="2" max="2" width="24.7109375" customWidth="1"/>
    <col min="3" max="3" width="17.140625" style="3" bestFit="1" customWidth="1"/>
    <col min="4" max="4" width="16.85546875" customWidth="1"/>
  </cols>
  <sheetData>
    <row r="1" spans="1:6" ht="18" x14ac:dyDescent="0.25">
      <c r="A1" s="27" t="s">
        <v>46</v>
      </c>
    </row>
    <row r="2" spans="1:6" s="1" customFormat="1" ht="47.25" x14ac:dyDescent="0.2">
      <c r="A2" s="17" t="s">
        <v>0</v>
      </c>
      <c r="B2" s="18" t="s">
        <v>1</v>
      </c>
      <c r="C2" s="19" t="s">
        <v>2</v>
      </c>
      <c r="D2" s="19" t="s">
        <v>3</v>
      </c>
      <c r="E2" s="19" t="s">
        <v>4</v>
      </c>
      <c r="F2" s="19" t="s">
        <v>5</v>
      </c>
    </row>
    <row r="3" spans="1:6" ht="15" x14ac:dyDescent="0.2">
      <c r="A3" s="24">
        <v>13587</v>
      </c>
      <c r="B3" s="14" t="s">
        <v>37</v>
      </c>
      <c r="C3" s="30">
        <v>20.079999999999998</v>
      </c>
      <c r="D3" s="29">
        <v>340</v>
      </c>
      <c r="E3" s="16">
        <v>100</v>
      </c>
      <c r="F3" s="16">
        <v>50</v>
      </c>
    </row>
    <row r="4" spans="1:6" ht="15" x14ac:dyDescent="0.2">
      <c r="A4" s="24">
        <v>13588</v>
      </c>
      <c r="B4" s="14" t="s">
        <v>30</v>
      </c>
      <c r="C4" s="30">
        <v>2.2999999999999998</v>
      </c>
      <c r="D4" s="29">
        <v>1700</v>
      </c>
      <c r="E4" s="16">
        <v>80</v>
      </c>
      <c r="F4" s="16">
        <v>30</v>
      </c>
    </row>
    <row r="5" spans="1:6" ht="15" x14ac:dyDescent="0.2">
      <c r="A5" s="24">
        <v>13589</v>
      </c>
      <c r="B5" s="14" t="s">
        <v>42</v>
      </c>
      <c r="C5" s="30">
        <v>17</v>
      </c>
      <c r="D5" s="29">
        <v>300</v>
      </c>
      <c r="E5" s="16">
        <v>5</v>
      </c>
      <c r="F5" s="16">
        <v>2</v>
      </c>
    </row>
    <row r="6" spans="1:6" ht="15" x14ac:dyDescent="0.2">
      <c r="A6" s="24">
        <v>13590</v>
      </c>
      <c r="B6" s="14" t="s">
        <v>31</v>
      </c>
      <c r="C6" s="30">
        <v>10.65</v>
      </c>
      <c r="D6" s="29">
        <v>450</v>
      </c>
      <c r="E6" s="16">
        <v>10</v>
      </c>
      <c r="F6" s="16">
        <v>5</v>
      </c>
    </row>
    <row r="7" spans="1:6" ht="15" x14ac:dyDescent="0.2">
      <c r="A7" s="24">
        <v>13591</v>
      </c>
      <c r="B7" s="14" t="s">
        <v>32</v>
      </c>
      <c r="C7" s="30">
        <v>3.02</v>
      </c>
      <c r="D7" s="29">
        <v>500</v>
      </c>
      <c r="E7" s="16">
        <v>10</v>
      </c>
      <c r="F7" s="16">
        <v>5</v>
      </c>
    </row>
    <row r="8" spans="1:6" ht="15" x14ac:dyDescent="0.2">
      <c r="A8" s="24">
        <v>13592</v>
      </c>
      <c r="B8" s="14" t="s">
        <v>38</v>
      </c>
      <c r="C8" s="30">
        <v>1.1100000000000001</v>
      </c>
      <c r="D8" s="29">
        <v>1100</v>
      </c>
      <c r="E8" s="16">
        <v>15</v>
      </c>
      <c r="F8" s="16">
        <v>8</v>
      </c>
    </row>
    <row r="9" spans="1:6" ht="15" x14ac:dyDescent="0.2">
      <c r="A9" s="24">
        <v>13593</v>
      </c>
      <c r="B9" s="14" t="s">
        <v>33</v>
      </c>
      <c r="C9" s="30">
        <v>1.2</v>
      </c>
      <c r="D9" s="29">
        <v>1300</v>
      </c>
      <c r="E9" s="16">
        <v>15</v>
      </c>
      <c r="F9" s="16">
        <v>10</v>
      </c>
    </row>
    <row r="10" spans="1:6" ht="15" x14ac:dyDescent="0.2">
      <c r="A10" s="24">
        <v>13594</v>
      </c>
      <c r="B10" s="14" t="s">
        <v>34</v>
      </c>
      <c r="C10" s="30">
        <v>2.4</v>
      </c>
      <c r="D10" s="29">
        <v>500</v>
      </c>
      <c r="E10" s="16">
        <v>20</v>
      </c>
      <c r="F10" s="16">
        <v>5</v>
      </c>
    </row>
    <row r="11" spans="1:6" ht="15" x14ac:dyDescent="0.2">
      <c r="A11" s="24">
        <v>13595</v>
      </c>
      <c r="B11" s="14" t="s">
        <v>36</v>
      </c>
      <c r="C11" s="30">
        <v>12.02</v>
      </c>
      <c r="D11" s="29">
        <v>65</v>
      </c>
      <c r="E11" s="16">
        <v>20</v>
      </c>
      <c r="F11" s="16">
        <v>15</v>
      </c>
    </row>
    <row r="12" spans="1:6" ht="15" x14ac:dyDescent="0.2">
      <c r="A12" s="24">
        <v>13596</v>
      </c>
      <c r="B12" s="14" t="s">
        <v>35</v>
      </c>
      <c r="C12" s="30">
        <v>3.55</v>
      </c>
      <c r="D12" s="29">
        <v>40</v>
      </c>
      <c r="E12" s="16">
        <v>5</v>
      </c>
      <c r="F12" s="16">
        <v>1</v>
      </c>
    </row>
    <row r="13" spans="1:6" x14ac:dyDescent="0.2">
      <c r="A13" s="2"/>
    </row>
  </sheetData>
  <phoneticPr fontId="4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N21"/>
  <sheetViews>
    <sheetView tabSelected="1" workbookViewId="0">
      <selection activeCell="F18" sqref="F18"/>
    </sheetView>
  </sheetViews>
  <sheetFormatPr baseColWidth="10" defaultRowHeight="12.75" x14ac:dyDescent="0.2"/>
  <cols>
    <col min="2" max="2" width="20.7109375" bestFit="1" customWidth="1"/>
    <col min="3" max="3" width="15.42578125" customWidth="1"/>
    <col min="6" max="6" width="14.7109375" customWidth="1"/>
    <col min="8" max="8" width="12.7109375" style="3" customWidth="1"/>
    <col min="9" max="9" width="9.140625" customWidth="1"/>
  </cols>
  <sheetData>
    <row r="1" spans="1:12" ht="18" x14ac:dyDescent="0.25">
      <c r="A1" s="27" t="s">
        <v>43</v>
      </c>
      <c r="D1" s="27" t="s">
        <v>43</v>
      </c>
    </row>
    <row r="2" spans="1:12" s="4" customFormat="1" ht="38.25" x14ac:dyDescent="0.2">
      <c r="A2" s="21" t="s">
        <v>6</v>
      </c>
      <c r="B2" s="21" t="s">
        <v>1</v>
      </c>
      <c r="C2" s="21" t="s">
        <v>7</v>
      </c>
      <c r="D2" s="21" t="s">
        <v>51</v>
      </c>
      <c r="E2" s="21" t="s">
        <v>8</v>
      </c>
      <c r="F2" s="21" t="s">
        <v>9</v>
      </c>
      <c r="G2" s="21" t="s">
        <v>40</v>
      </c>
      <c r="H2" s="21" t="s">
        <v>41</v>
      </c>
      <c r="I2" s="21" t="s">
        <v>10</v>
      </c>
      <c r="K2" s="34" t="s">
        <v>44</v>
      </c>
      <c r="L2" s="34" t="s">
        <v>45</v>
      </c>
    </row>
    <row r="3" spans="1:12" x14ac:dyDescent="0.2">
      <c r="A3" s="25">
        <f>'Lagerdaten 2'!A3</f>
        <v>13587</v>
      </c>
      <c r="B3" s="25" t="str">
        <f>'Lagerdaten 2'!B3</f>
        <v>Steckverbindung Alu</v>
      </c>
      <c r="C3" s="29">
        <f>'Lagerdaten 2'!D3</f>
        <v>340</v>
      </c>
      <c r="D3" s="53">
        <f>C3/$C$14</f>
        <v>5.4011119936457505E-2</v>
      </c>
      <c r="E3" s="60">
        <f>'Lagerdaten 2'!C3</f>
        <v>20.079999999999998</v>
      </c>
      <c r="F3" s="61">
        <f>C3*E3</f>
        <v>6827.2</v>
      </c>
      <c r="G3" s="25"/>
      <c r="H3" s="24"/>
      <c r="I3" s="24"/>
      <c r="K3" s="33"/>
      <c r="L3" s="32"/>
    </row>
    <row r="4" spans="1:12" x14ac:dyDescent="0.2">
      <c r="A4" s="25">
        <f>'Lagerdaten 2'!A4</f>
        <v>13588</v>
      </c>
      <c r="B4" s="25" t="str">
        <f>'Lagerdaten 2'!B4</f>
        <v>Verbindungselement F8</v>
      </c>
      <c r="C4" s="29">
        <f>'Lagerdaten 2'!D4</f>
        <v>1700</v>
      </c>
      <c r="D4" s="53">
        <f t="shared" ref="D4:D12" si="0">C4/$C$14</f>
        <v>0.27005559968228754</v>
      </c>
      <c r="E4" s="60">
        <f>'Lagerdaten 2'!C4</f>
        <v>2.2999999999999998</v>
      </c>
      <c r="F4" s="61">
        <f t="shared" ref="F4:F12" si="1">C4*E4</f>
        <v>3909.9999999999995</v>
      </c>
      <c r="G4" s="25"/>
      <c r="H4" s="24"/>
      <c r="I4" s="24"/>
      <c r="K4" s="33"/>
      <c r="L4" s="32"/>
    </row>
    <row r="5" spans="1:12" x14ac:dyDescent="0.2">
      <c r="A5" s="25">
        <f>'Lagerdaten 2'!A5</f>
        <v>13589</v>
      </c>
      <c r="B5" s="25" t="str">
        <f>'Lagerdaten 2'!B5</f>
        <v>Verbindungselement G9</v>
      </c>
      <c r="C5" s="29">
        <f>'Lagerdaten 2'!D5</f>
        <v>300</v>
      </c>
      <c r="D5" s="53">
        <f t="shared" si="0"/>
        <v>4.765687053216839E-2</v>
      </c>
      <c r="E5" s="60">
        <f>'Lagerdaten 2'!C5</f>
        <v>17</v>
      </c>
      <c r="F5" s="61">
        <f t="shared" si="1"/>
        <v>5100</v>
      </c>
      <c r="G5" s="25"/>
      <c r="H5" s="24"/>
      <c r="I5" s="24"/>
      <c r="K5" s="33"/>
      <c r="L5" s="32"/>
    </row>
    <row r="6" spans="1:12" x14ac:dyDescent="0.2">
      <c r="A6" s="25">
        <f>'Lagerdaten 2'!A6</f>
        <v>13590</v>
      </c>
      <c r="B6" s="25" t="str">
        <f>'Lagerdaten 2'!B6</f>
        <v>Gehäuseelement lang</v>
      </c>
      <c r="C6" s="29">
        <f>'Lagerdaten 2'!D6</f>
        <v>450</v>
      </c>
      <c r="D6" s="53">
        <f t="shared" si="0"/>
        <v>7.1485305798252588E-2</v>
      </c>
      <c r="E6" s="60">
        <f>'Lagerdaten 2'!C6</f>
        <v>10.65</v>
      </c>
      <c r="F6" s="61">
        <f t="shared" si="1"/>
        <v>4792.5</v>
      </c>
      <c r="G6" s="25"/>
      <c r="H6" s="24"/>
      <c r="I6" s="24"/>
      <c r="K6" s="33"/>
      <c r="L6" s="32"/>
    </row>
    <row r="7" spans="1:12" x14ac:dyDescent="0.2">
      <c r="A7" s="25">
        <f>'Lagerdaten 2'!A7</f>
        <v>13591</v>
      </c>
      <c r="B7" s="25" t="str">
        <f>'Lagerdaten 2'!B7</f>
        <v>Gehäuseelement kurz</v>
      </c>
      <c r="C7" s="29">
        <f>'Lagerdaten 2'!D7</f>
        <v>500</v>
      </c>
      <c r="D7" s="53">
        <f t="shared" si="0"/>
        <v>7.9428117553613981E-2</v>
      </c>
      <c r="E7" s="60">
        <f>'Lagerdaten 2'!C7</f>
        <v>3.02</v>
      </c>
      <c r="F7" s="61">
        <f t="shared" si="1"/>
        <v>1510</v>
      </c>
      <c r="G7" s="25"/>
      <c r="H7" s="24"/>
      <c r="I7" s="24"/>
      <c r="K7" s="33"/>
      <c r="L7" s="32"/>
    </row>
    <row r="8" spans="1:12" x14ac:dyDescent="0.2">
      <c r="A8" s="25">
        <f>'Lagerdaten 2'!A8</f>
        <v>13592</v>
      </c>
      <c r="B8" s="25" t="str">
        <f>'Lagerdaten 2'!B8</f>
        <v>Steckverbindung Stahl</v>
      </c>
      <c r="C8" s="29">
        <f>'Lagerdaten 2'!D8</f>
        <v>1100</v>
      </c>
      <c r="D8" s="53">
        <f t="shared" si="0"/>
        <v>0.17474185861795075</v>
      </c>
      <c r="E8" s="60">
        <f>'Lagerdaten 2'!C8</f>
        <v>1.1100000000000001</v>
      </c>
      <c r="F8" s="61">
        <f t="shared" si="1"/>
        <v>1221</v>
      </c>
      <c r="G8" s="25"/>
      <c r="H8" s="24"/>
      <c r="I8" s="24"/>
      <c r="K8" s="33"/>
      <c r="L8" s="32"/>
    </row>
    <row r="9" spans="1:12" x14ac:dyDescent="0.2">
      <c r="A9" s="25">
        <f>'Lagerdaten 2'!A9</f>
        <v>13593</v>
      </c>
      <c r="B9" s="25" t="str">
        <f>'Lagerdaten 2'!B9</f>
        <v>Tischplatte 9 mm</v>
      </c>
      <c r="C9" s="29">
        <f>'Lagerdaten 2'!D9</f>
        <v>1300</v>
      </c>
      <c r="D9" s="53">
        <f t="shared" si="0"/>
        <v>0.20651310563939634</v>
      </c>
      <c r="E9" s="60">
        <f>'Lagerdaten 2'!C9</f>
        <v>1.2</v>
      </c>
      <c r="F9" s="61">
        <f t="shared" si="1"/>
        <v>1560</v>
      </c>
      <c r="G9" s="25"/>
      <c r="H9" s="24"/>
      <c r="I9" s="24"/>
      <c r="K9" s="33"/>
      <c r="L9" s="32"/>
    </row>
    <row r="10" spans="1:12" x14ac:dyDescent="0.2">
      <c r="A10" s="25">
        <f>'Lagerdaten 2'!A10</f>
        <v>13594</v>
      </c>
      <c r="B10" s="25" t="str">
        <f>'Lagerdaten 2'!B10</f>
        <v>Tischplatte 12 mm</v>
      </c>
      <c r="C10" s="29">
        <f>'Lagerdaten 2'!D10</f>
        <v>500</v>
      </c>
      <c r="D10" s="53">
        <f t="shared" si="0"/>
        <v>7.9428117553613981E-2</v>
      </c>
      <c r="E10" s="60">
        <f>'Lagerdaten 2'!C10</f>
        <v>2.4</v>
      </c>
      <c r="F10" s="61">
        <f t="shared" si="1"/>
        <v>1200</v>
      </c>
      <c r="G10" s="25"/>
      <c r="H10" s="24"/>
      <c r="I10" s="24"/>
      <c r="K10" s="33"/>
      <c r="L10" s="32"/>
    </row>
    <row r="11" spans="1:12" x14ac:dyDescent="0.2">
      <c r="A11" s="25">
        <f>'Lagerdaten 2'!A11</f>
        <v>13595</v>
      </c>
      <c r="B11" s="25" t="str">
        <f>'Lagerdaten 2'!B11</f>
        <v>Stahlstrebe</v>
      </c>
      <c r="C11" s="29">
        <f>'Lagerdaten 2'!D11</f>
        <v>65</v>
      </c>
      <c r="D11" s="53">
        <f t="shared" si="0"/>
        <v>1.0325655281969817E-2</v>
      </c>
      <c r="E11" s="60">
        <f>'Lagerdaten 2'!C11</f>
        <v>12.02</v>
      </c>
      <c r="F11" s="61">
        <f t="shared" si="1"/>
        <v>781.3</v>
      </c>
      <c r="G11" s="25"/>
      <c r="H11" s="24"/>
      <c r="I11" s="24"/>
      <c r="K11" s="33"/>
      <c r="L11" s="32"/>
    </row>
    <row r="12" spans="1:12" x14ac:dyDescent="0.2">
      <c r="A12" s="25">
        <f>'Lagerdaten 2'!A12</f>
        <v>13596</v>
      </c>
      <c r="B12" s="25" t="str">
        <f>'Lagerdaten 2'!B12</f>
        <v>Aluminiumstrebe</v>
      </c>
      <c r="C12" s="29">
        <f>'Lagerdaten 2'!D12</f>
        <v>40</v>
      </c>
      <c r="D12" s="53">
        <f t="shared" si="0"/>
        <v>6.354249404289118E-3</v>
      </c>
      <c r="E12" s="60">
        <f>'Lagerdaten 2'!C12</f>
        <v>3.55</v>
      </c>
      <c r="F12" s="61">
        <f t="shared" si="1"/>
        <v>142</v>
      </c>
      <c r="G12" s="25"/>
      <c r="H12" s="24"/>
      <c r="I12" s="24"/>
      <c r="K12" s="33"/>
      <c r="L12" s="32"/>
    </row>
    <row r="13" spans="1:12" x14ac:dyDescent="0.2">
      <c r="A13" s="5"/>
      <c r="B13" s="6"/>
      <c r="C13" s="6"/>
      <c r="D13" s="7"/>
      <c r="E13" s="6"/>
      <c r="F13" s="31"/>
      <c r="G13" s="7"/>
      <c r="H13" s="9"/>
      <c r="I13" s="6"/>
    </row>
    <row r="14" spans="1:12" x14ac:dyDescent="0.2">
      <c r="A14" s="41" t="s">
        <v>11</v>
      </c>
      <c r="B14" s="20"/>
      <c r="C14" s="40">
        <f>SUM(C3:C12)</f>
        <v>6295</v>
      </c>
      <c r="D14" s="54">
        <f>SUM(D3:D12)</f>
        <v>1</v>
      </c>
      <c r="E14" s="60">
        <f>SUM(E3:E12)</f>
        <v>73.33</v>
      </c>
      <c r="F14" s="60">
        <f>SUM(F3:F12)</f>
        <v>27043.999999999996</v>
      </c>
      <c r="G14" s="37"/>
      <c r="H14" s="38"/>
      <c r="I14" s="35"/>
    </row>
    <row r="16" spans="1:12" ht="13.5" thickBot="1" x14ac:dyDescent="0.25">
      <c r="A16" s="51" t="s">
        <v>12</v>
      </c>
      <c r="B16" s="51"/>
      <c r="C16" s="51"/>
    </row>
    <row r="17" spans="1:14" x14ac:dyDescent="0.2">
      <c r="A17" s="21" t="s">
        <v>13</v>
      </c>
      <c r="B17" s="52" t="s">
        <v>14</v>
      </c>
      <c r="C17" s="52"/>
      <c r="K17" s="42" t="s">
        <v>49</v>
      </c>
      <c r="L17" s="43"/>
      <c r="M17" s="43"/>
      <c r="N17" s="44"/>
    </row>
    <row r="18" spans="1:14" x14ac:dyDescent="0.2">
      <c r="A18" s="23" t="s">
        <v>15</v>
      </c>
      <c r="B18" s="38"/>
      <c r="C18" s="38"/>
      <c r="F18" t="s">
        <v>52</v>
      </c>
      <c r="K18" s="45"/>
      <c r="L18" s="46"/>
      <c r="M18" s="46"/>
      <c r="N18" s="47"/>
    </row>
    <row r="19" spans="1:14" x14ac:dyDescent="0.2">
      <c r="A19" s="23" t="s">
        <v>16</v>
      </c>
      <c r="B19" s="38"/>
      <c r="C19" s="38"/>
      <c r="K19" s="45"/>
      <c r="L19" s="46"/>
      <c r="M19" s="46"/>
      <c r="N19" s="47"/>
    </row>
    <row r="20" spans="1:14" x14ac:dyDescent="0.2">
      <c r="A20" s="23" t="s">
        <v>17</v>
      </c>
      <c r="B20" s="38"/>
      <c r="C20" s="38"/>
      <c r="K20" s="45"/>
      <c r="L20" s="46"/>
      <c r="M20" s="46"/>
      <c r="N20" s="47"/>
    </row>
    <row r="21" spans="1:14" ht="13.5" thickBot="1" x14ac:dyDescent="0.25">
      <c r="K21" s="48"/>
      <c r="L21" s="49"/>
      <c r="M21" s="49"/>
      <c r="N21" s="50"/>
    </row>
  </sheetData>
  <mergeCells count="2">
    <mergeCell ref="A16:C16"/>
    <mergeCell ref="B17:C17"/>
  </mergeCells>
  <phoneticPr fontId="4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Lagerdaten 1</vt:lpstr>
      <vt:lpstr>ABC-Analyse 1</vt:lpstr>
      <vt:lpstr>ABC Diagrammdaten</vt:lpstr>
      <vt:lpstr>ABC Diagramm</vt:lpstr>
      <vt:lpstr>Lagerdaten 2</vt:lpstr>
      <vt:lpstr>ABC-Analyse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Hase, Christian</cp:lastModifiedBy>
  <dcterms:created xsi:type="dcterms:W3CDTF">2014-11-04T11:17:12Z</dcterms:created>
  <dcterms:modified xsi:type="dcterms:W3CDTF">2014-11-04T12:45:18Z</dcterms:modified>
</cp:coreProperties>
</file>