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a001665\Documents\Schule\BWL\03.02.15_Lagerkennzahlen\"/>
    </mc:Choice>
  </mc:AlternateContent>
  <bookViews>
    <workbookView xWindow="240" yWindow="15" windowWidth="11580" windowHeight="6540" activeTab="1"/>
  </bookViews>
  <sheets>
    <sheet name="Lagerdaten" sheetId="3" r:id="rId1"/>
    <sheet name="Lagerkennzahlen" sheetId="1" r:id="rId2"/>
  </sheets>
  <externalReferences>
    <externalReference r:id="rId3"/>
  </externalReferences>
  <definedNames>
    <definedName name="Artikel" localSheetId="0">Lagerdaten!$A$2:$B$11</definedName>
    <definedName name="Artikel">[1]Lagerdaten!$A$2:$B$12</definedName>
    <definedName name="Lagerdaten" localSheetId="0">Lagerdaten!$A$2:$F$11</definedName>
    <definedName name="Lagerdaten">[1]Lagerdaten!$A$2:$G$12</definedName>
  </definedNames>
  <calcPr calcId="152511"/>
</workbook>
</file>

<file path=xl/calcChain.xml><?xml version="1.0" encoding="utf-8"?>
<calcChain xmlns="http://schemas.openxmlformats.org/spreadsheetml/2006/main">
  <c r="E16" i="1" l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4" i="1"/>
  <c r="F5" i="1"/>
  <c r="F6" i="1"/>
  <c r="F7" i="1"/>
  <c r="F8" i="1"/>
  <c r="F9" i="1"/>
  <c r="F10" i="1"/>
  <c r="F11" i="1"/>
  <c r="F12" i="1"/>
  <c r="F13" i="1"/>
  <c r="C5" i="1" l="1"/>
  <c r="C6" i="1"/>
  <c r="C7" i="1"/>
  <c r="C8" i="1"/>
  <c r="C9" i="1"/>
  <c r="C10" i="1"/>
  <c r="C11" i="1"/>
  <c r="C12" i="1"/>
  <c r="C13" i="1"/>
  <c r="C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H11" i="3"/>
  <c r="H3" i="3"/>
  <c r="H4" i="3"/>
  <c r="H5" i="3"/>
  <c r="H6" i="3"/>
  <c r="H7" i="3"/>
  <c r="H8" i="3"/>
  <c r="H9" i="3"/>
  <c r="H10" i="3"/>
  <c r="H2" i="3"/>
  <c r="B5" i="1"/>
  <c r="B6" i="1"/>
  <c r="B7" i="1"/>
  <c r="B8" i="1"/>
  <c r="B9" i="1"/>
  <c r="B10" i="1"/>
  <c r="B11" i="1"/>
  <c r="B12" i="1"/>
  <c r="B13" i="1"/>
  <c r="B4" i="1"/>
  <c r="A5" i="1" l="1"/>
  <c r="A6" i="1"/>
  <c r="A7" i="1"/>
  <c r="A8" i="1"/>
  <c r="A9" i="1"/>
  <c r="A10" i="1"/>
  <c r="A11" i="1"/>
  <c r="A12" i="1"/>
  <c r="A13" i="1"/>
  <c r="A4" i="1"/>
</calcChain>
</file>

<file path=xl/sharedStrings.xml><?xml version="1.0" encoding="utf-8"?>
<sst xmlns="http://schemas.openxmlformats.org/spreadsheetml/2006/main" count="39" uniqueCount="39">
  <si>
    <t>ArtNr</t>
  </si>
  <si>
    <t>Bezeichnung</t>
  </si>
  <si>
    <t>02585</t>
  </si>
  <si>
    <t>02586</t>
  </si>
  <si>
    <t>CD-R</t>
  </si>
  <si>
    <t>02590</t>
  </si>
  <si>
    <t>Druckerkabel</t>
  </si>
  <si>
    <t>02582</t>
  </si>
  <si>
    <t>Gehäuse</t>
  </si>
  <si>
    <t>02583</t>
  </si>
  <si>
    <t>Motherboard</t>
  </si>
  <si>
    <t>02589</t>
  </si>
  <si>
    <t>PC-Maus</t>
  </si>
  <si>
    <t>02581</t>
  </si>
  <si>
    <t>Prozessor</t>
  </si>
  <si>
    <t>02587</t>
  </si>
  <si>
    <t>Schrauben</t>
  </si>
  <si>
    <t>02584</t>
  </si>
  <si>
    <t>Speicherbausteine</t>
  </si>
  <si>
    <t>02588</t>
  </si>
  <si>
    <t>Wechselrahmen</t>
  </si>
  <si>
    <t>Artikelbezeichnung</t>
  </si>
  <si>
    <t>Umschlags- häufigkeit</t>
  </si>
  <si>
    <t>durchschnittl. Lagerdauer in Tagen</t>
  </si>
  <si>
    <t>durchschnittlich gebundenes Kapital:</t>
  </si>
  <si>
    <t>Jahreszinssatz:</t>
  </si>
  <si>
    <t>Lagerzinssatz</t>
  </si>
  <si>
    <t>Melde-bestand in Stück</t>
  </si>
  <si>
    <t>optimale Bestellmenge in Stück</t>
  </si>
  <si>
    <t>Einstandspreis in €</t>
  </si>
  <si>
    <t>3,5 Disk</t>
  </si>
  <si>
    <t>Lagerabgang in € (=Wareneinsatz, Warenumsatz)</t>
  </si>
  <si>
    <t>Lagerabgang in Stück pro Jahr</t>
  </si>
  <si>
    <t>Anzahl Bestellungen pro Jahr</t>
  </si>
  <si>
    <t>Mindest-bestand 
in Stück</t>
  </si>
  <si>
    <t>Lagerkennzahlen</t>
  </si>
  <si>
    <t>optimale Bestellmenge
in Stück</t>
  </si>
  <si>
    <t>durchschnittl. Lagerbestand in Stück</t>
  </si>
  <si>
    <t>durchschnittl. Lagerwert 
in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</si>
</sst>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&quot;DM&quot;_-;\-* #,##0.00\ &quot;DM&quot;_-;_-* &quot;-&quot;??\ &quot;DM&quot;_-;_-@_-"/>
    <numFmt numFmtId="165" formatCode="_-* #,##0.00\ _D_M_-;\-* #,##0.00\ _D_M_-;_-* &quot;-&quot;??\ _D_M_-;_-@_-"/>
    <numFmt numFmtId="166" formatCode="#,##0.00\ &quot;DM&quot;"/>
    <numFmt numFmtId="167" formatCode="#,##0.00\ &quot;€&quot;"/>
  </numFmts>
  <fonts count="8" x14ac:knownFonts="1">
    <font>
      <sz val="12"/>
      <name val="Arial"/>
      <family val="2"/>
    </font>
    <font>
      <sz val="11"/>
      <name val="Arial"/>
    </font>
    <font>
      <sz val="12"/>
      <name val="Arial"/>
      <family val="2"/>
    </font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4"/>
    <xf numFmtId="0" fontId="4" fillId="2" borderId="1" xfId="4" applyFont="1" applyFill="1" applyBorder="1"/>
    <xf numFmtId="164" fontId="3" fillId="0" borderId="0" xfId="5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5" fillId="0" borderId="0" xfId="0" applyNumberFormat="1" applyFont="1" applyAlignment="1">
      <alignment horizontal="left"/>
    </xf>
    <xf numFmtId="0" fontId="2" fillId="2" borderId="1" xfId="3" applyFont="1" applyFill="1" applyBorder="1"/>
    <xf numFmtId="0" fontId="0" fillId="2" borderId="1" xfId="0" applyFill="1" applyBorder="1"/>
    <xf numFmtId="0" fontId="0" fillId="0" borderId="0" xfId="0" applyFill="1" applyBorder="1"/>
    <xf numFmtId="0" fontId="3" fillId="0" borderId="0" xfId="4" applyFill="1"/>
    <xf numFmtId="0" fontId="6" fillId="0" borderId="0" xfId="4" applyFont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3" applyFont="1" applyFill="1" applyBorder="1" applyAlignment="1">
      <alignment horizontal="center"/>
    </xf>
    <xf numFmtId="165" fontId="2" fillId="2" borderId="1" xfId="1" applyFont="1" applyFill="1" applyBorder="1"/>
    <xf numFmtId="0" fontId="4" fillId="3" borderId="1" xfId="4" applyFont="1" applyFill="1" applyBorder="1" applyAlignment="1">
      <alignment horizontal="center" vertical="top" wrapText="1"/>
    </xf>
    <xf numFmtId="166" fontId="4" fillId="3" borderId="1" xfId="4" applyNumberFormat="1" applyFont="1" applyFill="1" applyBorder="1" applyAlignment="1">
      <alignment horizontal="center" vertical="top" wrapText="1"/>
    </xf>
    <xf numFmtId="0" fontId="3" fillId="0" borderId="0" xfId="4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top"/>
    </xf>
    <xf numFmtId="0" fontId="4" fillId="3" borderId="3" xfId="0" applyNumberFormat="1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2" fillId="2" borderId="8" xfId="3" applyFont="1" applyFill="1" applyBorder="1"/>
    <xf numFmtId="165" fontId="2" fillId="2" borderId="8" xfId="1" applyFont="1" applyFill="1" applyBorder="1"/>
    <xf numFmtId="0" fontId="2" fillId="2" borderId="8" xfId="3" applyFont="1" applyFill="1" applyBorder="1" applyAlignment="1">
      <alignment horizontal="center"/>
    </xf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0" fontId="3" fillId="2" borderId="9" xfId="4" applyFill="1" applyBorder="1"/>
    <xf numFmtId="10" fontId="7" fillId="2" borderId="1" xfId="4" applyNumberFormat="1" applyFont="1" applyFill="1" applyBorder="1"/>
    <xf numFmtId="0" fontId="4" fillId="2" borderId="1" xfId="4" applyNumberFormat="1" applyFont="1" applyFill="1" applyBorder="1"/>
    <xf numFmtId="0" fontId="4" fillId="2" borderId="1" xfId="1" applyNumberFormat="1" applyFont="1" applyFill="1" applyBorder="1"/>
    <xf numFmtId="167" fontId="4" fillId="2" borderId="1" xfId="1" applyNumberFormat="1" applyFont="1" applyFill="1" applyBorder="1"/>
    <xf numFmtId="2" fontId="4" fillId="2" borderId="1" xfId="1" applyNumberFormat="1" applyFont="1" applyFill="1" applyBorder="1"/>
    <xf numFmtId="0" fontId="4" fillId="2" borderId="10" xfId="4" applyFont="1" applyFill="1" applyBorder="1" applyAlignment="1">
      <alignment horizontal="left"/>
    </xf>
    <xf numFmtId="0" fontId="4" fillId="2" borderId="11" xfId="4" applyFont="1" applyFill="1" applyBorder="1" applyAlignment="1">
      <alignment horizontal="left"/>
    </xf>
    <xf numFmtId="0" fontId="4" fillId="2" borderId="10" xfId="4" applyFont="1" applyFill="1" applyBorder="1" applyAlignment="1"/>
    <xf numFmtId="0" fontId="0" fillId="0" borderId="11" xfId="0" applyBorder="1" applyAlignment="1"/>
    <xf numFmtId="0" fontId="0" fillId="0" borderId="9" xfId="0" applyBorder="1" applyAlignment="1"/>
    <xf numFmtId="2" fontId="4" fillId="2" borderId="1" xfId="4" applyNumberFormat="1" applyFont="1" applyFill="1" applyBorder="1" applyAlignment="1">
      <alignment horizontal="right"/>
    </xf>
    <xf numFmtId="2" fontId="4" fillId="2" borderId="1" xfId="1" applyNumberFormat="1" applyFont="1" applyFill="1" applyBorder="1" applyAlignment="1">
      <alignment horizontal="right"/>
    </xf>
    <xf numFmtId="10" fontId="4" fillId="2" borderId="1" xfId="2" applyNumberFormat="1" applyFont="1" applyFill="1" applyBorder="1" applyAlignment="1">
      <alignment horizontal="right"/>
    </xf>
    <xf numFmtId="167" fontId="4" fillId="2" borderId="9" xfId="5" applyNumberFormat="1" applyFont="1" applyFill="1" applyBorder="1"/>
  </cellXfs>
  <cellStyles count="6">
    <cellStyle name="Komma" xfId="1" builtinId="3"/>
    <cellStyle name="Prozent" xfId="2" builtinId="5"/>
    <cellStyle name="Standard" xfId="0" builtinId="0"/>
    <cellStyle name="Standard_ABC_1_L" xfId="3"/>
    <cellStyle name="Standard_Bestellmenge" xfId="4"/>
    <cellStyle name="Währung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igene%20Dateien\WWS%20Verkaufskalkulation\Gesamtl&#246;sung%20Warenwirtschaftsystem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erdaten"/>
      <sheetName val="Hauptmenü"/>
      <sheetName val="Datenübersicht"/>
      <sheetName val="Untermenü Bestellmenge"/>
      <sheetName val="optimale Bestellmenge"/>
      <sheetName val="Diagramm optimale Bestellmenge"/>
      <sheetName val="Lagerkennziffern"/>
      <sheetName val="Untermenü ABC-Analyse"/>
      <sheetName val="ABC-Artikel"/>
      <sheetName val="ABC-Diagramm"/>
      <sheetName val="Verkaufspreiskalkulation"/>
    </sheetNames>
    <sheetDataSet>
      <sheetData sheetId="0">
        <row r="2">
          <cell r="A2" t="str">
            <v>02585</v>
          </cell>
          <cell r="B2" t="str">
            <v>3,5" Disk</v>
          </cell>
          <cell r="C2">
            <v>0.2</v>
          </cell>
          <cell r="D2">
            <v>2500</v>
          </cell>
          <cell r="E2">
            <v>100</v>
          </cell>
          <cell r="F2">
            <v>2</v>
          </cell>
          <cell r="G2">
            <v>50</v>
          </cell>
        </row>
        <row r="3">
          <cell r="A3" t="str">
            <v>02586</v>
          </cell>
          <cell r="B3" t="str">
            <v>CD-R</v>
          </cell>
          <cell r="C3">
            <v>0.8</v>
          </cell>
          <cell r="D3">
            <v>4000</v>
          </cell>
          <cell r="E3">
            <v>100</v>
          </cell>
          <cell r="F3">
            <v>2</v>
          </cell>
          <cell r="G3">
            <v>50</v>
          </cell>
        </row>
        <row r="4">
          <cell r="A4" t="str">
            <v>02590</v>
          </cell>
          <cell r="B4" t="str">
            <v>Druckerkabel</v>
          </cell>
          <cell r="C4">
            <v>6</v>
          </cell>
          <cell r="D4">
            <v>100</v>
          </cell>
          <cell r="E4">
            <v>5</v>
          </cell>
          <cell r="F4">
            <v>3</v>
          </cell>
          <cell r="G4">
            <v>2</v>
          </cell>
        </row>
        <row r="5">
          <cell r="A5" t="str">
            <v>02582</v>
          </cell>
          <cell r="B5" t="str">
            <v>Gehäuse</v>
          </cell>
          <cell r="C5">
            <v>25</v>
          </cell>
          <cell r="D5">
            <v>500</v>
          </cell>
          <cell r="E5">
            <v>10</v>
          </cell>
          <cell r="F5">
            <v>10</v>
          </cell>
          <cell r="G5">
            <v>5</v>
          </cell>
        </row>
        <row r="6">
          <cell r="A6" t="str">
            <v>02583</v>
          </cell>
          <cell r="B6" t="str">
            <v>Motherboard</v>
          </cell>
          <cell r="C6">
            <v>162</v>
          </cell>
          <cell r="D6">
            <v>500</v>
          </cell>
          <cell r="E6">
            <v>10</v>
          </cell>
          <cell r="F6">
            <v>5</v>
          </cell>
          <cell r="G6">
            <v>5</v>
          </cell>
        </row>
        <row r="7">
          <cell r="A7" t="str">
            <v>02580</v>
          </cell>
          <cell r="B7" t="str">
            <v>Netzwerkkarte 3KX</v>
          </cell>
          <cell r="C7">
            <v>30</v>
          </cell>
          <cell r="D7">
            <v>900</v>
          </cell>
          <cell r="E7">
            <v>15</v>
          </cell>
          <cell r="F7">
            <v>5</v>
          </cell>
          <cell r="G7">
            <v>10</v>
          </cell>
        </row>
        <row r="8">
          <cell r="A8" t="str">
            <v>02589</v>
          </cell>
          <cell r="B8" t="str">
            <v>PC-Maus</v>
          </cell>
          <cell r="C8">
            <v>10</v>
          </cell>
          <cell r="D8">
            <v>800</v>
          </cell>
          <cell r="E8">
            <v>15</v>
          </cell>
          <cell r="F8">
            <v>5</v>
          </cell>
          <cell r="G8">
            <v>10</v>
          </cell>
        </row>
        <row r="9">
          <cell r="A9" t="str">
            <v>02581</v>
          </cell>
          <cell r="B9" t="str">
            <v>Prozessor</v>
          </cell>
          <cell r="C9">
            <v>320</v>
          </cell>
          <cell r="D9">
            <v>750</v>
          </cell>
          <cell r="E9">
            <v>15</v>
          </cell>
          <cell r="F9">
            <v>2</v>
          </cell>
          <cell r="G9">
            <v>10</v>
          </cell>
        </row>
        <row r="10">
          <cell r="A10" t="str">
            <v>02587</v>
          </cell>
          <cell r="B10" t="str">
            <v>Schrauben</v>
          </cell>
          <cell r="C10">
            <v>0.02</v>
          </cell>
          <cell r="D10">
            <v>1000</v>
          </cell>
          <cell r="E10">
            <v>50</v>
          </cell>
          <cell r="F10">
            <v>0.01</v>
          </cell>
          <cell r="G10">
            <v>25</v>
          </cell>
        </row>
        <row r="11">
          <cell r="A11" t="str">
            <v>02584</v>
          </cell>
          <cell r="B11" t="str">
            <v>Speicherbausteine</v>
          </cell>
          <cell r="C11">
            <v>72</v>
          </cell>
          <cell r="D11">
            <v>600</v>
          </cell>
          <cell r="E11">
            <v>20</v>
          </cell>
          <cell r="F11">
            <v>2</v>
          </cell>
          <cell r="G11">
            <v>15</v>
          </cell>
        </row>
        <row r="12">
          <cell r="A12" t="str">
            <v>02588</v>
          </cell>
          <cell r="B12" t="str">
            <v>Wechselrahmen</v>
          </cell>
          <cell r="C12">
            <v>8</v>
          </cell>
          <cell r="D12">
            <v>40</v>
          </cell>
          <cell r="E12">
            <v>5</v>
          </cell>
          <cell r="F12">
            <v>5</v>
          </cell>
          <cell r="G12">
            <v>2</v>
          </cell>
        </row>
      </sheetData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J24"/>
  <sheetViews>
    <sheetView zoomScale="80" workbookViewId="0">
      <selection activeCell="F15" sqref="F15"/>
    </sheetView>
  </sheetViews>
  <sheetFormatPr baseColWidth="10" defaultRowHeight="15" x14ac:dyDescent="0.2"/>
  <cols>
    <col min="1" max="1" width="7.77734375" style="5" customWidth="1"/>
    <col min="2" max="2" width="15.77734375" customWidth="1"/>
    <col min="3" max="3" width="13.77734375" bestFit="1" customWidth="1"/>
    <col min="4" max="4" width="13" customWidth="1"/>
    <col min="5" max="5" width="8.88671875" customWidth="1"/>
    <col min="6" max="6" width="12" customWidth="1"/>
    <col min="7" max="8" width="13" customWidth="1"/>
    <col min="9" max="9" width="12.5546875" customWidth="1"/>
    <col min="10" max="10" width="11.5546875" style="13"/>
  </cols>
  <sheetData>
    <row r="1" spans="1:10" s="13" customFormat="1" ht="47.25" x14ac:dyDescent="0.25">
      <c r="A1" s="21" t="s">
        <v>0</v>
      </c>
      <c r="B1" s="22" t="s">
        <v>1</v>
      </c>
      <c r="C1" s="23" t="s">
        <v>29</v>
      </c>
      <c r="D1" s="24" t="s">
        <v>32</v>
      </c>
      <c r="E1" s="24" t="s">
        <v>27</v>
      </c>
      <c r="F1" s="24" t="s">
        <v>34</v>
      </c>
      <c r="G1" s="24" t="s">
        <v>28</v>
      </c>
      <c r="H1" s="25" t="s">
        <v>33</v>
      </c>
      <c r="I1" s="19"/>
    </row>
    <row r="2" spans="1:10" x14ac:dyDescent="0.2">
      <c r="A2" s="26" t="s">
        <v>2</v>
      </c>
      <c r="B2" s="7" t="s">
        <v>30</v>
      </c>
      <c r="C2" s="15">
        <v>0.1</v>
      </c>
      <c r="D2" s="14">
        <v>2500</v>
      </c>
      <c r="E2" s="8">
        <v>100</v>
      </c>
      <c r="F2" s="12">
        <v>50</v>
      </c>
      <c r="G2" s="12">
        <v>2500</v>
      </c>
      <c r="H2" s="27">
        <f>ROUNDUP(D2/G2,0)</f>
        <v>1</v>
      </c>
      <c r="I2" s="20"/>
    </row>
    <row r="3" spans="1:10" x14ac:dyDescent="0.2">
      <c r="A3" s="26" t="s">
        <v>3</v>
      </c>
      <c r="B3" s="7" t="s">
        <v>4</v>
      </c>
      <c r="C3" s="15">
        <v>0.4</v>
      </c>
      <c r="D3" s="14">
        <v>4000</v>
      </c>
      <c r="E3" s="8">
        <v>100</v>
      </c>
      <c r="F3" s="12">
        <v>50</v>
      </c>
      <c r="G3" s="12">
        <v>2000</v>
      </c>
      <c r="H3" s="27">
        <f t="shared" ref="H3:H10" si="0">ROUNDUP(D3/G3,0)</f>
        <v>2</v>
      </c>
      <c r="I3" s="20"/>
    </row>
    <row r="4" spans="1:10" x14ac:dyDescent="0.2">
      <c r="A4" s="26" t="s">
        <v>5</v>
      </c>
      <c r="B4" s="7" t="s">
        <v>6</v>
      </c>
      <c r="C4" s="15">
        <v>3</v>
      </c>
      <c r="D4" s="14">
        <v>100</v>
      </c>
      <c r="E4" s="8">
        <v>5</v>
      </c>
      <c r="F4" s="12">
        <v>2</v>
      </c>
      <c r="G4" s="12">
        <v>100</v>
      </c>
      <c r="H4" s="27">
        <f t="shared" si="0"/>
        <v>1</v>
      </c>
      <c r="I4" s="20"/>
    </row>
    <row r="5" spans="1:10" x14ac:dyDescent="0.2">
      <c r="A5" s="26" t="s">
        <v>7</v>
      </c>
      <c r="B5" s="7" t="s">
        <v>8</v>
      </c>
      <c r="C5" s="15">
        <v>12.5</v>
      </c>
      <c r="D5" s="14">
        <v>500</v>
      </c>
      <c r="E5" s="8">
        <v>10</v>
      </c>
      <c r="F5" s="12">
        <v>5</v>
      </c>
      <c r="G5" s="12">
        <v>5</v>
      </c>
      <c r="H5" s="27">
        <f t="shared" si="0"/>
        <v>100</v>
      </c>
      <c r="I5" s="20"/>
    </row>
    <row r="6" spans="1:10" x14ac:dyDescent="0.2">
      <c r="A6" s="26" t="s">
        <v>9</v>
      </c>
      <c r="B6" s="7" t="s">
        <v>10</v>
      </c>
      <c r="C6" s="15">
        <v>81</v>
      </c>
      <c r="D6" s="14">
        <v>500</v>
      </c>
      <c r="E6" s="8">
        <v>10</v>
      </c>
      <c r="F6" s="12">
        <v>5</v>
      </c>
      <c r="G6" s="12">
        <v>50</v>
      </c>
      <c r="H6" s="27">
        <f t="shared" si="0"/>
        <v>10</v>
      </c>
      <c r="I6" s="20"/>
    </row>
    <row r="7" spans="1:10" x14ac:dyDescent="0.2">
      <c r="A7" s="26" t="s">
        <v>11</v>
      </c>
      <c r="B7" s="7" t="s">
        <v>12</v>
      </c>
      <c r="C7" s="15">
        <v>5</v>
      </c>
      <c r="D7" s="14">
        <v>800</v>
      </c>
      <c r="E7" s="8">
        <v>15</v>
      </c>
      <c r="F7" s="12">
        <v>10</v>
      </c>
      <c r="G7" s="12">
        <v>200</v>
      </c>
      <c r="H7" s="27">
        <f t="shared" si="0"/>
        <v>4</v>
      </c>
      <c r="I7" s="20"/>
    </row>
    <row r="8" spans="1:10" x14ac:dyDescent="0.2">
      <c r="A8" s="26" t="s">
        <v>13</v>
      </c>
      <c r="B8" s="7" t="s">
        <v>14</v>
      </c>
      <c r="C8" s="15">
        <v>160</v>
      </c>
      <c r="D8" s="14">
        <v>750</v>
      </c>
      <c r="E8" s="8">
        <v>15</v>
      </c>
      <c r="F8" s="12">
        <v>10</v>
      </c>
      <c r="G8" s="12">
        <v>75</v>
      </c>
      <c r="H8" s="27">
        <f t="shared" si="0"/>
        <v>10</v>
      </c>
      <c r="I8" s="20"/>
    </row>
    <row r="9" spans="1:10" x14ac:dyDescent="0.2">
      <c r="A9" s="26" t="s">
        <v>15</v>
      </c>
      <c r="B9" s="7" t="s">
        <v>16</v>
      </c>
      <c r="C9" s="15">
        <v>0.01</v>
      </c>
      <c r="D9" s="14">
        <v>1000</v>
      </c>
      <c r="E9" s="8">
        <v>50</v>
      </c>
      <c r="F9" s="12">
        <v>25</v>
      </c>
      <c r="G9" s="12">
        <v>1000</v>
      </c>
      <c r="H9" s="27">
        <f t="shared" si="0"/>
        <v>1</v>
      </c>
      <c r="I9" s="20"/>
    </row>
    <row r="10" spans="1:10" x14ac:dyDescent="0.2">
      <c r="A10" s="26" t="s">
        <v>17</v>
      </c>
      <c r="B10" s="7" t="s">
        <v>18</v>
      </c>
      <c r="C10" s="15">
        <v>36</v>
      </c>
      <c r="D10" s="14">
        <v>600</v>
      </c>
      <c r="E10" s="8">
        <v>20</v>
      </c>
      <c r="F10" s="12">
        <v>15</v>
      </c>
      <c r="G10" s="12">
        <v>67</v>
      </c>
      <c r="H10" s="27">
        <f t="shared" si="0"/>
        <v>9</v>
      </c>
      <c r="I10" s="20"/>
    </row>
    <row r="11" spans="1:10" ht="15.75" thickBot="1" x14ac:dyDescent="0.25">
      <c r="A11" s="28" t="s">
        <v>19</v>
      </c>
      <c r="B11" s="29" t="s">
        <v>20</v>
      </c>
      <c r="C11" s="30">
        <v>4</v>
      </c>
      <c r="D11" s="31">
        <v>40</v>
      </c>
      <c r="E11" s="32">
        <v>5</v>
      </c>
      <c r="F11" s="33">
        <v>2</v>
      </c>
      <c r="G11" s="33">
        <v>40</v>
      </c>
      <c r="H11" s="27">
        <f>ROUNDUP(D11/G11,0)</f>
        <v>1</v>
      </c>
      <c r="I11" s="20"/>
    </row>
    <row r="12" spans="1:10" x14ac:dyDescent="0.2">
      <c r="A12" s="4"/>
      <c r="H12" s="9"/>
    </row>
    <row r="13" spans="1:10" x14ac:dyDescent="0.2">
      <c r="A13" s="4"/>
    </row>
    <row r="14" spans="1:10" ht="20.25" x14ac:dyDescent="0.3">
      <c r="B14" s="6"/>
      <c r="I14" s="13"/>
      <c r="J14"/>
    </row>
    <row r="15" spans="1:10" x14ac:dyDescent="0.2">
      <c r="I15" s="13"/>
      <c r="J15"/>
    </row>
    <row r="16" spans="1:10" x14ac:dyDescent="0.2">
      <c r="I16" s="13"/>
      <c r="J16"/>
    </row>
    <row r="17" spans="9:10" x14ac:dyDescent="0.2">
      <c r="I17" s="13"/>
      <c r="J17"/>
    </row>
    <row r="18" spans="9:10" x14ac:dyDescent="0.2">
      <c r="I18" s="13"/>
      <c r="J18"/>
    </row>
    <row r="19" spans="9:10" x14ac:dyDescent="0.2">
      <c r="I19" s="13"/>
      <c r="J19"/>
    </row>
    <row r="20" spans="9:10" x14ac:dyDescent="0.2">
      <c r="I20" s="13"/>
      <c r="J20"/>
    </row>
    <row r="21" spans="9:10" x14ac:dyDescent="0.2">
      <c r="I21" s="13"/>
      <c r="J21"/>
    </row>
    <row r="22" spans="9:10" x14ac:dyDescent="0.2">
      <c r="I22" s="13"/>
      <c r="J22"/>
    </row>
    <row r="23" spans="9:10" x14ac:dyDescent="0.2">
      <c r="I23" s="13"/>
      <c r="J23"/>
    </row>
    <row r="24" spans="9:10" x14ac:dyDescent="0.2">
      <c r="I24" s="13"/>
      <c r="J24"/>
    </row>
  </sheetData>
  <phoneticPr fontId="0" type="noConversion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Footer>&amp;C\&amp;U  &amp;A  &amp;U/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J18"/>
  <sheetViews>
    <sheetView showGridLines="0" tabSelected="1" zoomScale="75" workbookViewId="0">
      <selection activeCell="G19" sqref="G19"/>
    </sheetView>
  </sheetViews>
  <sheetFormatPr baseColWidth="10" defaultColWidth="10.109375" defaultRowHeight="12.75" x14ac:dyDescent="0.2"/>
  <cols>
    <col min="1" max="1" width="18.77734375" style="1" bestFit="1" customWidth="1"/>
    <col min="2" max="2" width="12.88671875" style="1" customWidth="1"/>
    <col min="3" max="3" width="15.44140625" style="1" customWidth="1"/>
    <col min="4" max="4" width="13.44140625" style="1" bestFit="1" customWidth="1"/>
    <col min="5" max="5" width="13.77734375" style="1" customWidth="1"/>
    <col min="6" max="6" width="13.44140625" style="1" customWidth="1"/>
    <col min="7" max="7" width="14.44140625" style="1" bestFit="1" customWidth="1"/>
    <col min="8" max="8" width="12.88671875" style="1" bestFit="1" customWidth="1"/>
    <col min="9" max="9" width="13.77734375" style="1" customWidth="1"/>
    <col min="10" max="10" width="9.88671875" style="1" customWidth="1"/>
    <col min="11" max="16384" width="10.109375" style="1"/>
  </cols>
  <sheetData>
    <row r="1" spans="1:10" ht="18" x14ac:dyDescent="0.25">
      <c r="A1" s="11" t="s">
        <v>35</v>
      </c>
      <c r="C1" s="10"/>
    </row>
    <row r="3" spans="1:10" s="18" customFormat="1" ht="51.75" customHeight="1" x14ac:dyDescent="0.2">
      <c r="A3" s="16" t="s">
        <v>21</v>
      </c>
      <c r="B3" s="16" t="s">
        <v>36</v>
      </c>
      <c r="C3" s="16" t="s">
        <v>31</v>
      </c>
      <c r="D3" s="16" t="s">
        <v>37</v>
      </c>
      <c r="E3" s="17" t="s">
        <v>38</v>
      </c>
      <c r="F3" s="17" t="s">
        <v>22</v>
      </c>
      <c r="G3" s="17" t="s">
        <v>23</v>
      </c>
      <c r="H3" s="17" t="s">
        <v>26</v>
      </c>
      <c r="J3" s="19"/>
    </row>
    <row r="4" spans="1:10" ht="20.100000000000001" customHeight="1" x14ac:dyDescent="0.25">
      <c r="A4" s="2" t="str">
        <f>Lagerdaten!B2</f>
        <v>3,5 Disk</v>
      </c>
      <c r="B4" s="36">
        <f>VLOOKUP(A4,Lagerdaten!$B$2:$H$11,6)</f>
        <v>2500</v>
      </c>
      <c r="C4" s="38">
        <f>Lagerdaten!D2*Lagerdaten!C2</f>
        <v>250</v>
      </c>
      <c r="D4" s="39">
        <f>(B4/2)+Lagerdaten!F2</f>
        <v>1300</v>
      </c>
      <c r="E4" s="37">
        <f>D4*Lagerdaten!C2</f>
        <v>130</v>
      </c>
      <c r="F4" s="45">
        <f>C4/E4</f>
        <v>1.9230769230769231</v>
      </c>
      <c r="G4" s="46">
        <f>360/F4</f>
        <v>187.2</v>
      </c>
      <c r="H4" s="47">
        <f>($E$18*G4)/360</f>
        <v>4.1599999999999998E-2</v>
      </c>
      <c r="J4" s="20"/>
    </row>
    <row r="5" spans="1:10" ht="20.100000000000001" customHeight="1" x14ac:dyDescent="0.25">
      <c r="A5" s="2" t="str">
        <f>Lagerdaten!B3</f>
        <v>CD-R</v>
      </c>
      <c r="B5" s="36">
        <f>VLOOKUP(A5,Lagerdaten!$B$2:$H$11,6)</f>
        <v>2000</v>
      </c>
      <c r="C5" s="38">
        <f>Lagerdaten!D3*Lagerdaten!C3</f>
        <v>1600</v>
      </c>
      <c r="D5" s="39">
        <f>(B5/2)+Lagerdaten!F3</f>
        <v>1050</v>
      </c>
      <c r="E5" s="37">
        <f>D5*Lagerdaten!C3</f>
        <v>420</v>
      </c>
      <c r="F5" s="45">
        <f t="shared" ref="F5:F13" si="0">C5/E5</f>
        <v>3.8095238095238093</v>
      </c>
      <c r="G5" s="46">
        <f t="shared" ref="G5:G13" si="1">360/F5</f>
        <v>94.5</v>
      </c>
      <c r="H5" s="47">
        <f t="shared" ref="H5:H13" si="2">($E$18*G5)/360</f>
        <v>2.1000000000000001E-2</v>
      </c>
      <c r="J5" s="20"/>
    </row>
    <row r="6" spans="1:10" ht="20.100000000000001" customHeight="1" x14ac:dyDescent="0.25">
      <c r="A6" s="2" t="str">
        <f>Lagerdaten!B4</f>
        <v>Druckerkabel</v>
      </c>
      <c r="B6" s="36">
        <f>VLOOKUP(A6,Lagerdaten!$B$2:$H$11,6)</f>
        <v>100</v>
      </c>
      <c r="C6" s="38">
        <f>Lagerdaten!D4*Lagerdaten!C4</f>
        <v>300</v>
      </c>
      <c r="D6" s="39">
        <f>(B6/2)+Lagerdaten!F4</f>
        <v>52</v>
      </c>
      <c r="E6" s="37">
        <f>D6*Lagerdaten!C4</f>
        <v>156</v>
      </c>
      <c r="F6" s="45">
        <f t="shared" si="0"/>
        <v>1.9230769230769231</v>
      </c>
      <c r="G6" s="46">
        <f t="shared" si="1"/>
        <v>187.2</v>
      </c>
      <c r="H6" s="47">
        <f t="shared" si="2"/>
        <v>4.1599999999999998E-2</v>
      </c>
      <c r="J6" s="20"/>
    </row>
    <row r="7" spans="1:10" ht="20.100000000000001" customHeight="1" x14ac:dyDescent="0.25">
      <c r="A7" s="2" t="str">
        <f>Lagerdaten!B5</f>
        <v>Gehäuse</v>
      </c>
      <c r="B7" s="36">
        <f>VLOOKUP(A7,Lagerdaten!$B$2:$H$11,6)</f>
        <v>5</v>
      </c>
      <c r="C7" s="38">
        <f>Lagerdaten!D5*Lagerdaten!C5</f>
        <v>6250</v>
      </c>
      <c r="D7" s="39">
        <f>(B7/2)+Lagerdaten!F5</f>
        <v>7.5</v>
      </c>
      <c r="E7" s="37">
        <f>D7*Lagerdaten!C5</f>
        <v>93.75</v>
      </c>
      <c r="F7" s="45">
        <f t="shared" si="0"/>
        <v>66.666666666666671</v>
      </c>
      <c r="G7" s="46">
        <f t="shared" si="1"/>
        <v>5.3999999999999995</v>
      </c>
      <c r="H7" s="47">
        <f t="shared" si="2"/>
        <v>1.1999999999999999E-3</v>
      </c>
      <c r="J7" s="20"/>
    </row>
    <row r="8" spans="1:10" ht="20.100000000000001" customHeight="1" x14ac:dyDescent="0.25">
      <c r="A8" s="2" t="str">
        <f>Lagerdaten!B6</f>
        <v>Motherboard</v>
      </c>
      <c r="B8" s="36">
        <f>VLOOKUP(A8,Lagerdaten!$B$2:$H$11,6)</f>
        <v>50</v>
      </c>
      <c r="C8" s="38">
        <f>Lagerdaten!D6*Lagerdaten!C6</f>
        <v>40500</v>
      </c>
      <c r="D8" s="39">
        <f>(B8/2)+Lagerdaten!F6</f>
        <v>30</v>
      </c>
      <c r="E8" s="37">
        <f>D8*Lagerdaten!C6</f>
        <v>2430</v>
      </c>
      <c r="F8" s="45">
        <f t="shared" si="0"/>
        <v>16.666666666666668</v>
      </c>
      <c r="G8" s="46">
        <f t="shared" si="1"/>
        <v>21.599999999999998</v>
      </c>
      <c r="H8" s="47">
        <f t="shared" si="2"/>
        <v>4.7999999999999996E-3</v>
      </c>
      <c r="J8" s="20"/>
    </row>
    <row r="9" spans="1:10" ht="20.100000000000001" customHeight="1" x14ac:dyDescent="0.25">
      <c r="A9" s="2" t="str">
        <f>Lagerdaten!B7</f>
        <v>PC-Maus</v>
      </c>
      <c r="B9" s="36">
        <f>VLOOKUP(A9,Lagerdaten!$B$2:$H$11,6)</f>
        <v>200</v>
      </c>
      <c r="C9" s="38">
        <f>Lagerdaten!D7*Lagerdaten!C7</f>
        <v>4000</v>
      </c>
      <c r="D9" s="39">
        <f>(B9/2)+Lagerdaten!F7</f>
        <v>110</v>
      </c>
      <c r="E9" s="37">
        <f>D9*Lagerdaten!C7</f>
        <v>550</v>
      </c>
      <c r="F9" s="45">
        <f t="shared" si="0"/>
        <v>7.2727272727272725</v>
      </c>
      <c r="G9" s="46">
        <f t="shared" si="1"/>
        <v>49.5</v>
      </c>
      <c r="H9" s="47">
        <f t="shared" si="2"/>
        <v>1.0999999999999999E-2</v>
      </c>
      <c r="J9" s="20"/>
    </row>
    <row r="10" spans="1:10" ht="20.100000000000001" customHeight="1" x14ac:dyDescent="0.25">
      <c r="A10" s="2" t="str">
        <f>Lagerdaten!B8</f>
        <v>Prozessor</v>
      </c>
      <c r="B10" s="36">
        <f>VLOOKUP(A10,Lagerdaten!$B$2:$H$11,6)</f>
        <v>75</v>
      </c>
      <c r="C10" s="38">
        <f>Lagerdaten!D8*Lagerdaten!C8</f>
        <v>120000</v>
      </c>
      <c r="D10" s="39">
        <f>(B10/2)+Lagerdaten!F8</f>
        <v>47.5</v>
      </c>
      <c r="E10" s="37">
        <f>D10*Lagerdaten!C8</f>
        <v>7600</v>
      </c>
      <c r="F10" s="45">
        <f t="shared" si="0"/>
        <v>15.789473684210526</v>
      </c>
      <c r="G10" s="46">
        <f t="shared" si="1"/>
        <v>22.8</v>
      </c>
      <c r="H10" s="47">
        <f t="shared" si="2"/>
        <v>5.0666666666666672E-3</v>
      </c>
      <c r="J10" s="20"/>
    </row>
    <row r="11" spans="1:10" ht="20.100000000000001" customHeight="1" x14ac:dyDescent="0.25">
      <c r="A11" s="2" t="str">
        <f>Lagerdaten!B9</f>
        <v>Schrauben</v>
      </c>
      <c r="B11" s="36">
        <f>VLOOKUP(A11,Lagerdaten!$B$2:$H$11,6)</f>
        <v>1000</v>
      </c>
      <c r="C11" s="38">
        <f>Lagerdaten!D9*Lagerdaten!C9</f>
        <v>10</v>
      </c>
      <c r="D11" s="39">
        <f>(B11/2)+Lagerdaten!F9</f>
        <v>525</v>
      </c>
      <c r="E11" s="37">
        <f>D11*Lagerdaten!C9</f>
        <v>5.25</v>
      </c>
      <c r="F11" s="45">
        <f t="shared" si="0"/>
        <v>1.9047619047619047</v>
      </c>
      <c r="G11" s="46">
        <f t="shared" si="1"/>
        <v>189</v>
      </c>
      <c r="H11" s="47">
        <f t="shared" si="2"/>
        <v>4.2000000000000003E-2</v>
      </c>
      <c r="J11" s="20"/>
    </row>
    <row r="12" spans="1:10" ht="20.100000000000001" customHeight="1" x14ac:dyDescent="0.25">
      <c r="A12" s="2" t="str">
        <f>Lagerdaten!B10</f>
        <v>Speicherbausteine</v>
      </c>
      <c r="B12" s="36">
        <f>VLOOKUP(A12,Lagerdaten!$B$2:$H$11,6)</f>
        <v>67</v>
      </c>
      <c r="C12" s="38">
        <f>Lagerdaten!D10*Lagerdaten!C10</f>
        <v>21600</v>
      </c>
      <c r="D12" s="39">
        <f>(B12/2)+Lagerdaten!F10</f>
        <v>48.5</v>
      </c>
      <c r="E12" s="37">
        <f>D12*Lagerdaten!C10</f>
        <v>1746</v>
      </c>
      <c r="F12" s="45">
        <f t="shared" si="0"/>
        <v>12.371134020618557</v>
      </c>
      <c r="G12" s="46">
        <f t="shared" si="1"/>
        <v>29.099999999999998</v>
      </c>
      <c r="H12" s="47">
        <f t="shared" si="2"/>
        <v>6.4666666666666666E-3</v>
      </c>
      <c r="J12" s="20"/>
    </row>
    <row r="13" spans="1:10" ht="20.100000000000001" customHeight="1" x14ac:dyDescent="0.25">
      <c r="A13" s="2" t="str">
        <f>Lagerdaten!B11</f>
        <v>Wechselrahmen</v>
      </c>
      <c r="B13" s="36">
        <f>VLOOKUP(A13,Lagerdaten!$B$2:$H$11,6)</f>
        <v>40</v>
      </c>
      <c r="C13" s="38">
        <f>Lagerdaten!D11*Lagerdaten!C11</f>
        <v>160</v>
      </c>
      <c r="D13" s="39">
        <f>(B13/2)+Lagerdaten!F11</f>
        <v>22</v>
      </c>
      <c r="E13" s="37">
        <f>D13*Lagerdaten!C11</f>
        <v>88</v>
      </c>
      <c r="F13" s="45">
        <f t="shared" si="0"/>
        <v>1.8181818181818181</v>
      </c>
      <c r="G13" s="46">
        <f t="shared" si="1"/>
        <v>198</v>
      </c>
      <c r="H13" s="47">
        <f t="shared" si="2"/>
        <v>4.3999999999999997E-2</v>
      </c>
      <c r="J13" s="20"/>
    </row>
    <row r="16" spans="1:10" ht="15.75" x14ac:dyDescent="0.25">
      <c r="A16" s="40" t="s">
        <v>24</v>
      </c>
      <c r="B16" s="41"/>
      <c r="C16" s="41"/>
      <c r="D16" s="34"/>
      <c r="E16" s="48">
        <f>SUM(E4:E13)</f>
        <v>13219</v>
      </c>
    </row>
    <row r="17" spans="1:5" x14ac:dyDescent="0.2">
      <c r="C17" s="3"/>
    </row>
    <row r="18" spans="1:5" ht="15.75" x14ac:dyDescent="0.25">
      <c r="A18" s="42" t="s">
        <v>25</v>
      </c>
      <c r="B18" s="43"/>
      <c r="C18" s="43"/>
      <c r="D18" s="44"/>
      <c r="E18" s="35">
        <v>0.08</v>
      </c>
    </row>
  </sheetData>
  <mergeCells count="2">
    <mergeCell ref="A16:C16"/>
    <mergeCell ref="A18:D18"/>
  </mergeCells>
  <phoneticPr fontId="0" type="noConversion"/>
  <pageMargins left="0.78740157499999996" right="0.78740157499999996" top="0.984251969" bottom="0.984251969" header="0.4921259845" footer="0.4921259845"/>
  <pageSetup paperSize="9" scale="94" orientation="landscape" r:id="rId1"/>
  <headerFooter alignWithMargins="0">
    <oddFooter>&amp;C\&amp;U  &amp;A  &amp;U/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Lagerdaten</vt:lpstr>
      <vt:lpstr>Lagerkennzahlen</vt:lpstr>
      <vt:lpstr>Lagerdaten!Artikel</vt:lpstr>
      <vt:lpstr>Lagerdaten!Lagerdaten</vt:lpstr>
    </vt:vector>
  </TitlesOfParts>
  <Company>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WSS</dc:creator>
  <cp:lastModifiedBy>Hase, Christian</cp:lastModifiedBy>
  <cp:lastPrinted>2007-02-16T08:52:57Z</cp:lastPrinted>
  <dcterms:created xsi:type="dcterms:W3CDTF">2001-09-13T09:10:41Z</dcterms:created>
  <dcterms:modified xsi:type="dcterms:W3CDTF">2015-02-10T10:51:12Z</dcterms:modified>
</cp:coreProperties>
</file>