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001665\Documents\Schule\BWL\11.11.14_optimale Bestellmenge\"/>
    </mc:Choice>
  </mc:AlternateContent>
  <bookViews>
    <workbookView xWindow="240" yWindow="90" windowWidth="10905" windowHeight="6675" tabRatio="677"/>
  </bookViews>
  <sheets>
    <sheet name="Optimale Bestellmenge" sheetId="28266" r:id="rId1"/>
    <sheet name="Diagramm" sheetId="28265" r:id="rId2"/>
    <sheet name="Ergebnis" sheetId="28268" r:id="rId3"/>
  </sheets>
  <externalReferences>
    <externalReference r:id="rId4"/>
  </externalReferences>
  <definedNames>
    <definedName name="Art">#REF!</definedName>
    <definedName name="Artikel">#REF!</definedName>
    <definedName name="Artikelliste">#REF!</definedName>
    <definedName name="Lagerdaten">#REF!</definedName>
    <definedName name="Lagergrundkosten">[1]Datenübersicht!$C$25:$D$30</definedName>
  </definedNames>
  <calcPr calcId="152511"/>
</workbook>
</file>

<file path=xl/calcChain.xml><?xml version="1.0" encoding="utf-8"?>
<calcChain xmlns="http://schemas.openxmlformats.org/spreadsheetml/2006/main">
  <c r="G8" i="28266" l="1"/>
  <c r="G7" i="28266"/>
  <c r="G6" i="28266"/>
  <c r="G14" i="28266"/>
  <c r="G15" i="28266"/>
  <c r="G16" i="28266"/>
  <c r="G17" i="28266"/>
  <c r="G18" i="28266"/>
  <c r="G19" i="28266"/>
  <c r="G20" i="28266"/>
  <c r="G21" i="28266"/>
  <c r="G22" i="28266"/>
  <c r="G13" i="28266"/>
  <c r="F14" i="28266"/>
  <c r="F15" i="28266"/>
  <c r="F16" i="28266"/>
  <c r="F17" i="28266"/>
  <c r="F18" i="28266"/>
  <c r="F19" i="28266"/>
  <c r="F20" i="28266"/>
  <c r="F21" i="28266"/>
  <c r="F22" i="28266"/>
  <c r="F13" i="28266"/>
  <c r="E14" i="28266"/>
  <c r="E15" i="28266"/>
  <c r="E16" i="28266"/>
  <c r="E17" i="28266"/>
  <c r="E18" i="28266"/>
  <c r="E19" i="28266"/>
  <c r="E20" i="28266"/>
  <c r="E21" i="28266"/>
  <c r="E22" i="28266"/>
  <c r="E13" i="28266"/>
  <c r="C14" i="28266"/>
  <c r="C15" i="28266"/>
  <c r="C16" i="28266"/>
  <c r="C17" i="28266"/>
  <c r="C18" i="28266"/>
  <c r="C19" i="28266"/>
  <c r="C20" i="28266"/>
  <c r="C21" i="28266"/>
  <c r="C22" i="28266"/>
  <c r="C13" i="28266"/>
  <c r="D14" i="28266"/>
  <c r="D15" i="28266"/>
  <c r="D16" i="28266"/>
  <c r="D17" i="28266"/>
  <c r="D18" i="28266"/>
  <c r="D19" i="28266"/>
  <c r="D20" i="28266"/>
  <c r="D21" i="28266"/>
  <c r="D22" i="28266"/>
  <c r="D13" i="28266"/>
  <c r="B14" i="28266"/>
  <c r="B15" i="28266"/>
  <c r="B16" i="28266"/>
  <c r="B17" i="28266"/>
  <c r="B18" i="28266"/>
  <c r="B19" i="28266"/>
  <c r="B20" i="28266"/>
  <c r="B21" i="28266"/>
  <c r="B22" i="28266"/>
  <c r="B13" i="28266"/>
  <c r="D8" i="28266" l="1"/>
</calcChain>
</file>

<file path=xl/comments1.xml><?xml version="1.0" encoding="utf-8"?>
<comments xmlns="http://schemas.openxmlformats.org/spreadsheetml/2006/main">
  <authors>
    <author>Wörner Jochen</author>
    <author>muensterberg</author>
  </authors>
  <commentList>
    <comment ref="A12" authorId="0" shapeId="0">
      <text>
        <r>
          <rPr>
            <sz val="8"/>
            <color indexed="81"/>
            <rFont val="Tahoma"/>
          </rPr>
          <t xml:space="preserve">Bestellprozess soll zwischen 10 und 100 mal ausgeführt werden!
</t>
        </r>
      </text>
    </comment>
    <comment ref="B12" authorId="1" shapeId="0">
      <text>
        <r>
          <rPr>
            <sz val="8"/>
            <color indexed="81"/>
            <rFont val="Tahoma"/>
          </rPr>
          <t xml:space="preserve">Die Anzahl der Bestellungen sind auf ganze Zahlen zu runden. Verwenden Sie hierfür die Formel </t>
        </r>
        <r>
          <rPr>
            <i/>
            <sz val="8"/>
            <color indexed="81"/>
            <rFont val="Tahoma"/>
            <family val="2"/>
          </rPr>
          <t>Aufrunden</t>
        </r>
      </text>
    </comment>
    <comment ref="D12" authorId="1" shapeId="0">
      <text>
        <r>
          <rPr>
            <sz val="8"/>
            <color indexed="81"/>
            <rFont val="Tahoma"/>
          </rPr>
          <t xml:space="preserve">Bestellmenge/2
</t>
        </r>
      </text>
    </comment>
    <comment ref="E12" authorId="1" shapeId="0">
      <text>
        <r>
          <rPr>
            <sz val="8"/>
            <color indexed="81"/>
            <rFont val="Tahoma"/>
          </rPr>
          <t xml:space="preserve">Durchschnittlicher Lagerbestand * Einstandspreis
</t>
        </r>
      </text>
    </comment>
    <comment ref="F12" authorId="1" shapeId="0">
      <text>
        <r>
          <rPr>
            <sz val="8"/>
            <color indexed="81"/>
            <rFont val="Tahoma"/>
          </rPr>
          <t>Durchschnittliche Lagerwert * Lagerhaltungskosten-satz</t>
        </r>
      </text>
    </comment>
  </commentList>
</comments>
</file>

<file path=xl/sharedStrings.xml><?xml version="1.0" encoding="utf-8"?>
<sst xmlns="http://schemas.openxmlformats.org/spreadsheetml/2006/main" count="21" uniqueCount="20">
  <si>
    <t>Optimale Bestellmenge</t>
  </si>
  <si>
    <t>Artikelbezeichnung:</t>
  </si>
  <si>
    <t>Artikelnummer:</t>
  </si>
  <si>
    <t>Bestellfixe Kosten (€)</t>
  </si>
  <si>
    <t>Bestellmenge (Menge pro Bestellung)</t>
  </si>
  <si>
    <t>Bestellkosten im Jahr in €</t>
  </si>
  <si>
    <t>Lagerhaltungs- kosten im Jahr in €</t>
  </si>
  <si>
    <t>Summe Bestell- u. Lagerhaltungs- kosten in €</t>
  </si>
  <si>
    <t>Arbeitsauftrag:</t>
  </si>
  <si>
    <t>Gesamtjahresbedarf (Stück)</t>
  </si>
  <si>
    <t>Durchschnittlicher Lagerbestand        in Stück</t>
  </si>
  <si>
    <t>Durchschnittlicher Lagerwert in €</t>
  </si>
  <si>
    <t>Stoffballen</t>
  </si>
  <si>
    <t>Einstandspreis netto (€) je Ballen</t>
  </si>
  <si>
    <t>Einstandspreis brutto (€) je Ballen</t>
  </si>
  <si>
    <t>Lagerhaltungskostensatz (%)</t>
  </si>
  <si>
    <t>Anzahl Bestellungen pro Jahr</t>
  </si>
  <si>
    <t>Ermitteln Sie die optimale Bestellmenge für die Stoffballen aus obigen Angaben.</t>
  </si>
  <si>
    <t>Ergebnis:</t>
  </si>
  <si>
    <t>Min. Beschaffungskosten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</si>
</sst>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D_M_-;\-* #,##0.00\ _D_M_-;_-* &quot;-&quot;??\ _D_M_-;_-@_-"/>
    <numFmt numFmtId="165" formatCode="#,##0.00\ _€"/>
    <numFmt numFmtId="166" formatCode="#,##0.00\ &quot;€&quot;"/>
  </numFmts>
  <fonts count="12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8"/>
      <color indexed="81"/>
      <name val="Tahoma"/>
    </font>
    <font>
      <sz val="10"/>
      <color indexed="41"/>
      <name val="Arial"/>
      <family val="2"/>
    </font>
    <font>
      <sz val="8"/>
      <name val="Arial"/>
    </font>
    <font>
      <b/>
      <sz val="12"/>
      <name val="Arial"/>
      <family val="2"/>
    </font>
    <font>
      <i/>
      <sz val="8"/>
      <color indexed="81"/>
      <name val="Tahoma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7">
    <xf numFmtId="0" fontId="0" fillId="0" borderId="0" xfId="0"/>
    <xf numFmtId="0" fontId="1" fillId="0" borderId="0" xfId="2"/>
    <xf numFmtId="0" fontId="2" fillId="0" borderId="0" xfId="2" applyFont="1"/>
    <xf numFmtId="0" fontId="4" fillId="0" borderId="0" xfId="2" applyFont="1" applyBorder="1"/>
    <xf numFmtId="0" fontId="4" fillId="0" borderId="0" xfId="2" applyFont="1" applyFill="1" applyBorder="1"/>
    <xf numFmtId="0" fontId="1" fillId="0" borderId="0" xfId="2" applyFill="1"/>
    <xf numFmtId="0" fontId="4" fillId="0" borderId="1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2" applyFont="1" applyFill="1"/>
    <xf numFmtId="164" fontId="2" fillId="0" borderId="0" xfId="2" applyNumberFormat="1" applyFont="1" applyFill="1" applyBorder="1"/>
    <xf numFmtId="1" fontId="1" fillId="0" borderId="0" xfId="2" applyNumberFormat="1"/>
    <xf numFmtId="2" fontId="4" fillId="0" borderId="0" xfId="2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horizontal="left"/>
    </xf>
    <xf numFmtId="0" fontId="5" fillId="2" borderId="2" xfId="2" applyFont="1" applyFill="1" applyBorder="1" applyAlignment="1">
      <alignment vertical="top" wrapText="1"/>
    </xf>
    <xf numFmtId="0" fontId="5" fillId="2" borderId="3" xfId="2" applyFont="1" applyFill="1" applyBorder="1" applyAlignment="1">
      <alignment vertical="top" wrapText="1"/>
    </xf>
    <xf numFmtId="0" fontId="5" fillId="2" borderId="4" xfId="2" applyFont="1" applyFill="1" applyBorder="1" applyAlignment="1">
      <alignment vertical="top" wrapText="1"/>
    </xf>
    <xf numFmtId="0" fontId="1" fillId="0" borderId="0" xfId="2" applyFont="1" applyFill="1"/>
    <xf numFmtId="0" fontId="4" fillId="0" borderId="0" xfId="2" applyNumberFormat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2" applyNumberFormat="1" applyFont="1" applyFill="1" applyBorder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2" applyNumberFormat="1" applyFont="1" applyFill="1" applyBorder="1" applyAlignment="1">
      <alignment horizontal="right"/>
    </xf>
    <xf numFmtId="0" fontId="5" fillId="3" borderId="5" xfId="2" applyNumberFormat="1" applyFont="1" applyFill="1" applyBorder="1" applyAlignment="1">
      <alignment horizontal="center"/>
    </xf>
    <xf numFmtId="0" fontId="3" fillId="2" borderId="6" xfId="2" applyFont="1" applyFill="1" applyBorder="1" applyAlignment="1">
      <alignment horizontal="left"/>
    </xf>
    <xf numFmtId="0" fontId="9" fillId="0" borderId="0" xfId="2" applyFont="1"/>
    <xf numFmtId="0" fontId="5" fillId="3" borderId="7" xfId="2" applyNumberFormat="1" applyFont="1" applyFill="1" applyBorder="1" applyAlignment="1">
      <alignment horizontal="center"/>
    </xf>
    <xf numFmtId="165" fontId="5" fillId="3" borderId="5" xfId="2" applyNumberFormat="1" applyFont="1" applyFill="1" applyBorder="1" applyAlignment="1">
      <alignment horizontal="right"/>
    </xf>
    <xf numFmtId="165" fontId="3" fillId="0" borderId="0" xfId="2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right"/>
    </xf>
    <xf numFmtId="165" fontId="4" fillId="0" borderId="0" xfId="2" applyNumberFormat="1" applyFont="1" applyFill="1" applyBorder="1" applyAlignment="1">
      <alignment horizontal="right"/>
    </xf>
    <xf numFmtId="165" fontId="4" fillId="0" borderId="0" xfId="2" applyNumberFormat="1" applyFont="1" applyFill="1" applyBorder="1"/>
    <xf numFmtId="165" fontId="4" fillId="0" borderId="0" xfId="2" applyNumberFormat="1" applyFont="1" applyBorder="1"/>
    <xf numFmtId="165" fontId="5" fillId="2" borderId="3" xfId="2" applyNumberFormat="1" applyFont="1" applyFill="1" applyBorder="1" applyAlignment="1">
      <alignment vertical="top" wrapText="1"/>
    </xf>
    <xf numFmtId="165" fontId="1" fillId="0" borderId="0" xfId="2" applyNumberFormat="1"/>
    <xf numFmtId="165" fontId="9" fillId="0" borderId="0" xfId="2" applyNumberFormat="1" applyFont="1"/>
    <xf numFmtId="165" fontId="5" fillId="3" borderId="8" xfId="2" applyNumberFormat="1" applyFont="1" applyFill="1" applyBorder="1" applyAlignment="1">
      <alignment horizontal="right"/>
    </xf>
    <xf numFmtId="1" fontId="5" fillId="3" borderId="5" xfId="2" applyNumberFormat="1" applyFont="1" applyFill="1" applyBorder="1" applyAlignment="1">
      <alignment horizontal="right"/>
    </xf>
    <xf numFmtId="0" fontId="4" fillId="3" borderId="6" xfId="1" applyFont="1" applyFill="1" applyBorder="1" applyAlignment="1">
      <alignment horizontal="center"/>
    </xf>
    <xf numFmtId="0" fontId="4" fillId="3" borderId="6" xfId="2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0" fontId="4" fillId="3" borderId="6" xfId="2" applyFont="1" applyFill="1" applyBorder="1" applyAlignment="1">
      <alignment horizontal="center"/>
    </xf>
    <xf numFmtId="166" fontId="4" fillId="3" borderId="6" xfId="2" applyNumberFormat="1" applyFont="1" applyFill="1" applyBorder="1" applyAlignment="1">
      <alignment horizontal="center"/>
    </xf>
    <xf numFmtId="165" fontId="11" fillId="3" borderId="16" xfId="2" applyNumberFormat="1" applyFont="1" applyFill="1" applyBorder="1"/>
    <xf numFmtId="0" fontId="11" fillId="4" borderId="5" xfId="2" applyFont="1" applyFill="1" applyBorder="1" applyAlignment="1">
      <alignment horizontal="center"/>
    </xf>
    <xf numFmtId="165" fontId="4" fillId="2" borderId="12" xfId="2" applyNumberFormat="1" applyFont="1" applyFill="1" applyBorder="1"/>
    <xf numFmtId="0" fontId="4" fillId="2" borderId="13" xfId="2" applyFont="1" applyFill="1" applyBorder="1"/>
    <xf numFmtId="165" fontId="4" fillId="2" borderId="14" xfId="2" applyNumberFormat="1" applyFont="1" applyFill="1" applyBorder="1"/>
    <xf numFmtId="0" fontId="4" fillId="2" borderId="15" xfId="2" applyFont="1" applyFill="1" applyBorder="1"/>
    <xf numFmtId="165" fontId="4" fillId="2" borderId="17" xfId="2" applyNumberFormat="1" applyFont="1" applyFill="1" applyBorder="1"/>
    <xf numFmtId="0" fontId="4" fillId="2" borderId="18" xfId="2" applyFont="1" applyFill="1" applyBorder="1"/>
    <xf numFmtId="0" fontId="3" fillId="2" borderId="9" xfId="2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3" fillId="2" borderId="0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left"/>
    </xf>
    <xf numFmtId="0" fontId="4" fillId="2" borderId="11" xfId="2" applyFont="1" applyFill="1" applyBorder="1" applyAlignment="1">
      <alignment horizontal="right"/>
    </xf>
    <xf numFmtId="165" fontId="11" fillId="2" borderId="11" xfId="2" applyNumberFormat="1" applyFont="1" applyFill="1" applyBorder="1"/>
  </cellXfs>
  <cellStyles count="3">
    <cellStyle name="Standard" xfId="0" builtinId="0"/>
    <cellStyle name="Standard_ABC_1_L" xfId="1"/>
    <cellStyle name="Standard_Optimale Bestellmenge Lösung" xfId="2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gene%20Dateien/BWL-Labor/Excel/Warenwirtschaft/optimale%20Bestellmenge%20WWS/Warenwirtschaftssystemle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uptmenü"/>
      <sheetName val="Datenübersicht"/>
      <sheetName val="Liefereranalyse"/>
      <sheetName val="Untermenü Bestellmenge"/>
      <sheetName val="ABC-Artikel"/>
      <sheetName val="Verkaufskalkulation"/>
      <sheetName val="Optimale Bestellmenge"/>
      <sheetName val="Diagramm Optimale Bestellmenge"/>
      <sheetName val="Lagerdate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L24"/>
  <sheetViews>
    <sheetView tabSelected="1" zoomScaleNormal="100" zoomScaleSheetLayoutView="75" workbookViewId="0">
      <selection activeCell="J17" sqref="J17"/>
    </sheetView>
  </sheetViews>
  <sheetFormatPr baseColWidth="10" defaultRowHeight="12.75" x14ac:dyDescent="0.2"/>
  <cols>
    <col min="1" max="1" width="24.140625" style="1" customWidth="1"/>
    <col min="2" max="2" width="19" style="1" customWidth="1"/>
    <col min="3" max="4" width="18.7109375" style="1" customWidth="1"/>
    <col min="5" max="5" width="18.7109375" style="33" customWidth="1"/>
    <col min="6" max="6" width="18.7109375" style="1" customWidth="1"/>
    <col min="7" max="7" width="19.140625" style="1" customWidth="1"/>
    <col min="8" max="8" width="17.7109375" style="1" customWidth="1"/>
    <col min="9" max="9" width="11" style="1" customWidth="1"/>
    <col min="10" max="10" width="10.28515625" style="1" customWidth="1"/>
    <col min="11" max="11" width="12.42578125" style="1" customWidth="1"/>
    <col min="12" max="12" width="11" style="1" customWidth="1"/>
    <col min="13" max="13" width="7.7109375" style="1" customWidth="1"/>
    <col min="14" max="16384" width="11.42578125" style="1"/>
  </cols>
  <sheetData>
    <row r="1" spans="1:12" ht="18" x14ac:dyDescent="0.25">
      <c r="A1" s="53" t="s">
        <v>0</v>
      </c>
      <c r="B1" s="53"/>
      <c r="C1" s="53"/>
      <c r="D1" s="53"/>
      <c r="E1" s="27"/>
      <c r="F1" s="7"/>
      <c r="G1" s="2"/>
      <c r="H1" s="2"/>
      <c r="I1" s="2"/>
      <c r="J1" s="2"/>
      <c r="K1" s="2"/>
    </row>
    <row r="2" spans="1:12" s="5" customFormat="1" ht="11.25" customHeight="1" x14ac:dyDescent="0.25">
      <c r="A2" s="7"/>
      <c r="B2" s="7"/>
      <c r="C2" s="7"/>
      <c r="D2" s="7"/>
      <c r="E2" s="27"/>
      <c r="F2" s="7"/>
      <c r="G2" s="8"/>
      <c r="H2" s="8"/>
      <c r="I2" s="8"/>
      <c r="J2" s="8"/>
      <c r="K2" s="8"/>
    </row>
    <row r="3" spans="1:12" ht="18" x14ac:dyDescent="0.25">
      <c r="A3" s="55" t="s">
        <v>2</v>
      </c>
      <c r="B3" s="55"/>
      <c r="C3" s="55"/>
      <c r="D3" s="37">
        <v>2512</v>
      </c>
      <c r="E3" s="28"/>
      <c r="F3" s="18"/>
      <c r="G3" s="3"/>
      <c r="H3" s="3"/>
    </row>
    <row r="4" spans="1:12" ht="18" x14ac:dyDescent="0.25">
      <c r="A4" s="55" t="s">
        <v>1</v>
      </c>
      <c r="B4" s="55"/>
      <c r="C4" s="55"/>
      <c r="D4" s="38" t="s">
        <v>12</v>
      </c>
      <c r="E4" s="29"/>
      <c r="F4" s="19"/>
      <c r="G4" s="3"/>
      <c r="H4" s="3"/>
    </row>
    <row r="5" spans="1:12" s="5" customFormat="1" ht="9" customHeight="1" x14ac:dyDescent="0.25">
      <c r="A5" s="6"/>
      <c r="B5" s="6"/>
      <c r="C5" s="6"/>
      <c r="D5" s="39"/>
      <c r="E5" s="30"/>
      <c r="F5" s="17"/>
      <c r="G5" s="4"/>
      <c r="H5" s="4"/>
    </row>
    <row r="6" spans="1:12" ht="23.25" x14ac:dyDescent="0.35">
      <c r="A6" s="54" t="s">
        <v>9</v>
      </c>
      <c r="B6" s="54"/>
      <c r="C6" s="54"/>
      <c r="D6" s="40">
        <v>800</v>
      </c>
      <c r="E6" s="44" t="s">
        <v>18</v>
      </c>
      <c r="F6" s="45"/>
      <c r="G6" s="56">
        <f>MIN(G13:G22)</f>
        <v>3270</v>
      </c>
      <c r="H6" s="3"/>
      <c r="I6" s="5"/>
      <c r="J6" s="5"/>
      <c r="K6" s="5"/>
    </row>
    <row r="7" spans="1:12" ht="23.25" x14ac:dyDescent="0.35">
      <c r="A7" s="54" t="s">
        <v>13</v>
      </c>
      <c r="B7" s="54"/>
      <c r="C7" s="54"/>
      <c r="D7" s="41">
        <v>1100</v>
      </c>
      <c r="E7" s="46" t="s">
        <v>19</v>
      </c>
      <c r="F7" s="47"/>
      <c r="G7" s="42">
        <f>MIN(C13:C22)</f>
        <v>600</v>
      </c>
      <c r="I7" s="16"/>
      <c r="J7" s="5"/>
      <c r="K7" s="5"/>
      <c r="L7" s="9"/>
    </row>
    <row r="8" spans="1:12" ht="23.25" x14ac:dyDescent="0.35">
      <c r="A8" s="23" t="s">
        <v>14</v>
      </c>
      <c r="B8" s="23"/>
      <c r="C8" s="23"/>
      <c r="D8" s="41">
        <f>D7*1.19</f>
        <v>1309</v>
      </c>
      <c r="E8" s="48" t="s">
        <v>0</v>
      </c>
      <c r="F8" s="49"/>
      <c r="G8" s="43">
        <f>INDEX(A13:A22,MATCH(G6,G13:G22,0))</f>
        <v>30</v>
      </c>
      <c r="I8" s="16"/>
      <c r="J8" s="5"/>
      <c r="K8" s="5"/>
      <c r="L8" s="9"/>
    </row>
    <row r="9" spans="1:12" ht="18" x14ac:dyDescent="0.25">
      <c r="A9" s="54" t="s">
        <v>3</v>
      </c>
      <c r="B9" s="54"/>
      <c r="C9" s="54"/>
      <c r="D9" s="41">
        <v>60</v>
      </c>
      <c r="E9" s="30"/>
      <c r="F9" s="4"/>
      <c r="I9" s="20"/>
      <c r="J9" s="20"/>
      <c r="K9" s="21"/>
      <c r="L9" s="21"/>
    </row>
    <row r="10" spans="1:12" ht="34.5" customHeight="1" x14ac:dyDescent="0.25">
      <c r="A10" s="50" t="s">
        <v>15</v>
      </c>
      <c r="B10" s="51"/>
      <c r="C10" s="52"/>
      <c r="D10" s="40">
        <v>10</v>
      </c>
      <c r="E10" s="30"/>
      <c r="F10" s="4"/>
      <c r="I10" s="20"/>
      <c r="J10" s="20"/>
      <c r="K10" s="20"/>
      <c r="L10" s="20"/>
    </row>
    <row r="11" spans="1:12" ht="18.75" customHeight="1" thickBot="1" x14ac:dyDescent="0.3">
      <c r="A11" s="3"/>
      <c r="B11" s="3"/>
      <c r="C11" s="3"/>
      <c r="D11" s="3"/>
      <c r="E11" s="31"/>
      <c r="F11" s="3"/>
      <c r="G11" s="3"/>
      <c r="H11" s="12"/>
      <c r="I11" s="12"/>
      <c r="J11" s="11"/>
    </row>
    <row r="12" spans="1:12" ht="46.5" customHeight="1" thickBot="1" x14ac:dyDescent="0.3">
      <c r="A12" s="13" t="s">
        <v>4</v>
      </c>
      <c r="B12" s="13" t="s">
        <v>16</v>
      </c>
      <c r="C12" s="14" t="s">
        <v>5</v>
      </c>
      <c r="D12" s="14" t="s">
        <v>10</v>
      </c>
      <c r="E12" s="32" t="s">
        <v>11</v>
      </c>
      <c r="F12" s="14" t="s">
        <v>6</v>
      </c>
      <c r="G12" s="15" t="s">
        <v>7</v>
      </c>
      <c r="H12" s="3"/>
      <c r="I12" s="3"/>
      <c r="J12" s="3"/>
    </row>
    <row r="13" spans="1:12" ht="15" customHeight="1" x14ac:dyDescent="0.2">
      <c r="A13" s="22">
        <v>8</v>
      </c>
      <c r="B13" s="22">
        <f>ROUND($D$6/A13,0)</f>
        <v>100</v>
      </c>
      <c r="C13" s="26">
        <f>(B13*$D$9)</f>
        <v>6000</v>
      </c>
      <c r="D13" s="36">
        <f>A13/2</f>
        <v>4</v>
      </c>
      <c r="E13" s="26">
        <f>$D$7*D13</f>
        <v>4400</v>
      </c>
      <c r="F13" s="26">
        <f>E13*$D$10%</f>
        <v>440</v>
      </c>
      <c r="G13" s="35">
        <f>C13+F13</f>
        <v>6440</v>
      </c>
    </row>
    <row r="14" spans="1:12" ht="14.25" x14ac:dyDescent="0.2">
      <c r="A14" s="22">
        <v>9</v>
      </c>
      <c r="B14" s="22">
        <f t="shared" ref="B14:B22" si="0">ROUND($D$6/A14,0)</f>
        <v>89</v>
      </c>
      <c r="C14" s="26">
        <f t="shared" ref="C14:C22" si="1">(B14*$D$9)</f>
        <v>5340</v>
      </c>
      <c r="D14" s="36">
        <f t="shared" ref="D14:D22" si="2">A14/2</f>
        <v>4.5</v>
      </c>
      <c r="E14" s="26">
        <f t="shared" ref="E14:E22" si="3">$D$7*D14</f>
        <v>4950</v>
      </c>
      <c r="F14" s="26">
        <f t="shared" ref="F14:F22" si="4">E14*$D$10%</f>
        <v>495</v>
      </c>
      <c r="G14" s="35">
        <f t="shared" ref="G14:G22" si="5">C14+F14</f>
        <v>5835</v>
      </c>
      <c r="H14" s="10"/>
    </row>
    <row r="15" spans="1:12" ht="14.25" x14ac:dyDescent="0.2">
      <c r="A15" s="22">
        <v>10</v>
      </c>
      <c r="B15" s="22">
        <f t="shared" si="0"/>
        <v>80</v>
      </c>
      <c r="C15" s="26">
        <f t="shared" si="1"/>
        <v>4800</v>
      </c>
      <c r="D15" s="36">
        <f t="shared" si="2"/>
        <v>5</v>
      </c>
      <c r="E15" s="26">
        <f t="shared" si="3"/>
        <v>5500</v>
      </c>
      <c r="F15" s="26">
        <f t="shared" si="4"/>
        <v>550</v>
      </c>
      <c r="G15" s="35">
        <f t="shared" si="5"/>
        <v>5350</v>
      </c>
      <c r="H15" s="10"/>
    </row>
    <row r="16" spans="1:12" ht="14.25" x14ac:dyDescent="0.2">
      <c r="A16" s="22">
        <v>12</v>
      </c>
      <c r="B16" s="22">
        <f t="shared" si="0"/>
        <v>67</v>
      </c>
      <c r="C16" s="26">
        <f t="shared" si="1"/>
        <v>4020</v>
      </c>
      <c r="D16" s="36">
        <f t="shared" si="2"/>
        <v>6</v>
      </c>
      <c r="E16" s="26">
        <f t="shared" si="3"/>
        <v>6600</v>
      </c>
      <c r="F16" s="26">
        <f t="shared" si="4"/>
        <v>660</v>
      </c>
      <c r="G16" s="35">
        <f t="shared" si="5"/>
        <v>4680</v>
      </c>
      <c r="H16" s="10"/>
    </row>
    <row r="17" spans="1:8" ht="14.25" x14ac:dyDescent="0.2">
      <c r="A17" s="22">
        <v>14</v>
      </c>
      <c r="B17" s="22">
        <f t="shared" si="0"/>
        <v>57</v>
      </c>
      <c r="C17" s="26">
        <f t="shared" si="1"/>
        <v>3420</v>
      </c>
      <c r="D17" s="36">
        <f t="shared" si="2"/>
        <v>7</v>
      </c>
      <c r="E17" s="26">
        <f t="shared" si="3"/>
        <v>7700</v>
      </c>
      <c r="F17" s="26">
        <f t="shared" si="4"/>
        <v>770</v>
      </c>
      <c r="G17" s="35">
        <f t="shared" si="5"/>
        <v>4190</v>
      </c>
      <c r="H17" s="10"/>
    </row>
    <row r="18" spans="1:8" ht="14.25" x14ac:dyDescent="0.2">
      <c r="A18" s="22">
        <v>16</v>
      </c>
      <c r="B18" s="22">
        <f t="shared" si="0"/>
        <v>50</v>
      </c>
      <c r="C18" s="26">
        <f t="shared" si="1"/>
        <v>3000</v>
      </c>
      <c r="D18" s="36">
        <f t="shared" si="2"/>
        <v>8</v>
      </c>
      <c r="E18" s="26">
        <f t="shared" si="3"/>
        <v>8800</v>
      </c>
      <c r="F18" s="26">
        <f t="shared" si="4"/>
        <v>880</v>
      </c>
      <c r="G18" s="35">
        <f t="shared" si="5"/>
        <v>3880</v>
      </c>
      <c r="H18" s="10"/>
    </row>
    <row r="19" spans="1:8" ht="14.25" x14ac:dyDescent="0.2">
      <c r="A19" s="22">
        <v>20</v>
      </c>
      <c r="B19" s="22">
        <f t="shared" si="0"/>
        <v>40</v>
      </c>
      <c r="C19" s="26">
        <f t="shared" si="1"/>
        <v>2400</v>
      </c>
      <c r="D19" s="36">
        <f t="shared" si="2"/>
        <v>10</v>
      </c>
      <c r="E19" s="26">
        <f t="shared" si="3"/>
        <v>11000</v>
      </c>
      <c r="F19" s="26">
        <f t="shared" si="4"/>
        <v>1100</v>
      </c>
      <c r="G19" s="35">
        <f t="shared" si="5"/>
        <v>3500</v>
      </c>
      <c r="H19" s="10"/>
    </row>
    <row r="20" spans="1:8" ht="14.25" x14ac:dyDescent="0.2">
      <c r="A20" s="22">
        <v>30</v>
      </c>
      <c r="B20" s="22">
        <f t="shared" si="0"/>
        <v>27</v>
      </c>
      <c r="C20" s="26">
        <f t="shared" si="1"/>
        <v>1620</v>
      </c>
      <c r="D20" s="36">
        <f t="shared" si="2"/>
        <v>15</v>
      </c>
      <c r="E20" s="26">
        <f t="shared" si="3"/>
        <v>16500</v>
      </c>
      <c r="F20" s="26">
        <f t="shared" si="4"/>
        <v>1650</v>
      </c>
      <c r="G20" s="35">
        <f t="shared" si="5"/>
        <v>3270</v>
      </c>
      <c r="H20" s="10"/>
    </row>
    <row r="21" spans="1:8" ht="14.25" x14ac:dyDescent="0.2">
      <c r="A21" s="22">
        <v>40</v>
      </c>
      <c r="B21" s="22">
        <f t="shared" si="0"/>
        <v>20</v>
      </c>
      <c r="C21" s="26">
        <f t="shared" si="1"/>
        <v>1200</v>
      </c>
      <c r="D21" s="36">
        <f t="shared" si="2"/>
        <v>20</v>
      </c>
      <c r="E21" s="26">
        <f t="shared" si="3"/>
        <v>22000</v>
      </c>
      <c r="F21" s="26">
        <f t="shared" si="4"/>
        <v>2200</v>
      </c>
      <c r="G21" s="35">
        <f t="shared" si="5"/>
        <v>3400</v>
      </c>
      <c r="H21" s="10"/>
    </row>
    <row r="22" spans="1:8" ht="15" thickBot="1" x14ac:dyDescent="0.25">
      <c r="A22" s="25">
        <v>80</v>
      </c>
      <c r="B22" s="22">
        <f t="shared" si="0"/>
        <v>10</v>
      </c>
      <c r="C22" s="26">
        <f t="shared" si="1"/>
        <v>600</v>
      </c>
      <c r="D22" s="36">
        <f t="shared" si="2"/>
        <v>40</v>
      </c>
      <c r="E22" s="26">
        <f t="shared" si="3"/>
        <v>44000</v>
      </c>
      <c r="F22" s="26">
        <f t="shared" si="4"/>
        <v>4400</v>
      </c>
      <c r="G22" s="35">
        <f t="shared" si="5"/>
        <v>5000</v>
      </c>
      <c r="H22" s="10"/>
    </row>
    <row r="23" spans="1:8" x14ac:dyDescent="0.2">
      <c r="H23" s="10"/>
    </row>
    <row r="24" spans="1:8" s="2" customFormat="1" ht="15.75" x14ac:dyDescent="0.25">
      <c r="A24" s="24" t="s">
        <v>8</v>
      </c>
      <c r="B24" s="24" t="s">
        <v>17</v>
      </c>
      <c r="C24" s="24"/>
      <c r="D24" s="24"/>
      <c r="E24" s="34"/>
    </row>
  </sheetData>
  <mergeCells count="7">
    <mergeCell ref="A10:C10"/>
    <mergeCell ref="A1:D1"/>
    <mergeCell ref="A9:C9"/>
    <mergeCell ref="A3:C3"/>
    <mergeCell ref="A6:C6"/>
    <mergeCell ref="A7:C7"/>
    <mergeCell ref="A4:C4"/>
  </mergeCells>
  <phoneticPr fontId="8" type="noConversion"/>
  <conditionalFormatting sqref="A13:G22">
    <cfRule type="expression" dxfId="0" priority="1">
      <formula>G13=$G$6</formula>
    </cfRule>
  </conditionalFormatting>
  <pageMargins left="0.53" right="0.45" top="0.984251969" bottom="0.984251969" header="0.4921259845" footer="0.4921259845"/>
  <pageSetup paperSize="9" orientation="landscape" horizontalDpi="360" verticalDpi="36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"/>
  <sheetViews>
    <sheetView workbookViewId="0">
      <selection activeCell="I7" sqref="I7"/>
    </sheetView>
  </sheetViews>
  <sheetFormatPr baseColWidth="10" defaultRowHeight="12.75" x14ac:dyDescent="0.2"/>
  <cols>
    <col min="1" max="16384" width="11.42578125" style="1"/>
  </cols>
  <sheetData/>
  <phoneticPr fontId="8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baseColWidth="10" defaultRowHeight="12.75" x14ac:dyDescent="0.2"/>
  <sheetData/>
  <phoneticPr fontId="8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Optimale Bestellmenge</vt:lpstr>
      <vt:lpstr>Diagramm</vt:lpstr>
      <vt:lpstr>Ergebnis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Hase, Christian</cp:lastModifiedBy>
  <cp:lastPrinted>2003-10-29T16:26:05Z</cp:lastPrinted>
  <dcterms:created xsi:type="dcterms:W3CDTF">2001-03-07T14:42:33Z</dcterms:created>
  <dcterms:modified xsi:type="dcterms:W3CDTF">2014-11-11T08:30:50Z</dcterms:modified>
</cp:coreProperties>
</file>