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1580" windowHeight="6795" firstSheet="1" activeTab="3"/>
  </bookViews>
  <sheets>
    <sheet name="Vorwärtskalkulation" sheetId="1" r:id="rId1"/>
    <sheet name="Rückwärtskalkulation" sheetId="3" r:id="rId2"/>
    <sheet name="Differenzkalkulation" sheetId="2" r:id="rId3"/>
    <sheet name="Kalkulationsfaktor" sheetId="4" r:id="rId4"/>
  </sheets>
  <definedNames>
    <definedName name="_xlnm.Print_Area" localSheetId="0">Vorwärtskalkulation!$A$1:$H$30</definedName>
  </definedNames>
  <calcPr calcId="145621"/>
</workbook>
</file>

<file path=xl/calcChain.xml><?xml version="1.0" encoding="utf-8"?>
<calcChain xmlns="http://schemas.openxmlformats.org/spreadsheetml/2006/main">
  <c r="I19" i="4" l="1"/>
  <c r="C4" i="4"/>
  <c r="C5" i="4"/>
  <c r="I15" i="3"/>
  <c r="B18" i="2"/>
  <c r="C18" i="2"/>
  <c r="C17" i="2"/>
  <c r="B16" i="2"/>
  <c r="B6" i="2"/>
  <c r="C6" i="2"/>
  <c r="C7" i="2"/>
  <c r="B8" i="2"/>
  <c r="C10" i="2"/>
  <c r="B12" i="2"/>
  <c r="B18" i="3"/>
  <c r="C18" i="3"/>
  <c r="C17" i="3"/>
  <c r="B16" i="3"/>
  <c r="B14" i="3"/>
  <c r="B12" i="3"/>
  <c r="C10" i="3"/>
  <c r="B8" i="3"/>
  <c r="B6" i="3"/>
  <c r="C7" i="1"/>
  <c r="C8" i="1"/>
  <c r="C16" i="2"/>
  <c r="C15" i="2"/>
  <c r="C16" i="3"/>
  <c r="C15" i="3"/>
  <c r="C6" i="4"/>
  <c r="C7" i="4"/>
  <c r="C9" i="4"/>
  <c r="C8" i="2"/>
  <c r="C9" i="2"/>
  <c r="C11" i="2"/>
  <c r="C9" i="1"/>
  <c r="C10" i="1"/>
  <c r="C12" i="1"/>
  <c r="C10" i="4"/>
  <c r="C11" i="4"/>
  <c r="C12" i="2"/>
  <c r="C13" i="2"/>
  <c r="C14" i="2"/>
  <c r="B14" i="2"/>
  <c r="H14" i="2"/>
  <c r="H15" i="2"/>
  <c r="C14" i="3"/>
  <c r="C13" i="3"/>
  <c r="C13" i="1"/>
  <c r="C14" i="1"/>
  <c r="C15" i="1"/>
  <c r="C16" i="1"/>
  <c r="C12" i="3"/>
  <c r="C11" i="3"/>
  <c r="C9" i="3"/>
  <c r="C12" i="4"/>
  <c r="C13" i="4"/>
  <c r="C8" i="3"/>
  <c r="C7" i="3"/>
  <c r="C17" i="1"/>
  <c r="C18" i="1"/>
  <c r="C14" i="4"/>
  <c r="C15" i="4"/>
  <c r="C19" i="1"/>
  <c r="C20" i="1"/>
  <c r="C6" i="3"/>
  <c r="C5" i="3"/>
  <c r="C16" i="4"/>
  <c r="C17" i="4"/>
  <c r="F16" i="4"/>
  <c r="F6" i="4"/>
  <c r="F4" i="4"/>
  <c r="F5" i="4"/>
  <c r="I15" i="4"/>
  <c r="F18" i="4"/>
  <c r="I17" i="4"/>
</calcChain>
</file>

<file path=xl/sharedStrings.xml><?xml version="1.0" encoding="utf-8"?>
<sst xmlns="http://schemas.openxmlformats.org/spreadsheetml/2006/main" count="111" uniqueCount="50">
  <si>
    <t>Listeneinkaufspreis</t>
  </si>
  <si>
    <t>%</t>
  </si>
  <si>
    <t xml:space="preserve"> = Zieleinkaufspreis</t>
  </si>
  <si>
    <t xml:space="preserve"> = Bareinkaufspreis</t>
  </si>
  <si>
    <t xml:space="preserve">  - Lieferer-Rabatt</t>
  </si>
  <si>
    <t xml:space="preserve">  - Lieferer-Skonto</t>
  </si>
  <si>
    <t xml:space="preserve"> + Bezugskosten</t>
  </si>
  <si>
    <t xml:space="preserve"> = Bezugspreis</t>
  </si>
  <si>
    <t xml:space="preserve"> + Handlungskosten</t>
  </si>
  <si>
    <t xml:space="preserve"> = Selbstkosten</t>
  </si>
  <si>
    <t xml:space="preserve"> + Gewinn</t>
  </si>
  <si>
    <t xml:space="preserve"> = Barverkaufspreis</t>
  </si>
  <si>
    <t xml:space="preserve"> + Kundenskonto</t>
  </si>
  <si>
    <t xml:space="preserve"> = Zielverkaufspreis</t>
  </si>
  <si>
    <t xml:space="preserve"> + Kundenrabatt</t>
  </si>
  <si>
    <t xml:space="preserve"> = Listenverkaufspreis</t>
  </si>
  <si>
    <t>Differenzkalkulation</t>
  </si>
  <si>
    <t>Kalkulationszuschlag = (LVP-BP)*100/BP</t>
  </si>
  <si>
    <t>Handelsspanne = (LVP-BP)*100/LVP</t>
  </si>
  <si>
    <t>Kalkulationsfaktor = LVP/BP</t>
  </si>
  <si>
    <t>Vorwärtskalkulation</t>
  </si>
  <si>
    <t>Übungsaufgabe Warenhandelskalkulation und Preispolitik</t>
  </si>
  <si>
    <t>Rückwärtskalkulation</t>
  </si>
  <si>
    <t>€</t>
  </si>
  <si>
    <t>c.) Berechnen Sie den (ausgehend von einem vorgegebenen Listenverkaufspreis) den Listeneinkaufspreis!</t>
  </si>
  <si>
    <t xml:space="preserve"> = Listenverkaufspreis (LVP)</t>
  </si>
  <si>
    <t xml:space="preserve"> = Bezugspreis (BP)</t>
  </si>
  <si>
    <t>Aufgabe a.) Berechnen Sie den Listenverkaufspreis!</t>
  </si>
  <si>
    <t>c.)Berechnen Sie, ausgehend vom vorgegebenen Listenverkaufspreis den verbleibenden Gewinn.</t>
  </si>
  <si>
    <t>KZ=</t>
  </si>
  <si>
    <t>HSP=</t>
  </si>
  <si>
    <t>KF =</t>
  </si>
  <si>
    <t>Fragen:</t>
  </si>
  <si>
    <t>1) Welche Marktsituation könnte hier vorliegen ?</t>
  </si>
  <si>
    <t>2) Welche Preispolitik kann dieser Kalkulationsform zugeordnet werden ?</t>
  </si>
  <si>
    <t>1) starke Marktposition, weil die eigene Berechnung ohne Berücksichtigung äußerer Einflüsse durchgeführt wird.</t>
  </si>
  <si>
    <t>1) Eher schwache Marktposition, da die Konkurrenz sehr stark berücksichtigt werden muss.</t>
  </si>
  <si>
    <t>1) Schwache Marktposition, da nur noch geprüft wird, ob und wie hoch ein Gewinn zu erwarten ist.</t>
  </si>
  <si>
    <t>Handelskalkulation</t>
  </si>
  <si>
    <t>Entgelt für die vom Handel erbrachte Leistung</t>
  </si>
  <si>
    <t>Ermittlung des LVP durch Multiplikation des Faktors mit dem BP</t>
  </si>
  <si>
    <t>Prozentualer Aufschlag auf den Einkaufspreis um den Listenverkaufspreis zu  erhalten</t>
  </si>
  <si>
    <t>Basis: Vorwärtskalkulation</t>
  </si>
  <si>
    <t>X%</t>
  </si>
  <si>
    <t>=</t>
  </si>
  <si>
    <t>x %</t>
  </si>
  <si>
    <t xml:space="preserve"> =</t>
  </si>
  <si>
    <t>KZ</t>
  </si>
  <si>
    <t>HSP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</si>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</sst>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;[Red]0.00"/>
    <numFmt numFmtId="173" formatCode="0.00_ ;[Red]\-0.00\ "/>
  </numFmts>
  <fonts count="17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</font>
    <font>
      <sz val="16"/>
      <name val="Arial"/>
    </font>
    <font>
      <sz val="10"/>
      <color indexed="9"/>
      <name val="Arial"/>
      <family val="2"/>
    </font>
    <font>
      <sz val="14"/>
      <name val="Arial"/>
    </font>
    <font>
      <sz val="1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Protection="1">
      <protection locked="0"/>
    </xf>
    <xf numFmtId="0" fontId="1" fillId="0" borderId="1" xfId="0" applyFont="1" applyBorder="1" applyAlignment="1">
      <alignment horizontal="right"/>
    </xf>
    <xf numFmtId="172" fontId="1" fillId="2" borderId="1" xfId="0" applyNumberFormat="1" applyFont="1" applyFill="1" applyBorder="1" applyProtection="1">
      <protection locked="0"/>
    </xf>
    <xf numFmtId="4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2" fontId="1" fillId="0" borderId="1" xfId="0" applyNumberFormat="1" applyFont="1" applyBorder="1" applyProtection="1"/>
    <xf numFmtId="172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/>
    <xf numFmtId="0" fontId="1" fillId="2" borderId="1" xfId="0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>
      <alignment horizontal="right"/>
    </xf>
    <xf numFmtId="173" fontId="3" fillId="3" borderId="1" xfId="0" applyNumberFormat="1" applyFont="1" applyFill="1" applyBorder="1"/>
    <xf numFmtId="2" fontId="1" fillId="3" borderId="1" xfId="0" applyNumberFormat="1" applyFont="1" applyFill="1" applyBorder="1"/>
    <xf numFmtId="0" fontId="1" fillId="0" borderId="1" xfId="0" applyNumberFormat="1" applyFont="1" applyBorder="1" applyAlignment="1">
      <alignment horizontal="center"/>
    </xf>
    <xf numFmtId="4" fontId="4" fillId="2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2" fontId="2" fillId="4" borderId="0" xfId="0" applyNumberFormat="1" applyFont="1" applyFill="1"/>
    <xf numFmtId="0" fontId="5" fillId="0" borderId="1" xfId="0" applyFont="1" applyBorder="1"/>
    <xf numFmtId="0" fontId="2" fillId="0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1" fillId="0" borderId="0" xfId="0" applyNumberFormat="1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NumberFormat="1" applyFont="1" applyBorder="1" applyAlignment="1">
      <alignment horizontal="center"/>
    </xf>
    <xf numFmtId="172" fontId="1" fillId="5" borderId="0" xfId="0" applyNumberFormat="1" applyFont="1" applyFill="1" applyBorder="1" applyProtection="1">
      <protection locked="0"/>
    </xf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9" fontId="1" fillId="6" borderId="1" xfId="0" applyNumberFormat="1" applyFont="1" applyFill="1" applyBorder="1"/>
    <xf numFmtId="9" fontId="1" fillId="6" borderId="3" xfId="0" applyNumberFormat="1" applyFont="1" applyFill="1" applyBorder="1"/>
    <xf numFmtId="9" fontId="1" fillId="7" borderId="3" xfId="0" applyNumberFormat="1" applyFont="1" applyFill="1" applyBorder="1"/>
    <xf numFmtId="9" fontId="1" fillId="7" borderId="1" xfId="0" applyNumberFormat="1" applyFont="1" applyFill="1" applyBorder="1"/>
    <xf numFmtId="10" fontId="1" fillId="6" borderId="1" xfId="0" applyNumberFormat="1" applyFont="1" applyFill="1" applyBorder="1"/>
    <xf numFmtId="9" fontId="0" fillId="0" borderId="0" xfId="0" applyNumberFormat="1"/>
    <xf numFmtId="9" fontId="1" fillId="4" borderId="1" xfId="0" applyNumberFormat="1" applyFont="1" applyFill="1" applyBorder="1"/>
    <xf numFmtId="9" fontId="1" fillId="4" borderId="3" xfId="0" applyNumberFormat="1" applyFont="1" applyFill="1" applyBorder="1"/>
    <xf numFmtId="9" fontId="8" fillId="0" borderId="0" xfId="0" applyNumberFormat="1" applyFont="1"/>
    <xf numFmtId="10" fontId="0" fillId="0" borderId="0" xfId="0" applyNumberFormat="1"/>
    <xf numFmtId="9" fontId="1" fillId="8" borderId="1" xfId="0" applyNumberFormat="1" applyFont="1" applyFill="1" applyBorder="1"/>
    <xf numFmtId="9" fontId="1" fillId="8" borderId="4" xfId="0" applyNumberFormat="1" applyFont="1" applyFill="1" applyBorder="1"/>
    <xf numFmtId="0" fontId="10" fillId="0" borderId="1" xfId="0" applyFont="1" applyBorder="1"/>
    <xf numFmtId="2" fontId="0" fillId="0" borderId="0" xfId="0" applyNumberFormat="1"/>
    <xf numFmtId="0" fontId="12" fillId="0" borderId="0" xfId="0" applyFont="1"/>
    <xf numFmtId="0" fontId="0" fillId="0" borderId="0" xfId="0" applyFill="1"/>
    <xf numFmtId="0" fontId="13" fillId="5" borderId="0" xfId="0" applyFont="1" applyFill="1"/>
    <xf numFmtId="0" fontId="14" fillId="0" borderId="0" xfId="0" applyFont="1"/>
    <xf numFmtId="9" fontId="14" fillId="0" borderId="0" xfId="0" applyNumberFormat="1" applyFont="1"/>
    <xf numFmtId="2" fontId="14" fillId="0" borderId="0" xfId="0" applyNumberFormat="1" applyFont="1"/>
    <xf numFmtId="0" fontId="14" fillId="0" borderId="0" xfId="0" applyFont="1" applyAlignment="1">
      <alignment horizontal="right"/>
    </xf>
    <xf numFmtId="0" fontId="2" fillId="5" borderId="0" xfId="0" applyFont="1" applyFill="1"/>
    <xf numFmtId="0" fontId="15" fillId="5" borderId="0" xfId="0" applyFont="1" applyFill="1"/>
    <xf numFmtId="0" fontId="16" fillId="5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 applyFill="1"/>
    <xf numFmtId="0" fontId="16" fillId="0" borderId="0" xfId="0" applyFont="1"/>
    <xf numFmtId="0" fontId="0" fillId="0" borderId="0" xfId="0" applyNumberForma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57150</xdr:rowOff>
    </xdr:from>
    <xdr:to>
      <xdr:col>3</xdr:col>
      <xdr:colOff>171450</xdr:colOff>
      <xdr:row>18</xdr:row>
      <xdr:rowOff>190500</xdr:rowOff>
    </xdr:to>
    <xdr:sp macro="" textlink="">
      <xdr:nvSpPr>
        <xdr:cNvPr id="1040" name="Line 1"/>
        <xdr:cNvSpPr>
          <a:spLocks noChangeShapeType="1"/>
        </xdr:cNvSpPr>
      </xdr:nvSpPr>
      <xdr:spPr bwMode="auto">
        <a:xfrm>
          <a:off x="4800600" y="1314450"/>
          <a:ext cx="0" cy="3105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542925</xdr:colOff>
      <xdr:row>16</xdr:row>
      <xdr:rowOff>0</xdr:rowOff>
    </xdr:from>
    <xdr:to>
      <xdr:col>3</xdr:col>
      <xdr:colOff>542925</xdr:colOff>
      <xdr:row>18</xdr:row>
      <xdr:rowOff>190500</xdr:rowOff>
    </xdr:to>
    <xdr:sp macro="" textlink="">
      <xdr:nvSpPr>
        <xdr:cNvPr id="1041" name="Line 5"/>
        <xdr:cNvSpPr>
          <a:spLocks noChangeShapeType="1"/>
        </xdr:cNvSpPr>
      </xdr:nvSpPr>
      <xdr:spPr bwMode="auto">
        <a:xfrm flipV="1">
          <a:off x="5172075" y="377190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657225</xdr:colOff>
      <xdr:row>17</xdr:row>
      <xdr:rowOff>28575</xdr:rowOff>
    </xdr:from>
    <xdr:ext cx="795089" cy="179601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286375" y="4029075"/>
          <a:ext cx="795089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Kundensicht</a:t>
          </a:r>
          <a:endParaRPr lang="de-DE"/>
        </a:p>
      </xdr:txBody>
    </xdr:sp>
    <xdr:clientData/>
  </xdr:oneCellAnchor>
  <xdr:oneCellAnchor>
    <xdr:from>
      <xdr:col>3</xdr:col>
      <xdr:colOff>304800</xdr:colOff>
      <xdr:row>11</xdr:row>
      <xdr:rowOff>19050</xdr:rowOff>
    </xdr:from>
    <xdr:ext cx="766620" cy="179601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4933950" y="2647950"/>
          <a:ext cx="766620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Berechnung</a:t>
          </a:r>
          <a:endParaRPr lang="de-DE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19050</xdr:rowOff>
    </xdr:from>
    <xdr:to>
      <xdr:col>3</xdr:col>
      <xdr:colOff>161925</xdr:colOff>
      <xdr:row>19</xdr:row>
      <xdr:rowOff>28575</xdr:rowOff>
    </xdr:to>
    <xdr:sp macro="" textlink="">
      <xdr:nvSpPr>
        <xdr:cNvPr id="3096" name="Line 1"/>
        <xdr:cNvSpPr>
          <a:spLocks noChangeShapeType="1"/>
        </xdr:cNvSpPr>
      </xdr:nvSpPr>
      <xdr:spPr bwMode="auto">
        <a:xfrm flipV="1">
          <a:off x="3533775" y="1085850"/>
          <a:ext cx="0" cy="32099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238125</xdr:colOff>
      <xdr:row>12</xdr:row>
      <xdr:rowOff>9525</xdr:rowOff>
    </xdr:from>
    <xdr:ext cx="766620" cy="179601"/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3612931" y="2686378"/>
          <a:ext cx="766620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Berechnung</a:t>
          </a:r>
          <a:endParaRPr lang="de-DE"/>
        </a:p>
      </xdr:txBody>
    </xdr:sp>
    <xdr:clientData/>
  </xdr:oneCellAnchor>
  <xdr:twoCellAnchor>
    <xdr:from>
      <xdr:col>3</xdr:col>
      <xdr:colOff>647700</xdr:colOff>
      <xdr:row>16</xdr:row>
      <xdr:rowOff>19050</xdr:rowOff>
    </xdr:from>
    <xdr:to>
      <xdr:col>3</xdr:col>
      <xdr:colOff>647700</xdr:colOff>
      <xdr:row>18</xdr:row>
      <xdr:rowOff>209550</xdr:rowOff>
    </xdr:to>
    <xdr:sp macro="" textlink="">
      <xdr:nvSpPr>
        <xdr:cNvPr id="3098" name="Line 8"/>
        <xdr:cNvSpPr>
          <a:spLocks noChangeShapeType="1"/>
        </xdr:cNvSpPr>
      </xdr:nvSpPr>
      <xdr:spPr bwMode="auto">
        <a:xfrm flipV="1">
          <a:off x="4019550" y="360045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17</xdr:row>
      <xdr:rowOff>47625</xdr:rowOff>
    </xdr:from>
    <xdr:ext cx="795089" cy="179601"/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38448" y="3874047"/>
          <a:ext cx="795089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Kundensicht</a:t>
          </a:r>
          <a:endParaRPr lang="de-DE"/>
        </a:p>
      </xdr:txBody>
    </xdr:sp>
    <xdr:clientData/>
  </xdr:oneCellAnchor>
  <xdr:twoCellAnchor>
    <xdr:from>
      <xdr:col>3</xdr:col>
      <xdr:colOff>609600</xdr:colOff>
      <xdr:row>5</xdr:row>
      <xdr:rowOff>38100</xdr:rowOff>
    </xdr:from>
    <xdr:to>
      <xdr:col>3</xdr:col>
      <xdr:colOff>609600</xdr:colOff>
      <xdr:row>8</xdr:row>
      <xdr:rowOff>219075</xdr:rowOff>
    </xdr:to>
    <xdr:sp macro="" textlink="">
      <xdr:nvSpPr>
        <xdr:cNvPr id="3100" name="Line 10"/>
        <xdr:cNvSpPr>
          <a:spLocks noChangeShapeType="1"/>
        </xdr:cNvSpPr>
      </xdr:nvSpPr>
      <xdr:spPr bwMode="auto">
        <a:xfrm>
          <a:off x="3981450" y="1104900"/>
          <a:ext cx="0" cy="866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742950</xdr:colOff>
      <xdr:row>6</xdr:row>
      <xdr:rowOff>66675</xdr:rowOff>
    </xdr:from>
    <xdr:ext cx="1165960" cy="179601"/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4117756" y="1364046"/>
          <a:ext cx="1165960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Sicht des Lieferers</a:t>
          </a:r>
          <a:endParaRPr lang="de-D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19050</xdr:rowOff>
    </xdr:from>
    <xdr:to>
      <xdr:col>3</xdr:col>
      <xdr:colOff>190500</xdr:colOff>
      <xdr:row>12</xdr:row>
      <xdr:rowOff>161925</xdr:rowOff>
    </xdr:to>
    <xdr:sp macro="" textlink="">
      <xdr:nvSpPr>
        <xdr:cNvPr id="2061" name="Line 1"/>
        <xdr:cNvSpPr>
          <a:spLocks noChangeShapeType="1"/>
        </xdr:cNvSpPr>
      </xdr:nvSpPr>
      <xdr:spPr bwMode="auto">
        <a:xfrm>
          <a:off x="3562350" y="1095375"/>
          <a:ext cx="0" cy="1971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13</xdr:row>
      <xdr:rowOff>219075</xdr:rowOff>
    </xdr:from>
    <xdr:to>
      <xdr:col>3</xdr:col>
      <xdr:colOff>180975</xdr:colOff>
      <xdr:row>18</xdr:row>
      <xdr:rowOff>190500</xdr:rowOff>
    </xdr:to>
    <xdr:sp macro="" textlink="">
      <xdr:nvSpPr>
        <xdr:cNvPr id="2062" name="Line 2"/>
        <xdr:cNvSpPr>
          <a:spLocks noChangeShapeType="1"/>
        </xdr:cNvSpPr>
      </xdr:nvSpPr>
      <xdr:spPr bwMode="auto">
        <a:xfrm flipV="1">
          <a:off x="3552825" y="335280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628650</xdr:colOff>
      <xdr:row>15</xdr:row>
      <xdr:rowOff>209550</xdr:rowOff>
    </xdr:from>
    <xdr:to>
      <xdr:col>3</xdr:col>
      <xdr:colOff>628650</xdr:colOff>
      <xdr:row>18</xdr:row>
      <xdr:rowOff>171450</xdr:rowOff>
    </xdr:to>
    <xdr:sp macro="" textlink="">
      <xdr:nvSpPr>
        <xdr:cNvPr id="2063" name="Line 3"/>
        <xdr:cNvSpPr>
          <a:spLocks noChangeShapeType="1"/>
        </xdr:cNvSpPr>
      </xdr:nvSpPr>
      <xdr:spPr bwMode="auto">
        <a:xfrm flipV="1">
          <a:off x="4000500" y="3800475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742950</xdr:colOff>
      <xdr:row>17</xdr:row>
      <xdr:rowOff>9525</xdr:rowOff>
    </xdr:from>
    <xdr:ext cx="795089" cy="179601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123544" y="4030324"/>
          <a:ext cx="795089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Kundensicht</a:t>
          </a:r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zoomScaleNormal="100" workbookViewId="0">
      <selection activeCell="B6" sqref="B6:C20"/>
    </sheetView>
  </sheetViews>
  <sheetFormatPr baseColWidth="10" defaultRowHeight="12.75" x14ac:dyDescent="0.2"/>
  <cols>
    <col min="1" max="1" width="36.5703125" customWidth="1"/>
    <col min="3" max="3" width="21.42578125" customWidth="1"/>
    <col min="4" max="4" width="24.42578125" customWidth="1"/>
    <col min="5" max="5" width="9.140625" customWidth="1"/>
    <col min="6" max="6" width="10.5703125" style="5" customWidth="1"/>
    <col min="7" max="7" width="11.28515625" customWidth="1"/>
  </cols>
  <sheetData>
    <row r="1" spans="1:7" ht="18" x14ac:dyDescent="0.25">
      <c r="A1" s="24" t="s">
        <v>21</v>
      </c>
    </row>
    <row r="2" spans="1:7" s="1" customFormat="1" ht="27" customHeight="1" x14ac:dyDescent="0.25">
      <c r="A2" s="80" t="s">
        <v>27</v>
      </c>
      <c r="B2" s="80"/>
      <c r="C2" s="80"/>
    </row>
    <row r="3" spans="1:7" s="1" customFormat="1" ht="18" x14ac:dyDescent="0.25">
      <c r="A3" s="78" t="s">
        <v>38</v>
      </c>
      <c r="B3" s="79"/>
      <c r="C3" s="79"/>
    </row>
    <row r="4" spans="1:7" s="1" customFormat="1" ht="18" x14ac:dyDescent="0.25">
      <c r="A4" s="28"/>
      <c r="B4" s="81" t="s">
        <v>20</v>
      </c>
      <c r="C4" s="81"/>
    </row>
    <row r="5" spans="1:7" s="1" customFormat="1" ht="18" x14ac:dyDescent="0.25">
      <c r="A5" s="27"/>
      <c r="B5" s="30" t="s">
        <v>1</v>
      </c>
      <c r="C5" s="41" t="s">
        <v>23</v>
      </c>
    </row>
    <row r="6" spans="1:7" s="1" customFormat="1" ht="18" x14ac:dyDescent="0.25">
      <c r="A6" s="7" t="s">
        <v>0</v>
      </c>
      <c r="B6" s="8"/>
      <c r="C6" s="9">
        <v>385</v>
      </c>
      <c r="E6" s="44">
        <v>1</v>
      </c>
    </row>
    <row r="7" spans="1:7" s="1" customFormat="1" ht="18" x14ac:dyDescent="0.25">
      <c r="A7" s="7" t="s">
        <v>4</v>
      </c>
      <c r="B7" s="13">
        <v>40</v>
      </c>
      <c r="C7" s="14">
        <f>C6/100*B7</f>
        <v>154</v>
      </c>
      <c r="E7" s="44">
        <v>0.4</v>
      </c>
    </row>
    <row r="8" spans="1:7" s="1" customFormat="1" ht="18" x14ac:dyDescent="0.25">
      <c r="A8" s="7" t="s">
        <v>2</v>
      </c>
      <c r="B8" s="8"/>
      <c r="C8" s="14">
        <f>C6-C7</f>
        <v>231</v>
      </c>
      <c r="E8" s="45">
        <v>0.6</v>
      </c>
      <c r="F8" s="44">
        <v>1</v>
      </c>
    </row>
    <row r="9" spans="1:7" s="1" customFormat="1" ht="18" x14ac:dyDescent="0.25">
      <c r="A9" s="7" t="s">
        <v>5</v>
      </c>
      <c r="B9" s="13">
        <v>3</v>
      </c>
      <c r="C9" s="14">
        <f>C8/100*B9</f>
        <v>6.93</v>
      </c>
      <c r="D9" s="31"/>
      <c r="E9" s="31"/>
      <c r="F9" s="44">
        <v>0.03</v>
      </c>
    </row>
    <row r="10" spans="1:7" s="1" customFormat="1" ht="18" x14ac:dyDescent="0.25">
      <c r="A10" s="7" t="s">
        <v>3</v>
      </c>
      <c r="B10" s="8"/>
      <c r="C10" s="14">
        <f>C8-C9</f>
        <v>224.07</v>
      </c>
      <c r="D10" s="31"/>
      <c r="E10" s="31"/>
      <c r="F10" s="44">
        <v>0.97</v>
      </c>
    </row>
    <row r="11" spans="1:7" s="1" customFormat="1" ht="18" x14ac:dyDescent="0.25">
      <c r="A11" s="7" t="s">
        <v>6</v>
      </c>
      <c r="B11" s="43"/>
      <c r="C11" s="17">
        <v>4.93</v>
      </c>
      <c r="D11" s="31"/>
      <c r="E11" s="31"/>
    </row>
    <row r="12" spans="1:7" s="1" customFormat="1" ht="18" x14ac:dyDescent="0.25">
      <c r="A12" s="7" t="s">
        <v>26</v>
      </c>
      <c r="B12" s="8"/>
      <c r="C12" s="14">
        <f>C10+C11</f>
        <v>229</v>
      </c>
      <c r="D12" s="31"/>
      <c r="E12" s="31"/>
      <c r="F12" s="44">
        <v>1</v>
      </c>
    </row>
    <row r="13" spans="1:7" s="1" customFormat="1" ht="18" x14ac:dyDescent="0.25">
      <c r="A13" s="7" t="s">
        <v>8</v>
      </c>
      <c r="B13" s="18">
        <v>25</v>
      </c>
      <c r="C13" s="14">
        <f>C12/100*B13</f>
        <v>57.25</v>
      </c>
      <c r="F13" s="44">
        <v>0.25</v>
      </c>
    </row>
    <row r="14" spans="1:7" s="1" customFormat="1" ht="18" x14ac:dyDescent="0.25">
      <c r="A14" s="7" t="s">
        <v>9</v>
      </c>
      <c r="B14" s="8"/>
      <c r="C14" s="14">
        <f>C12+C13</f>
        <v>286.25</v>
      </c>
      <c r="F14" s="45">
        <v>1.25</v>
      </c>
      <c r="G14" s="44">
        <v>1</v>
      </c>
    </row>
    <row r="15" spans="1:7" s="1" customFormat="1" ht="18" x14ac:dyDescent="0.25">
      <c r="A15" s="7" t="s">
        <v>10</v>
      </c>
      <c r="B15" s="18">
        <v>5</v>
      </c>
      <c r="C15" s="14">
        <f>C14/100*B15</f>
        <v>14.3125</v>
      </c>
      <c r="G15" s="44">
        <v>0.05</v>
      </c>
    </row>
    <row r="16" spans="1:7" s="1" customFormat="1" ht="18" x14ac:dyDescent="0.25">
      <c r="A16" s="7" t="s">
        <v>11</v>
      </c>
      <c r="B16" s="8"/>
      <c r="C16" s="14">
        <f>C14+C15</f>
        <v>300.5625</v>
      </c>
      <c r="F16" s="46">
        <v>0.98</v>
      </c>
      <c r="G16" s="44">
        <v>1.05</v>
      </c>
    </row>
    <row r="17" spans="1:7" s="1" customFormat="1" ht="18" x14ac:dyDescent="0.25">
      <c r="A17" s="7" t="s">
        <v>12</v>
      </c>
      <c r="B17" s="18">
        <v>2</v>
      </c>
      <c r="C17" s="14">
        <f>C16/(100-B17)*B17</f>
        <v>6.1339285714285712</v>
      </c>
      <c r="F17" s="47">
        <v>0.02</v>
      </c>
    </row>
    <row r="18" spans="1:7" s="1" customFormat="1" ht="18" x14ac:dyDescent="0.25">
      <c r="A18" s="7" t="s">
        <v>13</v>
      </c>
      <c r="B18" s="8"/>
      <c r="C18" s="14">
        <f>C16+C17</f>
        <v>306.69642857142856</v>
      </c>
      <c r="E18" s="46">
        <v>0.75</v>
      </c>
      <c r="F18" s="47">
        <v>1</v>
      </c>
    </row>
    <row r="19" spans="1:7" s="1" customFormat="1" ht="18" x14ac:dyDescent="0.25">
      <c r="A19" s="7" t="s">
        <v>14</v>
      </c>
      <c r="B19" s="18">
        <v>25</v>
      </c>
      <c r="C19" s="14">
        <f>C18/(100-B19)*B19</f>
        <v>102.23214285714286</v>
      </c>
      <c r="E19" s="47">
        <v>0.25</v>
      </c>
    </row>
    <row r="20" spans="1:7" s="1" customFormat="1" ht="18" x14ac:dyDescent="0.25">
      <c r="A20" s="7" t="s">
        <v>25</v>
      </c>
      <c r="B20" s="8"/>
      <c r="C20" s="21">
        <f>C18+C19</f>
        <v>408.92857142857144</v>
      </c>
      <c r="E20" s="47">
        <v>1</v>
      </c>
    </row>
    <row r="21" spans="1:7" s="1" customFormat="1" ht="18" x14ac:dyDescent="0.25">
      <c r="B21" s="2"/>
      <c r="C21" s="3"/>
    </row>
    <row r="22" spans="1:7" s="1" customFormat="1" ht="18" x14ac:dyDescent="0.25">
      <c r="A22" s="24" t="s">
        <v>32</v>
      </c>
      <c r="F22" s="4"/>
    </row>
    <row r="23" spans="1:7" s="1" customFormat="1" ht="18" x14ac:dyDescent="0.25">
      <c r="A23" s="34" t="s">
        <v>33</v>
      </c>
      <c r="B23" s="34"/>
      <c r="C23" s="34"/>
      <c r="D23" s="35"/>
      <c r="F23" s="4"/>
      <c r="G23" s="32"/>
    </row>
    <row r="24" spans="1:7" s="1" customFormat="1" ht="18" x14ac:dyDescent="0.25">
      <c r="A24" s="77" t="s">
        <v>34</v>
      </c>
      <c r="B24" s="77"/>
      <c r="C24" s="77"/>
      <c r="D24" s="77"/>
      <c r="F24" s="4"/>
    </row>
    <row r="25" spans="1:7" s="1" customFormat="1" ht="18" customHeight="1" x14ac:dyDescent="0.25">
      <c r="C25"/>
      <c r="D25"/>
      <c r="F25" s="4"/>
    </row>
    <row r="26" spans="1:7" s="1" customFormat="1" ht="18" x14ac:dyDescent="0.25">
      <c r="A26" s="31" t="s">
        <v>35</v>
      </c>
      <c r="B26"/>
      <c r="C26"/>
      <c r="D26"/>
      <c r="F26" s="4"/>
    </row>
    <row r="27" spans="1:7" s="1" customFormat="1" ht="18" customHeight="1" x14ac:dyDescent="0.25">
      <c r="A27"/>
      <c r="B27"/>
      <c r="C27"/>
      <c r="D27"/>
      <c r="F27" s="4"/>
    </row>
    <row r="28" spans="1:7" ht="18" x14ac:dyDescent="0.25">
      <c r="A28" s="24"/>
    </row>
    <row r="30" spans="1:7" ht="18" x14ac:dyDescent="0.25">
      <c r="A30" s="24"/>
    </row>
  </sheetData>
  <mergeCells count="4">
    <mergeCell ref="A24:D24"/>
    <mergeCell ref="A3:C3"/>
    <mergeCell ref="A2:C2"/>
    <mergeCell ref="B4:C4"/>
  </mergeCells>
  <phoneticPr fontId="1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2" orientation="landscape" horizontalDpi="360" r:id="rId1"/>
  <headerFooter alignWithMargins="0">
    <oddHeader xml:space="preserve">&amp;CWarenhandelskalkulation
</oddHeader>
    <oddFooter>&amp;LBWL-L wö&amp;R&amp;D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6" workbookViewId="0"/>
  </sheetViews>
  <sheetFormatPr baseColWidth="10" defaultRowHeight="12.75" x14ac:dyDescent="0.2"/>
  <cols>
    <col min="1" max="1" width="27.7109375" bestFit="1" customWidth="1"/>
    <col min="6" max="6" width="6.85546875" customWidth="1"/>
  </cols>
  <sheetData>
    <row r="1" spans="1:9" ht="18" x14ac:dyDescent="0.25">
      <c r="A1" s="1" t="s">
        <v>24</v>
      </c>
      <c r="C1" s="1"/>
    </row>
    <row r="2" spans="1:9" ht="18" x14ac:dyDescent="0.25">
      <c r="B2" s="6"/>
      <c r="C2" s="1"/>
    </row>
    <row r="3" spans="1:9" ht="15" x14ac:dyDescent="0.25">
      <c r="A3" s="29"/>
      <c r="B3" s="82" t="s">
        <v>22</v>
      </c>
      <c r="C3" s="83"/>
    </row>
    <row r="4" spans="1:9" ht="15" x14ac:dyDescent="0.25">
      <c r="B4" s="41" t="s">
        <v>1</v>
      </c>
      <c r="C4" s="41" t="s">
        <v>23</v>
      </c>
    </row>
    <row r="5" spans="1:9" ht="18" x14ac:dyDescent="0.25">
      <c r="A5" s="7" t="s">
        <v>0</v>
      </c>
      <c r="B5" s="10"/>
      <c r="C5" s="12">
        <f>C7+C6</f>
        <v>375.44673539518897</v>
      </c>
      <c r="G5" s="49"/>
      <c r="H5" s="50">
        <v>1</v>
      </c>
    </row>
    <row r="6" spans="1:9" ht="18" x14ac:dyDescent="0.25">
      <c r="A6" s="7" t="s">
        <v>4</v>
      </c>
      <c r="B6" s="39">
        <f>Vorwärtskalkulation!B7</f>
        <v>40</v>
      </c>
      <c r="C6" s="16">
        <f>C7*B6/(100-B6)</f>
        <v>150.17869415807556</v>
      </c>
      <c r="G6" s="49"/>
      <c r="H6" s="50">
        <v>0.4</v>
      </c>
    </row>
    <row r="7" spans="1:9" ht="18" x14ac:dyDescent="0.25">
      <c r="A7" s="7" t="s">
        <v>2</v>
      </c>
      <c r="B7" s="10"/>
      <c r="C7" s="16">
        <f>C9+C8</f>
        <v>225.26804123711338</v>
      </c>
      <c r="G7" s="49"/>
      <c r="H7" s="51">
        <v>0.6</v>
      </c>
      <c r="I7" s="50">
        <v>1</v>
      </c>
    </row>
    <row r="8" spans="1:9" ht="18" x14ac:dyDescent="0.25">
      <c r="A8" s="7" t="s">
        <v>5</v>
      </c>
      <c r="B8" s="39">
        <f>Vorwärtskalkulation!B9</f>
        <v>3</v>
      </c>
      <c r="C8" s="16">
        <f>C9*B8/(100-B8)</f>
        <v>6.7580412371134022</v>
      </c>
      <c r="D8" s="31"/>
      <c r="G8" s="52"/>
      <c r="H8" s="49"/>
      <c r="I8" s="50">
        <v>0.03</v>
      </c>
    </row>
    <row r="9" spans="1:9" ht="18" x14ac:dyDescent="0.25">
      <c r="A9" s="7" t="s">
        <v>3</v>
      </c>
      <c r="B9" s="10"/>
      <c r="C9" s="16">
        <f>C11-C10</f>
        <v>218.51</v>
      </c>
      <c r="D9" s="31"/>
      <c r="G9" s="52"/>
      <c r="H9" s="49"/>
      <c r="I9" s="50">
        <v>0.97</v>
      </c>
    </row>
    <row r="10" spans="1:9" ht="18" x14ac:dyDescent="0.25">
      <c r="A10" s="7" t="s">
        <v>6</v>
      </c>
      <c r="B10" s="10"/>
      <c r="C10" s="40">
        <f>Vorwärtskalkulation!C11</f>
        <v>4.93</v>
      </c>
      <c r="D10" s="31"/>
      <c r="G10" s="52"/>
      <c r="H10" s="49"/>
      <c r="I10" s="53"/>
    </row>
    <row r="11" spans="1:9" ht="18" x14ac:dyDescent="0.25">
      <c r="A11" s="7" t="s">
        <v>7</v>
      </c>
      <c r="B11" s="10"/>
      <c r="C11" s="16">
        <f>C13-C12</f>
        <v>223.44</v>
      </c>
      <c r="D11" s="31"/>
      <c r="G11" s="31"/>
      <c r="H11" s="54">
        <v>1</v>
      </c>
      <c r="I11" s="53"/>
    </row>
    <row r="12" spans="1:9" ht="18" x14ac:dyDescent="0.25">
      <c r="A12" s="7" t="s">
        <v>8</v>
      </c>
      <c r="B12" s="39">
        <f>Vorwärtskalkulation!B13</f>
        <v>25</v>
      </c>
      <c r="C12" s="16">
        <f>C13*B12/(100+B12)</f>
        <v>55.86</v>
      </c>
      <c r="H12" s="54">
        <v>0.25</v>
      </c>
      <c r="I12" s="53"/>
    </row>
    <row r="13" spans="1:9" ht="18" x14ac:dyDescent="0.25">
      <c r="A13" s="7" t="s">
        <v>9</v>
      </c>
      <c r="B13" s="10"/>
      <c r="C13" s="16">
        <f>C15-C14</f>
        <v>279.3</v>
      </c>
      <c r="H13" s="54">
        <v>1.25</v>
      </c>
      <c r="I13" s="55">
        <v>1</v>
      </c>
    </row>
    <row r="14" spans="1:9" ht="18" x14ac:dyDescent="0.25">
      <c r="A14" s="7" t="s">
        <v>10</v>
      </c>
      <c r="B14" s="39">
        <f>Vorwärtskalkulation!B15</f>
        <v>5</v>
      </c>
      <c r="C14" s="16">
        <f>C15*B14/(100+B14)</f>
        <v>13.964999999999998</v>
      </c>
      <c r="I14" s="54">
        <v>0.05</v>
      </c>
    </row>
    <row r="15" spans="1:9" ht="18" x14ac:dyDescent="0.25">
      <c r="A15" s="7" t="s">
        <v>11</v>
      </c>
      <c r="B15" s="10"/>
      <c r="C15" s="16">
        <f>C17-C16</f>
        <v>293.26499999999999</v>
      </c>
      <c r="G15" s="1"/>
      <c r="H15" s="46">
        <v>0.98</v>
      </c>
      <c r="I15" s="54">
        <f>105 %</f>
        <v>1.05</v>
      </c>
    </row>
    <row r="16" spans="1:9" ht="18" x14ac:dyDescent="0.25">
      <c r="A16" s="7" t="s">
        <v>12</v>
      </c>
      <c r="B16" s="39">
        <f>Vorwärtskalkulation!B17</f>
        <v>2</v>
      </c>
      <c r="C16" s="16">
        <f>C17*B16/100</f>
        <v>5.9850000000000003</v>
      </c>
      <c r="G16" s="1"/>
      <c r="H16" s="47">
        <v>0.02</v>
      </c>
    </row>
    <row r="17" spans="1:9" ht="18" x14ac:dyDescent="0.25">
      <c r="A17" s="7" t="s">
        <v>13</v>
      </c>
      <c r="B17" s="10"/>
      <c r="C17" s="16">
        <f>C19-C18</f>
        <v>299.25</v>
      </c>
      <c r="G17" s="46">
        <v>0.75</v>
      </c>
      <c r="H17" s="47">
        <v>1</v>
      </c>
    </row>
    <row r="18" spans="1:9" ht="18" x14ac:dyDescent="0.25">
      <c r="A18" s="7" t="s">
        <v>14</v>
      </c>
      <c r="B18" s="39">
        <f>Vorwärtskalkulation!B19</f>
        <v>25</v>
      </c>
      <c r="C18" s="16">
        <f>C19*B18/100</f>
        <v>99.75</v>
      </c>
      <c r="G18" s="47">
        <v>0.25</v>
      </c>
      <c r="H18" s="1"/>
    </row>
    <row r="19" spans="1:9" ht="18" x14ac:dyDescent="0.25">
      <c r="A19" s="7" t="s">
        <v>15</v>
      </c>
      <c r="B19" s="10"/>
      <c r="C19" s="23">
        <v>399</v>
      </c>
      <c r="G19" s="47">
        <v>1</v>
      </c>
      <c r="H19" s="1"/>
    </row>
    <row r="21" spans="1:9" ht="18" x14ac:dyDescent="0.25">
      <c r="A21" s="24" t="s">
        <v>32</v>
      </c>
      <c r="B21" s="24"/>
    </row>
    <row r="22" spans="1:9" ht="18" x14ac:dyDescent="0.25">
      <c r="A22" s="77" t="s">
        <v>33</v>
      </c>
      <c r="B22" s="77"/>
      <c r="C22" s="77"/>
      <c r="D22" s="77"/>
      <c r="F22" s="77"/>
      <c r="G22" s="77"/>
      <c r="H22" s="77"/>
      <c r="I22" s="77"/>
    </row>
    <row r="23" spans="1:9" ht="18" x14ac:dyDescent="0.25">
      <c r="A23" s="77" t="s">
        <v>34</v>
      </c>
      <c r="B23" s="77"/>
      <c r="C23" s="77"/>
      <c r="D23" s="77"/>
      <c r="E23" s="77"/>
      <c r="F23" s="77"/>
      <c r="G23" s="77"/>
    </row>
    <row r="25" spans="1:9" x14ac:dyDescent="0.2">
      <c r="A25" t="s">
        <v>36</v>
      </c>
    </row>
  </sheetData>
  <mergeCells count="4">
    <mergeCell ref="A22:D22"/>
    <mergeCell ref="F22:I22"/>
    <mergeCell ref="A23:G23"/>
    <mergeCell ref="B3:C3"/>
  </mergeCells>
  <phoneticPr fontId="1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3" zoomScale="122" workbookViewId="0">
      <selection activeCell="C5" sqref="C5"/>
    </sheetView>
  </sheetViews>
  <sheetFormatPr baseColWidth="10" defaultRowHeight="12.75" x14ac:dyDescent="0.2"/>
  <cols>
    <col min="1" max="1" width="27.7109375" bestFit="1" customWidth="1"/>
    <col min="5" max="5" width="12" customWidth="1"/>
    <col min="8" max="8" width="12.28515625" bestFit="1" customWidth="1"/>
  </cols>
  <sheetData>
    <row r="1" spans="1:8" ht="15.75" customHeight="1" x14ac:dyDescent="0.2"/>
    <row r="2" spans="1:8" ht="37.5" customHeight="1" x14ac:dyDescent="0.2">
      <c r="A2" s="84" t="s">
        <v>28</v>
      </c>
      <c r="B2" s="84"/>
      <c r="C2" s="84"/>
      <c r="D2" s="84"/>
      <c r="E2" s="84"/>
    </row>
    <row r="3" spans="1:8" ht="16.5" customHeight="1" x14ac:dyDescent="0.25">
      <c r="B3" s="82" t="s">
        <v>16</v>
      </c>
      <c r="C3" s="83"/>
    </row>
    <row r="4" spans="1:8" ht="15" x14ac:dyDescent="0.25">
      <c r="A4" s="27"/>
      <c r="B4" s="42" t="s">
        <v>1</v>
      </c>
      <c r="C4" s="41" t="s">
        <v>23</v>
      </c>
    </row>
    <row r="5" spans="1:8" ht="18" x14ac:dyDescent="0.25">
      <c r="A5" s="7" t="s">
        <v>0</v>
      </c>
      <c r="B5" s="10"/>
      <c r="C5" s="11">
        <v>385</v>
      </c>
      <c r="F5" s="44">
        <v>1</v>
      </c>
      <c r="G5" s="1"/>
      <c r="H5" s="1"/>
    </row>
    <row r="6" spans="1:8" ht="18" x14ac:dyDescent="0.25">
      <c r="A6" s="7" t="s">
        <v>4</v>
      </c>
      <c r="B6" s="39">
        <f>Vorwärtskalkulation!B7</f>
        <v>40</v>
      </c>
      <c r="C6" s="15">
        <f>C5*B6/100</f>
        <v>154</v>
      </c>
      <c r="F6" s="44">
        <v>0.4</v>
      </c>
      <c r="G6" s="1"/>
      <c r="H6" s="1"/>
    </row>
    <row r="7" spans="1:8" ht="18" x14ac:dyDescent="0.25">
      <c r="A7" s="7" t="s">
        <v>2</v>
      </c>
      <c r="B7" s="10"/>
      <c r="C7" s="15">
        <f>C5-C6</f>
        <v>231</v>
      </c>
      <c r="F7" s="45">
        <v>0.6</v>
      </c>
      <c r="G7" s="44">
        <v>1</v>
      </c>
      <c r="H7" s="1"/>
    </row>
    <row r="8" spans="1:8" ht="18" x14ac:dyDescent="0.25">
      <c r="A8" s="7" t="s">
        <v>5</v>
      </c>
      <c r="B8" s="39">
        <f>Vorwärtskalkulation!B9</f>
        <v>3</v>
      </c>
      <c r="C8" s="15">
        <f>C7*B8/100</f>
        <v>6.93</v>
      </c>
      <c r="D8" s="31"/>
      <c r="F8" s="31"/>
      <c r="G8" s="44">
        <v>0.03</v>
      </c>
      <c r="H8" s="1"/>
    </row>
    <row r="9" spans="1:8" ht="18" x14ac:dyDescent="0.25">
      <c r="A9" s="7" t="s">
        <v>3</v>
      </c>
      <c r="B9" s="10"/>
      <c r="C9" s="15">
        <f>C7-C8</f>
        <v>224.07</v>
      </c>
      <c r="D9" s="31"/>
      <c r="F9" s="31"/>
      <c r="G9" s="44">
        <v>0.97</v>
      </c>
      <c r="H9" s="1"/>
    </row>
    <row r="10" spans="1:8" ht="18" x14ac:dyDescent="0.25">
      <c r="A10" s="7" t="s">
        <v>6</v>
      </c>
      <c r="B10" s="10"/>
      <c r="C10" s="11">
        <f>Vorwärtskalkulation!C11</f>
        <v>4.93</v>
      </c>
      <c r="D10" s="31"/>
      <c r="F10" s="31"/>
      <c r="G10" s="1"/>
      <c r="H10" s="1"/>
    </row>
    <row r="11" spans="1:8" ht="18" x14ac:dyDescent="0.25">
      <c r="A11" s="7" t="s">
        <v>7</v>
      </c>
      <c r="B11" s="10"/>
      <c r="C11" s="15">
        <f>C9+C10</f>
        <v>229</v>
      </c>
      <c r="D11" s="31"/>
      <c r="F11" s="31"/>
      <c r="G11" s="44">
        <v>1</v>
      </c>
      <c r="H11" s="1"/>
    </row>
    <row r="12" spans="1:8" ht="18" x14ac:dyDescent="0.25">
      <c r="A12" s="7" t="s">
        <v>8</v>
      </c>
      <c r="B12" s="39">
        <f>Vorwärtskalkulation!B13</f>
        <v>25</v>
      </c>
      <c r="C12" s="15">
        <f>C11*B12/100</f>
        <v>57.25</v>
      </c>
      <c r="F12" s="1"/>
      <c r="G12" s="44">
        <v>0.25</v>
      </c>
      <c r="H12" s="1"/>
    </row>
    <row r="13" spans="1:8" ht="18" x14ac:dyDescent="0.25">
      <c r="A13" s="7" t="s">
        <v>9</v>
      </c>
      <c r="B13" s="10"/>
      <c r="C13" s="15">
        <f>C11+C12</f>
        <v>286.25</v>
      </c>
      <c r="F13" s="1"/>
      <c r="G13" s="45">
        <v>1.25</v>
      </c>
      <c r="H13" s="44">
        <v>1</v>
      </c>
    </row>
    <row r="14" spans="1:8" ht="18" x14ac:dyDescent="0.25">
      <c r="A14" s="7" t="s">
        <v>10</v>
      </c>
      <c r="B14" s="19">
        <f>(C14/C13)*100</f>
        <v>2.4506550218340561</v>
      </c>
      <c r="C14" s="20">
        <f>C15-C13</f>
        <v>7.0149999999999864</v>
      </c>
      <c r="F14" s="1"/>
      <c r="G14" s="1"/>
      <c r="H14" s="48">
        <f>B14/100</f>
        <v>2.4506550218340563E-2</v>
      </c>
    </row>
    <row r="15" spans="1:8" ht="18" x14ac:dyDescent="0.25">
      <c r="A15" s="7" t="s">
        <v>11</v>
      </c>
      <c r="B15" s="10"/>
      <c r="C15" s="15">
        <f>C17-C16</f>
        <v>293.26499999999999</v>
      </c>
      <c r="F15" s="1"/>
      <c r="G15" s="46">
        <v>0.98</v>
      </c>
      <c r="H15" s="48">
        <f>H13+H14</f>
        <v>1.0245065502183406</v>
      </c>
    </row>
    <row r="16" spans="1:8" ht="18" x14ac:dyDescent="0.25">
      <c r="A16" s="7" t="s">
        <v>12</v>
      </c>
      <c r="B16" s="39">
        <f>Vorwärtskalkulation!B17</f>
        <v>2</v>
      </c>
      <c r="C16" s="15">
        <f>C17*B16/100</f>
        <v>5.9850000000000003</v>
      </c>
      <c r="F16" s="1"/>
      <c r="G16" s="47">
        <v>0.02</v>
      </c>
      <c r="H16" s="1"/>
    </row>
    <row r="17" spans="1:8" ht="18" x14ac:dyDescent="0.25">
      <c r="A17" s="7" t="s">
        <v>13</v>
      </c>
      <c r="B17" s="10"/>
      <c r="C17" s="15">
        <f>C19-C18</f>
        <v>299.25</v>
      </c>
      <c r="F17" s="46">
        <v>0.75</v>
      </c>
      <c r="G17" s="47">
        <v>1</v>
      </c>
      <c r="H17" s="1"/>
    </row>
    <row r="18" spans="1:8" ht="18" x14ac:dyDescent="0.25">
      <c r="A18" s="7" t="s">
        <v>14</v>
      </c>
      <c r="B18" s="39">
        <f>Vorwärtskalkulation!B19</f>
        <v>25</v>
      </c>
      <c r="C18" s="15">
        <f>C19*B18/100</f>
        <v>99.75</v>
      </c>
      <c r="F18" s="47">
        <v>0.25</v>
      </c>
      <c r="G18" s="1"/>
      <c r="H18" s="1"/>
    </row>
    <row r="19" spans="1:8" ht="18" x14ac:dyDescent="0.25">
      <c r="A19" s="7" t="s">
        <v>15</v>
      </c>
      <c r="B19" s="22"/>
      <c r="C19" s="11">
        <v>399</v>
      </c>
      <c r="F19" s="47">
        <v>1</v>
      </c>
      <c r="G19" s="1"/>
      <c r="H19" s="1"/>
    </row>
    <row r="20" spans="1:8" ht="18" x14ac:dyDescent="0.25">
      <c r="A20" s="36"/>
      <c r="B20" s="37"/>
      <c r="C20" s="38"/>
    </row>
    <row r="21" spans="1:8" ht="18" x14ac:dyDescent="0.25">
      <c r="A21" s="24" t="s">
        <v>32</v>
      </c>
    </row>
    <row r="22" spans="1:8" ht="18" x14ac:dyDescent="0.25">
      <c r="A22" s="77" t="s">
        <v>33</v>
      </c>
      <c r="B22" s="77"/>
      <c r="C22" s="77"/>
      <c r="D22" s="77"/>
    </row>
    <row r="23" spans="1:8" ht="18" x14ac:dyDescent="0.25">
      <c r="A23" s="77" t="s">
        <v>34</v>
      </c>
      <c r="B23" s="77"/>
      <c r="C23" s="77"/>
      <c r="D23" s="77"/>
      <c r="E23" s="77"/>
      <c r="F23" s="77"/>
      <c r="G23" s="77"/>
    </row>
    <row r="25" spans="1:8" x14ac:dyDescent="0.2">
      <c r="A25" t="s">
        <v>37</v>
      </c>
    </row>
  </sheetData>
  <mergeCells count="4">
    <mergeCell ref="A23:G23"/>
    <mergeCell ref="B3:C3"/>
    <mergeCell ref="A2:E2"/>
    <mergeCell ref="A22:D22"/>
  </mergeCells>
  <phoneticPr fontId="1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D1" zoomScale="107" zoomScaleNormal="100" workbookViewId="0">
      <selection activeCell="O14" sqref="O14:O15"/>
    </sheetView>
  </sheetViews>
  <sheetFormatPr baseColWidth="10" defaultRowHeight="12.75" x14ac:dyDescent="0.2"/>
  <cols>
    <col min="1" max="1" width="35.85546875" bestFit="1" customWidth="1"/>
    <col min="2" max="2" width="6.140625" customWidth="1"/>
    <col min="4" max="4" width="2.5703125" customWidth="1"/>
  </cols>
  <sheetData>
    <row r="1" spans="1:16" ht="18" x14ac:dyDescent="0.25">
      <c r="A1" s="78" t="s">
        <v>38</v>
      </c>
      <c r="B1" s="79"/>
      <c r="C1" s="79"/>
    </row>
    <row r="2" spans="1:16" ht="18" x14ac:dyDescent="0.25">
      <c r="A2" s="56" t="s">
        <v>42</v>
      </c>
      <c r="B2" s="8" t="s">
        <v>1</v>
      </c>
      <c r="C2" s="8" t="s">
        <v>23</v>
      </c>
    </row>
    <row r="3" spans="1:16" ht="18" x14ac:dyDescent="0.25">
      <c r="A3" s="7" t="s">
        <v>0</v>
      </c>
      <c r="B3" s="8"/>
      <c r="C3" s="9">
        <v>385</v>
      </c>
      <c r="I3" s="75"/>
    </row>
    <row r="4" spans="1:16" ht="18" x14ac:dyDescent="0.25">
      <c r="A4" s="7" t="s">
        <v>4</v>
      </c>
      <c r="B4" s="13">
        <v>40</v>
      </c>
      <c r="C4" s="14">
        <f>C3/100*B4</f>
        <v>154</v>
      </c>
      <c r="E4" s="25" t="s">
        <v>29</v>
      </c>
      <c r="F4" s="26">
        <f>(C17-C9)*100/C9</f>
        <v>78.571428571428584</v>
      </c>
      <c r="G4" s="57"/>
    </row>
    <row r="5" spans="1:16" ht="18" x14ac:dyDescent="0.25">
      <c r="A5" s="7" t="s">
        <v>2</v>
      </c>
      <c r="B5" s="8"/>
      <c r="C5" s="14">
        <f>C3-C4</f>
        <v>231</v>
      </c>
      <c r="E5" s="25" t="s">
        <v>30</v>
      </c>
      <c r="F5" s="33">
        <f>(C17-C9)*100/C17</f>
        <v>44</v>
      </c>
      <c r="I5" s="75"/>
    </row>
    <row r="6" spans="1:16" ht="18" x14ac:dyDescent="0.25">
      <c r="A6" s="7" t="s">
        <v>5</v>
      </c>
      <c r="B6" s="13">
        <v>3</v>
      </c>
      <c r="C6" s="14">
        <f>C5/100*B6</f>
        <v>6.93</v>
      </c>
      <c r="E6" s="25" t="s">
        <v>31</v>
      </c>
      <c r="F6" s="26">
        <f>C17/C9</f>
        <v>1.7857142857142858</v>
      </c>
      <c r="G6" s="57"/>
    </row>
    <row r="7" spans="1:16" ht="18" x14ac:dyDescent="0.25">
      <c r="A7" s="7" t="s">
        <v>3</v>
      </c>
      <c r="B7" s="8"/>
      <c r="C7" s="14">
        <f>C5-C6</f>
        <v>224.07</v>
      </c>
      <c r="L7" s="61"/>
      <c r="M7" s="62"/>
      <c r="N7" s="61"/>
      <c r="O7" s="61"/>
    </row>
    <row r="8" spans="1:16" ht="18" x14ac:dyDescent="0.25">
      <c r="A8" s="7" t="s">
        <v>6</v>
      </c>
      <c r="B8" s="43"/>
      <c r="C8" s="17">
        <v>4.93</v>
      </c>
      <c r="E8" s="24" t="s">
        <v>17</v>
      </c>
      <c r="L8" s="63"/>
      <c r="M8" s="64"/>
      <c r="N8" s="61"/>
      <c r="O8" s="61"/>
    </row>
    <row r="9" spans="1:16" ht="20.25" x14ac:dyDescent="0.3">
      <c r="A9" s="7" t="s">
        <v>26</v>
      </c>
      <c r="B9" s="8"/>
      <c r="C9" s="14">
        <f>C7+C8</f>
        <v>229</v>
      </c>
      <c r="E9" s="58" t="s">
        <v>41</v>
      </c>
      <c r="F9" s="58"/>
      <c r="G9" s="58"/>
      <c r="H9" s="58"/>
      <c r="I9" s="58"/>
      <c r="J9" s="58"/>
      <c r="K9" s="58"/>
    </row>
    <row r="10" spans="1:16" ht="18" x14ac:dyDescent="0.25">
      <c r="A10" s="7" t="s">
        <v>8</v>
      </c>
      <c r="B10" s="18">
        <v>25</v>
      </c>
      <c r="C10" s="14">
        <f>C9/100*B10</f>
        <v>57.25</v>
      </c>
      <c r="E10" s="65" t="s">
        <v>18</v>
      </c>
      <c r="F10" s="66"/>
      <c r="G10" s="66"/>
      <c r="H10" s="66"/>
      <c r="I10" s="66"/>
      <c r="J10" s="60"/>
      <c r="K10" s="60"/>
      <c r="L10" s="68"/>
      <c r="M10" s="69"/>
      <c r="N10" s="68"/>
      <c r="O10" s="66"/>
      <c r="P10" s="72"/>
    </row>
    <row r="11" spans="1:16" ht="20.25" x14ac:dyDescent="0.3">
      <c r="A11" s="7" t="s">
        <v>9</v>
      </c>
      <c r="B11" s="8"/>
      <c r="C11" s="14">
        <f>C9+C10</f>
        <v>286.25</v>
      </c>
      <c r="E11" s="67" t="s">
        <v>39</v>
      </c>
      <c r="F11" s="67"/>
      <c r="G11" s="67"/>
      <c r="H11" s="67"/>
      <c r="I11" s="67"/>
      <c r="J11" s="60"/>
      <c r="K11" s="60"/>
      <c r="L11" s="70"/>
      <c r="M11" s="71"/>
      <c r="N11" s="68"/>
      <c r="O11" s="68"/>
      <c r="P11" s="72"/>
    </row>
    <row r="12" spans="1:16" ht="18" x14ac:dyDescent="0.25">
      <c r="A12" s="7" t="s">
        <v>10</v>
      </c>
      <c r="B12" s="18">
        <v>5</v>
      </c>
      <c r="C12" s="14">
        <f>C11/100*B12</f>
        <v>14.3125</v>
      </c>
      <c r="E12" s="65" t="s">
        <v>19</v>
      </c>
      <c r="F12" s="66"/>
      <c r="G12" s="66"/>
      <c r="H12" s="66"/>
      <c r="I12" s="66"/>
      <c r="J12" s="60"/>
      <c r="K12" s="60"/>
      <c r="L12" s="70"/>
      <c r="M12" s="68"/>
      <c r="N12" s="68"/>
      <c r="O12" s="66"/>
      <c r="P12" s="72"/>
    </row>
    <row r="13" spans="1:16" ht="20.25" x14ac:dyDescent="0.3">
      <c r="A13" s="7" t="s">
        <v>11</v>
      </c>
      <c r="B13" s="8"/>
      <c r="C13" s="14">
        <f>C11+C12</f>
        <v>300.5625</v>
      </c>
      <c r="E13" s="68" t="s">
        <v>40</v>
      </c>
      <c r="F13" s="67"/>
      <c r="G13" s="67"/>
      <c r="H13" s="67"/>
      <c r="I13" s="67"/>
      <c r="J13" s="67"/>
      <c r="K13" s="67"/>
      <c r="L13" s="60"/>
      <c r="M13" s="60"/>
      <c r="N13" s="60"/>
      <c r="O13" s="60"/>
    </row>
    <row r="14" spans="1:16" ht="20.25" x14ac:dyDescent="0.3">
      <c r="A14" s="7" t="s">
        <v>12</v>
      </c>
      <c r="B14" s="18">
        <v>2</v>
      </c>
      <c r="C14" s="14">
        <f>C13/(100-B14)*B14</f>
        <v>6.1339285714285712</v>
      </c>
      <c r="E14" s="73"/>
      <c r="F14" s="73"/>
      <c r="G14" s="73"/>
      <c r="H14" s="73"/>
      <c r="I14" s="73"/>
      <c r="J14" s="73"/>
      <c r="K14" s="73"/>
      <c r="L14" s="59"/>
      <c r="M14" s="59"/>
      <c r="N14" s="59"/>
      <c r="O14" s="59"/>
    </row>
    <row r="15" spans="1:16" ht="20.25" x14ac:dyDescent="0.3">
      <c r="A15" s="7" t="s">
        <v>13</v>
      </c>
      <c r="B15" s="8"/>
      <c r="C15" s="14">
        <f>C13+C14</f>
        <v>306.69642857142856</v>
      </c>
      <c r="E15" s="76" t="s">
        <v>47</v>
      </c>
      <c r="F15">
        <v>229</v>
      </c>
      <c r="G15" t="s">
        <v>44</v>
      </c>
      <c r="H15" s="75">
        <v>100</v>
      </c>
      <c r="I15">
        <f>F16*100/F15</f>
        <v>78.571428571428584</v>
      </c>
      <c r="J15" s="74"/>
      <c r="K15" s="74"/>
    </row>
    <row r="16" spans="1:16" ht="18" x14ac:dyDescent="0.25">
      <c r="A16" s="7" t="s">
        <v>14</v>
      </c>
      <c r="B16" s="18">
        <v>25</v>
      </c>
      <c r="C16" s="14">
        <f>C15/(100-B16)*B16</f>
        <v>102.23214285714286</v>
      </c>
      <c r="E16" s="24"/>
      <c r="F16" s="57">
        <f>C17-C9</f>
        <v>179.92857142857144</v>
      </c>
      <c r="G16" t="s">
        <v>44</v>
      </c>
      <c r="H16" t="s">
        <v>45</v>
      </c>
    </row>
    <row r="17" spans="1:9" ht="18" x14ac:dyDescent="0.25">
      <c r="A17" s="7" t="s">
        <v>25</v>
      </c>
      <c r="B17" s="8"/>
      <c r="C17" s="21">
        <f>C15+C16</f>
        <v>408.92857142857144</v>
      </c>
      <c r="E17" s="24" t="s">
        <v>48</v>
      </c>
      <c r="F17">
        <v>408.93</v>
      </c>
      <c r="G17" t="s">
        <v>44</v>
      </c>
      <c r="H17" s="75">
        <v>100</v>
      </c>
      <c r="I17">
        <f>F18*H17/F17</f>
        <v>43.999846288746596</v>
      </c>
    </row>
    <row r="18" spans="1:9" x14ac:dyDescent="0.2">
      <c r="E18" s="57"/>
      <c r="F18" s="57">
        <f>F16</f>
        <v>179.92857142857144</v>
      </c>
      <c r="G18" t="s">
        <v>46</v>
      </c>
      <c r="H18" t="s">
        <v>45</v>
      </c>
    </row>
    <row r="19" spans="1:9" ht="18" x14ac:dyDescent="0.25">
      <c r="E19" s="76" t="s">
        <v>49</v>
      </c>
      <c r="F19">
        <v>229</v>
      </c>
      <c r="G19" t="s">
        <v>44</v>
      </c>
      <c r="H19" s="35">
        <v>100</v>
      </c>
      <c r="I19">
        <f>F20/F19</f>
        <v>1.7857205240174672</v>
      </c>
    </row>
    <row r="20" spans="1:9" x14ac:dyDescent="0.2">
      <c r="F20" s="57">
        <v>408.93</v>
      </c>
      <c r="G20" t="s">
        <v>44</v>
      </c>
      <c r="H20" t="s">
        <v>43</v>
      </c>
    </row>
  </sheetData>
  <mergeCells count="1">
    <mergeCell ref="A1:C1"/>
  </mergeCells>
  <phoneticPr fontId="11" type="noConversion"/>
  <pageMargins left="0.78740157499999996" right="0.78740157499999996" top="0.984251969" bottom="0.984251969" header="0.4921259845" footer="0.4921259845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Vorwärtskalkulation</vt:lpstr>
      <vt:lpstr>Rückwärtskalkulation</vt:lpstr>
      <vt:lpstr>Differenzkalkulation</vt:lpstr>
      <vt:lpstr>Kalkulationsfaktor</vt:lpstr>
      <vt:lpstr>Vorwärtskalkulation!Druckbereich</vt:lpstr>
    </vt:vector>
  </TitlesOfParts>
  <Company>KHS Donaueschingen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lehrer</dc:creator>
  <cp:lastModifiedBy>Lehrer</cp:lastModifiedBy>
  <cp:lastPrinted>2001-01-24T20:34:58Z</cp:lastPrinted>
  <dcterms:created xsi:type="dcterms:W3CDTF">2000-04-03T07:11:13Z</dcterms:created>
  <dcterms:modified xsi:type="dcterms:W3CDTF">2015-02-23T13:38:13Z</dcterms:modified>
</cp:coreProperties>
</file>