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REHTi\"/>
    </mc:Choice>
  </mc:AlternateContent>
  <xr:revisionPtr revIDLastSave="0" documentId="13_ncr:1_{2B1CFEA4-E0E5-4F5A-9BCE-E22504773986}" xr6:coauthVersionLast="45" xr6:coauthVersionMax="45" xr10:uidLastSave="{00000000-0000-0000-0000-000000000000}"/>
  <bookViews>
    <workbookView xWindow="-28920" yWindow="-120" windowWidth="29040" windowHeight="15840" activeTab="1" xr2:uid="{E79648AF-7C15-4CC4-B49D-C7D5BE6D003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B16" i="2"/>
  <c r="B24" i="2"/>
  <c r="B25" i="2" s="1"/>
  <c r="I16" i="2"/>
  <c r="B23" i="2"/>
  <c r="B19" i="2"/>
  <c r="B18" i="2"/>
  <c r="B17" i="2"/>
  <c r="B10" i="2"/>
  <c r="B14" i="1" l="1"/>
  <c r="C8" i="1"/>
  <c r="B10" i="1" l="1"/>
  <c r="B11" i="1" l="1"/>
  <c r="C9" i="1"/>
  <c r="B19" i="1"/>
  <c r="B18" i="1"/>
  <c r="B17" i="1"/>
  <c r="B12" i="1"/>
  <c r="B22" i="1" l="1"/>
  <c r="B23" i="1"/>
  <c r="H14" i="1"/>
  <c r="H15" i="1" s="1"/>
</calcChain>
</file>

<file path=xl/sharedStrings.xml><?xml version="1.0" encoding="utf-8"?>
<sst xmlns="http://schemas.openxmlformats.org/spreadsheetml/2006/main" count="43" uniqueCount="31">
  <si>
    <t>Christopher Shieh</t>
  </si>
  <si>
    <t>Given Values</t>
  </si>
  <si>
    <t>6061 Al</t>
  </si>
  <si>
    <t>Projectile Velocity (m/s)</t>
  </si>
  <si>
    <t>Projectile Mass (kg)</t>
  </si>
  <si>
    <t>OD  (meters)</t>
  </si>
  <si>
    <t>ID (meters)</t>
  </si>
  <si>
    <t>E (Pa)</t>
  </si>
  <si>
    <t>Length (meters)</t>
  </si>
  <si>
    <t>Derived Values</t>
  </si>
  <si>
    <t>S (in^3)</t>
  </si>
  <si>
    <t>I (in^4)</t>
  </si>
  <si>
    <t>Projectile Energy (J)</t>
  </si>
  <si>
    <t>Equivilant Static Load (N)</t>
  </si>
  <si>
    <t>Deflection (Meters)</t>
  </si>
  <si>
    <t>Stress</t>
  </si>
  <si>
    <t>Wall thickness</t>
  </si>
  <si>
    <t xml:space="preserve">Radius </t>
  </si>
  <si>
    <t>Radius</t>
  </si>
  <si>
    <t xml:space="preserve">square I </t>
  </si>
  <si>
    <t>Base</t>
  </si>
  <si>
    <t>Height</t>
  </si>
  <si>
    <t>A (m^2)</t>
  </si>
  <si>
    <t>S (m^3)</t>
  </si>
  <si>
    <t>I (m^4)</t>
  </si>
  <si>
    <t>Stress (Pa)</t>
  </si>
  <si>
    <t>Stress (MPa)</t>
  </si>
  <si>
    <t xml:space="preserve"> </t>
  </si>
  <si>
    <t>Displacement</t>
  </si>
  <si>
    <t xml:space="preserve">a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</si>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</sst>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15E2-00E2-428B-9668-BD780221466B}">
  <dimension ref="A1:H23"/>
  <sheetViews>
    <sheetView workbookViewId="0">
      <selection activeCell="G3" sqref="G3"/>
    </sheetView>
  </sheetViews>
  <sheetFormatPr defaultRowHeight="15" x14ac:dyDescent="0.25"/>
  <cols>
    <col min="1" max="1" width="22.28515625" bestFit="1" customWidth="1"/>
    <col min="2" max="2" width="12.5703125" bestFit="1" customWidth="1"/>
    <col min="8" max="8" width="11" bestFit="1" customWidth="1"/>
  </cols>
  <sheetData>
    <row r="1" spans="1:8" x14ac:dyDescent="0.25">
      <c r="A1" s="1" t="s">
        <v>0</v>
      </c>
    </row>
    <row r="2" spans="1:8" x14ac:dyDescent="0.25">
      <c r="A2" s="2">
        <v>44012</v>
      </c>
    </row>
    <row r="4" spans="1:8" x14ac:dyDescent="0.25">
      <c r="A4" s="3" t="s">
        <v>1</v>
      </c>
      <c r="B4" s="3" t="s">
        <v>2</v>
      </c>
    </row>
    <row r="6" spans="1:8" x14ac:dyDescent="0.25">
      <c r="A6" s="3" t="s">
        <v>3</v>
      </c>
      <c r="B6" s="4">
        <v>5</v>
      </c>
    </row>
    <row r="7" spans="1:8" x14ac:dyDescent="0.25">
      <c r="A7" s="3" t="s">
        <v>4</v>
      </c>
      <c r="B7" s="4">
        <v>20</v>
      </c>
    </row>
    <row r="8" spans="1:8" x14ac:dyDescent="0.25">
      <c r="A8" s="3" t="s">
        <v>5</v>
      </c>
      <c r="B8" s="3">
        <v>5.04E-2</v>
      </c>
      <c r="C8">
        <f xml:space="preserve"> B8*39.3701</f>
        <v>1.98425304</v>
      </c>
      <c r="D8" t="s">
        <v>18</v>
      </c>
      <c r="E8">
        <f>B8/2</f>
        <v>2.52E-2</v>
      </c>
    </row>
    <row r="9" spans="1:8" x14ac:dyDescent="0.25">
      <c r="A9" s="3" t="s">
        <v>6</v>
      </c>
      <c r="B9" s="3">
        <v>3.8100000000000002E-2</v>
      </c>
      <c r="C9">
        <f>B9*39.3701</f>
        <v>1.5000008100000002</v>
      </c>
    </row>
    <row r="10" spans="1:8" x14ac:dyDescent="0.25">
      <c r="A10" s="3" t="s">
        <v>16</v>
      </c>
      <c r="B10">
        <f>(B8/2-B9/2)</f>
        <v>6.1499999999999992E-3</v>
      </c>
    </row>
    <row r="11" spans="1:8" x14ac:dyDescent="0.25">
      <c r="A11" s="3" t="s">
        <v>17</v>
      </c>
      <c r="B11">
        <f>B8/2</f>
        <v>2.52E-2</v>
      </c>
    </row>
    <row r="12" spans="1:8" x14ac:dyDescent="0.25">
      <c r="A12" s="3" t="s">
        <v>7</v>
      </c>
      <c r="B12" s="5">
        <f>70*10^9</f>
        <v>70000000000</v>
      </c>
    </row>
    <row r="13" spans="1:8" x14ac:dyDescent="0.25">
      <c r="A13" s="3" t="s">
        <v>8</v>
      </c>
      <c r="B13" s="3">
        <v>2</v>
      </c>
      <c r="G13" t="s">
        <v>21</v>
      </c>
      <c r="H13" s="3">
        <v>5.0799999999999998E-2</v>
      </c>
    </row>
    <row r="14" spans="1:8" x14ac:dyDescent="0.25">
      <c r="A14" s="3" t="s">
        <v>30</v>
      </c>
      <c r="B14">
        <f>B8/2</f>
        <v>2.52E-2</v>
      </c>
      <c r="G14" t="s">
        <v>20</v>
      </c>
      <c r="H14">
        <f>(12*B18)/(H13^3)</f>
        <v>1.9514331366978895E-2</v>
      </c>
    </row>
    <row r="15" spans="1:8" x14ac:dyDescent="0.25">
      <c r="G15" t="s">
        <v>19</v>
      </c>
      <c r="H15">
        <f>(1/12)*H14*(H13^3)</f>
        <v>2.1318839801859375E-7</v>
      </c>
    </row>
    <row r="16" spans="1:8" x14ac:dyDescent="0.25">
      <c r="A16" s="3" t="s">
        <v>9</v>
      </c>
    </row>
    <row r="17" spans="1:2" x14ac:dyDescent="0.25">
      <c r="A17" s="3" t="s">
        <v>10</v>
      </c>
      <c r="B17" s="3">
        <f>(3.14/(32*B8))*(B8^4-B9^4)</f>
        <v>8.4598570642299095E-6</v>
      </c>
    </row>
    <row r="18" spans="1:2" x14ac:dyDescent="0.25">
      <c r="A18" s="3" t="s">
        <v>11</v>
      </c>
      <c r="B18" s="3">
        <f>(3.14/4)*(((B8/2)^4)-(B9/2)^4)</f>
        <v>2.1318839801859373E-7</v>
      </c>
    </row>
    <row r="19" spans="1:2" x14ac:dyDescent="0.25">
      <c r="A19" s="3" t="s">
        <v>12</v>
      </c>
      <c r="B19" s="3">
        <f>0.5*(B7*B6^2)</f>
        <v>250</v>
      </c>
    </row>
    <row r="20" spans="1:2" x14ac:dyDescent="0.25">
      <c r="A20" s="3" t="s">
        <v>13</v>
      </c>
      <c r="B20">
        <v>10</v>
      </c>
    </row>
    <row r="22" spans="1:2" x14ac:dyDescent="0.25">
      <c r="A22" s="3" t="s">
        <v>14</v>
      </c>
      <c r="B22" s="6">
        <f>(B20*B13^3)/(48*B12*B18)</f>
        <v>1.116830185451612E-4</v>
      </c>
    </row>
    <row r="23" spans="1:2" x14ac:dyDescent="0.25">
      <c r="A23" s="3" t="s">
        <v>15</v>
      </c>
      <c r="B23" s="5">
        <f>((B13*B20/4)*B14)/B18</f>
        <v>591026.53414099303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657D-7522-4B0E-92AF-FFFEB67ECC44}">
  <dimension ref="A1:I25"/>
  <sheetViews>
    <sheetView tabSelected="1" workbookViewId="0">
      <selection activeCell="F3" sqref="F3"/>
    </sheetView>
  </sheetViews>
  <sheetFormatPr defaultRowHeight="15" x14ac:dyDescent="0.25"/>
  <cols>
    <col min="1" max="1" width="22.28515625" bestFit="1" customWidth="1"/>
    <col min="2" max="2" width="16.28515625" customWidth="1"/>
  </cols>
  <sheetData>
    <row r="1" spans="1:9" x14ac:dyDescent="0.25">
      <c r="A1" s="7" t="s">
        <v>0</v>
      </c>
    </row>
    <row r="2" spans="1:9" x14ac:dyDescent="0.25">
      <c r="A2" s="2">
        <v>44012</v>
      </c>
    </row>
    <row r="4" spans="1:9" x14ac:dyDescent="0.25">
      <c r="A4" s="3" t="s">
        <v>1</v>
      </c>
      <c r="B4" s="3" t="s">
        <v>2</v>
      </c>
    </row>
    <row r="6" spans="1:9" x14ac:dyDescent="0.25">
      <c r="A6" s="3" t="s">
        <v>3</v>
      </c>
      <c r="B6" s="4">
        <v>10</v>
      </c>
    </row>
    <row r="7" spans="1:9" x14ac:dyDescent="0.25">
      <c r="A7" s="3" t="s">
        <v>4</v>
      </c>
      <c r="B7" s="4">
        <v>10</v>
      </c>
    </row>
    <row r="8" spans="1:9" x14ac:dyDescent="0.25">
      <c r="A8" s="3" t="s">
        <v>5</v>
      </c>
      <c r="B8" s="3">
        <v>5.04E-2</v>
      </c>
    </row>
    <row r="9" spans="1:9" x14ac:dyDescent="0.25">
      <c r="A9" s="3" t="s">
        <v>6</v>
      </c>
      <c r="B9" s="3">
        <v>3.8100000000000002E-2</v>
      </c>
    </row>
    <row r="10" spans="1:9" x14ac:dyDescent="0.25">
      <c r="A10" s="3" t="s">
        <v>7</v>
      </c>
      <c r="B10" s="5">
        <f>70*10^9</f>
        <v>70000000000</v>
      </c>
      <c r="F10" t="s">
        <v>27</v>
      </c>
    </row>
    <row r="11" spans="1:9" x14ac:dyDescent="0.25">
      <c r="A11" s="3" t="s">
        <v>8</v>
      </c>
      <c r="B11" s="3">
        <v>2</v>
      </c>
    </row>
    <row r="14" spans="1:9" x14ac:dyDescent="0.25">
      <c r="A14" s="3" t="s">
        <v>9</v>
      </c>
    </row>
    <row r="16" spans="1:9" x14ac:dyDescent="0.25">
      <c r="A16" t="s">
        <v>22</v>
      </c>
      <c r="B16">
        <f>3.1415926535*((0.0252^2)-(0.01905^2))</f>
        <v>8.5494517074185628E-4</v>
      </c>
      <c r="H16" t="s">
        <v>29</v>
      </c>
      <c r="I16">
        <f>3.1415926535*((0.0252 - (0.0252-0.00615))^2)</f>
        <v>1.1882288813700373E-4</v>
      </c>
    </row>
    <row r="17" spans="1:2" x14ac:dyDescent="0.25">
      <c r="A17" s="3" t="s">
        <v>23</v>
      </c>
      <c r="B17" s="3">
        <f>(3.14/(32*B8))*(B8^4-B9^4)</f>
        <v>8.4598570642299095E-6</v>
      </c>
    </row>
    <row r="18" spans="1:2" x14ac:dyDescent="0.25">
      <c r="A18" s="3" t="s">
        <v>24</v>
      </c>
      <c r="B18" s="3">
        <f>(3.14/4)*(((B8/2)^4)-(B9/2)^4)</f>
        <v>2.1318839801859373E-7</v>
      </c>
    </row>
    <row r="19" spans="1:2" x14ac:dyDescent="0.25">
      <c r="A19" s="3" t="s">
        <v>12</v>
      </c>
      <c r="B19" s="3">
        <f>0.5*(B7*B6^2)</f>
        <v>500</v>
      </c>
    </row>
    <row r="20" spans="1:2" x14ac:dyDescent="0.25">
      <c r="A20" s="3" t="s">
        <v>13</v>
      </c>
      <c r="B20" s="5">
        <v>1000</v>
      </c>
    </row>
    <row r="23" spans="1:2" x14ac:dyDescent="0.25">
      <c r="A23" s="3" t="s">
        <v>28</v>
      </c>
      <c r="B23" s="6">
        <f>(B20*B11)/(B16*B10)</f>
        <v>3.3419018609855952E-5</v>
      </c>
    </row>
    <row r="24" spans="1:2" x14ac:dyDescent="0.25">
      <c r="A24" s="3" t="s">
        <v>25</v>
      </c>
      <c r="B24" s="5">
        <f>B20/B16</f>
        <v>1169665.6513449585</v>
      </c>
    </row>
    <row r="25" spans="1:2" x14ac:dyDescent="0.25">
      <c r="A25" t="s">
        <v>26</v>
      </c>
      <c r="B25" s="6">
        <f>B24/10^6</f>
        <v>1.1696656513449584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2020-06-21T17:09:25Z</dcterms:created>
  <dcterms:modified xsi:type="dcterms:W3CDTF">2020-06-30T15:40:05Z</dcterms:modified>
</cp:coreProperties>
</file>