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1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3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Christopher\Desktop\Update 6.18\Impact Analysis 6.18\"/>
    </mc:Choice>
  </mc:AlternateContent>
  <xr:revisionPtr revIDLastSave="0" documentId="13_ncr:1_{61D00310-DAD7-4B16-818C-245F6BE4374F}" xr6:coauthVersionLast="45" xr6:coauthVersionMax="45" xr10:uidLastSave="{00000000-0000-0000-0000-000000000000}"/>
  <bookViews>
    <workbookView xWindow="-120" yWindow="-120" windowWidth="38640" windowHeight="21240" tabRatio="586" firstSheet="4" activeTab="8" xr2:uid="{00000000-000D-0000-FFFF-FFFF00000000}"/>
  </bookViews>
  <sheets>
    <sheet name="Relative Price to Performance" sheetId="1" state="hidden" r:id="rId1"/>
    <sheet name="Stress From Kinetic Impact" sheetId="2" r:id="rId2"/>
    <sheet name="Stress From Dropped Projectile" sheetId="3" r:id="rId3"/>
    <sheet name="Beam Deflection From Kinetic" sheetId="5" r:id="rId4"/>
    <sheet name="Beam Deflection From Dropped" sheetId="6" r:id="rId5"/>
    <sheet name="Axial Stress From Kinetic" sheetId="7" r:id="rId6"/>
    <sheet name="Axial Stress From Potential" sheetId="8" r:id="rId7"/>
    <sheet name="Axial Displacement From Kinetic" sheetId="9" r:id="rId8"/>
    <sheet name="Axial Displacement Fm Potential" sheetId="10" r:id="rId9"/>
    <sheet name="Pendulum Velocity" sheetId="4" r:id="rId10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6" i="10" l="1"/>
  <c r="B16" i="10"/>
  <c r="B16" i="7"/>
  <c r="B16" i="8"/>
  <c r="B16" i="9"/>
  <c r="B22" i="2" l="1"/>
  <c r="B19" i="5"/>
  <c r="B19" i="2"/>
  <c r="B20" i="10" l="1"/>
  <c r="E31" i="4" l="1"/>
  <c r="C31" i="4"/>
  <c r="B31" i="4"/>
  <c r="E30" i="4"/>
  <c r="C30" i="4"/>
  <c r="B30" i="4"/>
  <c r="E29" i="4"/>
  <c r="C29" i="4"/>
  <c r="B29" i="4"/>
  <c r="E28" i="4"/>
  <c r="C28" i="4"/>
  <c r="B28" i="4"/>
  <c r="E27" i="4"/>
  <c r="C27" i="4"/>
  <c r="B27" i="4"/>
  <c r="E26" i="4"/>
  <c r="C26" i="4"/>
  <c r="B26" i="4"/>
  <c r="E25" i="4"/>
  <c r="C25" i="4"/>
  <c r="B25" i="4"/>
  <c r="E24" i="4"/>
  <c r="C24" i="4"/>
  <c r="B24" i="4"/>
  <c r="E23" i="4"/>
  <c r="C23" i="4"/>
  <c r="B23" i="4"/>
  <c r="E22" i="4"/>
  <c r="C22" i="4"/>
  <c r="B22" i="4"/>
  <c r="E21" i="4"/>
  <c r="C21" i="4"/>
  <c r="B21" i="4"/>
  <c r="E20" i="4"/>
  <c r="C20" i="4"/>
  <c r="B20" i="4"/>
  <c r="E19" i="4"/>
  <c r="C19" i="4"/>
  <c r="B19" i="4"/>
  <c r="E18" i="4"/>
  <c r="C18" i="4"/>
  <c r="B18" i="4"/>
  <c r="E17" i="4"/>
  <c r="C17" i="4"/>
  <c r="B17" i="4"/>
  <c r="E16" i="4"/>
  <c r="C16" i="4"/>
  <c r="B16" i="4"/>
  <c r="E15" i="4"/>
  <c r="C15" i="4"/>
  <c r="B15" i="4"/>
  <c r="E14" i="4"/>
  <c r="C14" i="4"/>
  <c r="B14" i="4"/>
  <c r="E13" i="4"/>
  <c r="C13" i="4"/>
  <c r="B13" i="4"/>
  <c r="E12" i="4"/>
  <c r="C12" i="4"/>
  <c r="B12" i="4"/>
  <c r="E11" i="4"/>
  <c r="C11" i="4"/>
  <c r="B11" i="4"/>
  <c r="E10" i="4"/>
  <c r="C10" i="4"/>
  <c r="B10" i="4"/>
  <c r="E9" i="4"/>
  <c r="C9" i="4"/>
  <c r="B9" i="4"/>
  <c r="E8" i="4"/>
  <c r="C8" i="4"/>
  <c r="B8" i="4"/>
  <c r="E7" i="4"/>
  <c r="C7" i="4"/>
  <c r="B7" i="4"/>
  <c r="B23" i="10"/>
  <c r="B24" i="10" s="1"/>
  <c r="B19" i="10"/>
  <c r="B18" i="10"/>
  <c r="B17" i="10"/>
  <c r="B10" i="10"/>
  <c r="B26" i="9"/>
  <c r="B20" i="9"/>
  <c r="B23" i="9" s="1"/>
  <c r="B24" i="9" s="1"/>
  <c r="B19" i="9"/>
  <c r="B18" i="9"/>
  <c r="B17" i="9"/>
  <c r="B10" i="9"/>
  <c r="B20" i="8"/>
  <c r="B23" i="8" s="1"/>
  <c r="B19" i="8"/>
  <c r="B18" i="8"/>
  <c r="B17" i="8"/>
  <c r="B10" i="8"/>
  <c r="B20" i="7"/>
  <c r="B24" i="7" s="1"/>
  <c r="B25" i="7" s="1"/>
  <c r="B19" i="7"/>
  <c r="B18" i="7"/>
  <c r="B17" i="7"/>
  <c r="B10" i="7"/>
  <c r="B40" i="6"/>
  <c r="B39" i="6"/>
  <c r="B38" i="6"/>
  <c r="B37" i="6"/>
  <c r="B22" i="6"/>
  <c r="B21" i="6"/>
  <c r="B19" i="6"/>
  <c r="B18" i="6"/>
  <c r="B17" i="6"/>
  <c r="B16" i="6"/>
  <c r="B10" i="6"/>
  <c r="B39" i="5"/>
  <c r="B40" i="5" s="1"/>
  <c r="B37" i="5"/>
  <c r="B38" i="5" s="1"/>
  <c r="B18" i="5"/>
  <c r="B17" i="5"/>
  <c r="B16" i="5"/>
  <c r="B10" i="5"/>
  <c r="B21" i="5" s="1"/>
  <c r="B22" i="5" s="1"/>
  <c r="B18" i="3"/>
  <c r="B19" i="3" s="1"/>
  <c r="B17" i="3"/>
  <c r="B16" i="3"/>
  <c r="B10" i="3"/>
  <c r="D22" i="2"/>
  <c r="C22" i="2"/>
  <c r="D19" i="2"/>
  <c r="C19" i="2"/>
  <c r="D18" i="2"/>
  <c r="C18" i="2"/>
  <c r="B18" i="2"/>
  <c r="D17" i="2"/>
  <c r="C17" i="2"/>
  <c r="B17" i="2"/>
  <c r="D16" i="2"/>
  <c r="C16" i="2"/>
  <c r="B16" i="2"/>
  <c r="D10" i="2"/>
  <c r="C10" i="2"/>
  <c r="B10" i="2"/>
  <c r="K13" i="1"/>
  <c r="J13" i="1"/>
  <c r="I13" i="1"/>
  <c r="H13" i="1"/>
  <c r="K11" i="1"/>
  <c r="J11" i="1"/>
  <c r="I11" i="1"/>
  <c r="H11" i="1"/>
  <c r="K10" i="1"/>
  <c r="J10" i="1"/>
  <c r="I10" i="1"/>
  <c r="H10" i="1"/>
  <c r="K7" i="1"/>
  <c r="J7" i="1"/>
  <c r="I7" i="1"/>
  <c r="H7" i="1"/>
  <c r="K5" i="1"/>
  <c r="J5" i="1"/>
  <c r="I5" i="1"/>
  <c r="H5" i="1"/>
  <c r="K4" i="1"/>
  <c r="J4" i="1"/>
  <c r="I4" i="1"/>
  <c r="H4" i="1"/>
  <c r="B22" i="3" l="1"/>
  <c r="B23" i="3"/>
  <c r="B21" i="8"/>
  <c r="B21" i="10"/>
</calcChain>
</file>

<file path=xl/sharedStrings.xml><?xml version="1.0" encoding="utf-8"?>
<sst xmlns="http://schemas.openxmlformats.org/spreadsheetml/2006/main" count="402" uniqueCount="144">
  <si>
    <t>Material</t>
  </si>
  <si>
    <t>Yield Strength (MPa)</t>
  </si>
  <si>
    <t>Ultimate Tensile Strength (MPA)</t>
  </si>
  <si>
    <t>Density</t>
  </si>
  <si>
    <t>Yield Impact Force (Newtons)</t>
  </si>
  <si>
    <t>Ultimate Tensile Impact Force (Newtons)</t>
  </si>
  <si>
    <t>Cost Per 6ft x 1.25in Round Stock</t>
  </si>
  <si>
    <t>Yield Impact Resistance per Dollar (Higher is Better)</t>
  </si>
  <si>
    <t>Ultimate Impact Resistance per Dollar</t>
  </si>
  <si>
    <t>Relative Yield Impact Resistance per Cost (Larger is Better)</t>
  </si>
  <si>
    <t>Relative Ultimate Impact Resistance per Cost (Larger is Better)</t>
  </si>
  <si>
    <t>Steel</t>
  </si>
  <si>
    <t>Given Values</t>
  </si>
  <si>
    <t>6061 Al</t>
  </si>
  <si>
    <t>ASTM A36 Steel</t>
  </si>
  <si>
    <t>Ti-6Al-4V Titanium</t>
  </si>
  <si>
    <t>Projectile Velocity (m/s)</t>
  </si>
  <si>
    <t>Projectile Mass (kg)</t>
  </si>
  <si>
    <t>OD  (meters)</t>
  </si>
  <si>
    <t>ID (meters)</t>
  </si>
  <si>
    <t>E (Pa)</t>
  </si>
  <si>
    <t>A36</t>
  </si>
  <si>
    <t>Length (meters)</t>
  </si>
  <si>
    <t>Derived Values</t>
  </si>
  <si>
    <t>S (in^3)</t>
  </si>
  <si>
    <t>AISI 4340</t>
  </si>
  <si>
    <t>Stainless Steel</t>
  </si>
  <si>
    <t>I (in^4)</t>
  </si>
  <si>
    <t>AISI 304</t>
  </si>
  <si>
    <t>Projectile Energy (J)</t>
  </si>
  <si>
    <t>Equivilant Static Load (N)</t>
  </si>
  <si>
    <t>Note: Deviations accross grades stainless steels tend to be much lower than that of steel</t>
  </si>
  <si>
    <t>Aluminum</t>
  </si>
  <si>
    <t>Stress (MPa)</t>
  </si>
  <si>
    <t>Maximum Tensile Strength</t>
  </si>
  <si>
    <t>1100 Strain Hardened (H16 Temper)</t>
  </si>
  <si>
    <t>Yield Tensile Strength</t>
  </si>
  <si>
    <t>1m/s</t>
  </si>
  <si>
    <t>5m/s</t>
  </si>
  <si>
    <t>6061 Heat Treated (T6)</t>
  </si>
  <si>
    <t>10m/s</t>
  </si>
  <si>
    <t>15m/s</t>
  </si>
  <si>
    <t>20m/s</t>
  </si>
  <si>
    <t>25m/s</t>
  </si>
  <si>
    <t>Impact of 5Kg Projectile</t>
  </si>
  <si>
    <t>7075 Heat Treated and Aged (T6)</t>
  </si>
  <si>
    <t>Titanium</t>
  </si>
  <si>
    <t>Impact of 10Kg Projectile</t>
  </si>
  <si>
    <t>Ti-6Al-4V STA</t>
  </si>
  <si>
    <t>Impact of 20Kg Projectile</t>
  </si>
  <si>
    <t>Note: Prices are from McMaster for consistancy, but stock can likely be found for cheaper</t>
  </si>
  <si>
    <t xml:space="preserve"> </t>
  </si>
  <si>
    <t>Note: Calculations were made with 2m*2in OD*1.5in ID but sourcing this specific size is difficult. Therefore I found the closest cross section rod size and based my dollar ammounts from that</t>
  </si>
  <si>
    <t>Christopher Shieh</t>
  </si>
  <si>
    <t>Stress From 5kg Projectile (MPa)</t>
  </si>
  <si>
    <t>Stress From 10kg Projectile</t>
  </si>
  <si>
    <t>Stress From 20kg Projectile</t>
  </si>
  <si>
    <t>0m/s</t>
  </si>
  <si>
    <t>Projectle Velocity</t>
  </si>
  <si>
    <t>Stress From 1kg Projectile (MPa)</t>
  </si>
  <si>
    <t>MPH</t>
  </si>
  <si>
    <t>km/h</t>
  </si>
  <si>
    <t>0 mph</t>
  </si>
  <si>
    <t>33.6 mph</t>
  </si>
  <si>
    <t>44.7 mph</t>
  </si>
  <si>
    <t>55.9 mph</t>
  </si>
  <si>
    <t>22.3 mph</t>
  </si>
  <si>
    <t>11.2 mph</t>
  </si>
  <si>
    <t>18 km/h</t>
  </si>
  <si>
    <t>36 km/h</t>
  </si>
  <si>
    <t>54 km/h</t>
  </si>
  <si>
    <t>72 km/h</t>
  </si>
  <si>
    <t>90 km/h</t>
  </si>
  <si>
    <t>0 km/h</t>
  </si>
  <si>
    <t>Eqivilant Static Load (Newtons)</t>
  </si>
  <si>
    <t>Projectle Drop Height</t>
  </si>
  <si>
    <t>Projectle Drop Height (Meters)</t>
  </si>
  <si>
    <t>0m</t>
  </si>
  <si>
    <t>5m</t>
  </si>
  <si>
    <t>3m</t>
  </si>
  <si>
    <t>1m</t>
  </si>
  <si>
    <t>2m</t>
  </si>
  <si>
    <t>4m</t>
  </si>
  <si>
    <t>Feet</t>
  </si>
  <si>
    <t>3.3 Feet</t>
  </si>
  <si>
    <t>6.6 Feet</t>
  </si>
  <si>
    <t>9.8 Feet</t>
  </si>
  <si>
    <t>13.1 Feet</t>
  </si>
  <si>
    <t>16.4 Feet</t>
  </si>
  <si>
    <t>0 Feet</t>
  </si>
  <si>
    <t>Stress From 25kg Projectile</t>
  </si>
  <si>
    <t>Height (Meters)</t>
  </si>
  <si>
    <t>Deflection (Meters)</t>
  </si>
  <si>
    <t>Deflection (Centimeters)</t>
  </si>
  <si>
    <t>Maximum Tensile Stress</t>
  </si>
  <si>
    <t>Maximum Tensile Deflection (cm)</t>
  </si>
  <si>
    <t>Equiv. Force</t>
  </si>
  <si>
    <t>Deflection From 1kg Projectile (cm)</t>
  </si>
  <si>
    <t>Deflection From 5kg Projectile (cm)</t>
  </si>
  <si>
    <t>Deflection From 10kg Projectile(cm)</t>
  </si>
  <si>
    <t>Deflection From 20kg Projectile (cm)</t>
  </si>
  <si>
    <t>Maximum Tensile Deflection (m)</t>
  </si>
  <si>
    <t>Deflection From 25kg Projectile (cm)</t>
  </si>
  <si>
    <t>Deflection From 10kg Projectile (cm)</t>
  </si>
  <si>
    <t>Eqivilant Static Load (KN)</t>
  </si>
  <si>
    <t>Stress (Pa)</t>
  </si>
  <si>
    <t>A (m^2)</t>
  </si>
  <si>
    <t>S (m^3)</t>
  </si>
  <si>
    <t>I (m^4)</t>
  </si>
  <si>
    <t>30m/s</t>
  </si>
  <si>
    <t>108 km/h</t>
  </si>
  <si>
    <t>67.1 mph</t>
  </si>
  <si>
    <t>144 km/h</t>
  </si>
  <si>
    <t>89.4 mph</t>
  </si>
  <si>
    <t>180 km/h</t>
  </si>
  <si>
    <t>50m/s</t>
  </si>
  <si>
    <t>40m/s</t>
  </si>
  <si>
    <t>111.84 mph</t>
  </si>
  <si>
    <t>Equivilant Static Load (KN)</t>
  </si>
  <si>
    <t>Stress From 10kg Projectile (MPa)</t>
  </si>
  <si>
    <t>Stress From 10kg Mass (MPa)</t>
  </si>
  <si>
    <t>Stress From 1kg Mass (MPa)</t>
  </si>
  <si>
    <t>Stress From 25kg Mass (MPa)</t>
  </si>
  <si>
    <t>Stress From 50kg Mass (MPa)</t>
  </si>
  <si>
    <t>Stress From 75kg Mass (MPa)</t>
  </si>
  <si>
    <t>Stress From 100kg Mass (MPa)</t>
  </si>
  <si>
    <t>Displacement (m)</t>
  </si>
  <si>
    <t>Stress From 20kg Projectile (MPa)</t>
  </si>
  <si>
    <t>Displacement (mm)</t>
  </si>
  <si>
    <t>Maximum Tensile Displacement (mm)</t>
  </si>
  <si>
    <t>Displacement From 10kg Projectile (mm)</t>
  </si>
  <si>
    <t>Displacement From 5kg Projectile (mm)</t>
  </si>
  <si>
    <t>Displacement From 1kg Projectile (mm)</t>
  </si>
  <si>
    <t>Displacement From 20kg Projectile (mm)</t>
  </si>
  <si>
    <t>Stress From 1kg Mass (mm)</t>
  </si>
  <si>
    <t>Stress From 10kg Mass (mm)</t>
  </si>
  <si>
    <t>Stress From 25kg Mass (mm)</t>
  </si>
  <si>
    <t>Stress From 50kg Mass (mm)</t>
  </si>
  <si>
    <t>Stress From 75kg Mass (mm)</t>
  </si>
  <si>
    <t>Stress From 100kg Mass (mm)</t>
  </si>
  <si>
    <t>mph</t>
  </si>
  <si>
    <t>Velocity</t>
  </si>
  <si>
    <t>Maximum Tensile Displacement</t>
  </si>
  <si>
    <t>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</si>
</sst>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7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8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/>
    <xf numFmtId="4" fontId="1" fillId="0" borderId="0" xfId="0" applyNumberFormat="1" applyFont="1" applyAlignment="1"/>
    <xf numFmtId="4" fontId="1" fillId="0" borderId="0" xfId="0" applyNumberFormat="1" applyFont="1"/>
    <xf numFmtId="0" fontId="1" fillId="2" borderId="0" xfId="0" applyFont="1" applyFill="1" applyAlignment="1"/>
    <xf numFmtId="0" fontId="2" fillId="0" borderId="0" xfId="0" applyFont="1" applyAlignment="1"/>
    <xf numFmtId="0" fontId="1" fillId="2" borderId="0" xfId="0" applyFont="1" applyFill="1"/>
    <xf numFmtId="4" fontId="1" fillId="2" borderId="0" xfId="0" applyNumberFormat="1" applyFont="1" applyFill="1"/>
    <xf numFmtId="3" fontId="1" fillId="0" borderId="0" xfId="0" applyNumberFormat="1" applyFont="1" applyAlignment="1"/>
    <xf numFmtId="164" fontId="1" fillId="0" borderId="0" xfId="0" applyNumberFormat="1" applyFont="1" applyAlignment="1"/>
    <xf numFmtId="0" fontId="1" fillId="0" borderId="0" xfId="0" applyFont="1"/>
    <xf numFmtId="2" fontId="2" fillId="0" borderId="0" xfId="0" applyNumberFormat="1" applyFont="1" applyAlignment="1"/>
    <xf numFmtId="2" fontId="2" fillId="0" borderId="0" xfId="0" applyNumberFormat="1" applyFont="1"/>
    <xf numFmtId="2" fontId="1" fillId="0" borderId="0" xfId="0" applyNumberFormat="1" applyFont="1"/>
    <xf numFmtId="14" fontId="0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1" fontId="1" fillId="0" borderId="0" xfId="0" applyNumberFormat="1" applyFont="1" applyAlignment="1"/>
    <xf numFmtId="11" fontId="1" fillId="0" borderId="0" xfId="0" applyNumberFormat="1" applyFont="1"/>
    <xf numFmtId="2" fontId="0" fillId="0" borderId="0" xfId="0" applyNumberFormat="1" applyFont="1" applyAlignment="1"/>
    <xf numFmtId="11" fontId="0" fillId="0" borderId="0" xfId="0" applyNumberFormat="1" applyFont="1" applyAlignment="1"/>
    <xf numFmtId="2" fontId="1" fillId="0" borderId="0" xfId="0" applyNumberFormat="1" applyFont="1" applyAlignme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2" fontId="5" fillId="0" borderId="0" xfId="0" applyNumberFormat="1" applyFont="1" applyAlignment="1"/>
    <xf numFmtId="2" fontId="0" fillId="0" borderId="0" xfId="0" applyNumberFormat="1" applyFont="1" applyAlignment="1">
      <alignment horizontal="center"/>
    </xf>
    <xf numFmtId="0" fontId="6" fillId="0" borderId="0" xfId="0" applyFont="1" applyAlignment="1">
      <alignment vertical="top" wrapText="1"/>
    </xf>
    <xf numFmtId="0" fontId="4" fillId="0" borderId="0" xfId="0" applyFont="1" applyAlignment="1"/>
    <xf numFmtId="2" fontId="0" fillId="0" borderId="0" xfId="0" applyNumberFormat="1"/>
    <xf numFmtId="0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/>
              <a:t>Relative Price to Performance (Higher is Better)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</c:spPr>
          <c:invertIfNegative val="1"/>
          <c:cat>
            <c:numRef>
              <c:f>'Relative Price to Performance'!$C$68:$C$74</c:f>
              <c:numCache>
                <c:formatCode>General</c:formatCode>
                <c:ptCount val="7"/>
              </c:numCache>
            </c:numRef>
          </c:cat>
          <c:val>
            <c:numRef>
              <c:f>'Relative Price to Performance'!$D$68:$D$74</c:f>
              <c:numCache>
                <c:formatCode>General</c:formatCode>
                <c:ptCount val="7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08B2-4818-A321-C69780E8B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496420"/>
        <c:axId val="446481770"/>
      </c:barChart>
      <c:catAx>
        <c:axId val="1264964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46481770"/>
        <c:crosses val="autoZero"/>
        <c:auto val="1"/>
        <c:lblAlgn val="ctr"/>
        <c:lblOffset val="100"/>
        <c:noMultiLvlLbl val="1"/>
      </c:catAx>
      <c:valAx>
        <c:axId val="4464817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649642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Deflection Induced in 6061 Aluminum Beam by Kinetic Impact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'Beam Deflection From Kinetic'!$D$27</c:f>
              <c:strCache>
                <c:ptCount val="1"/>
                <c:pt idx="0">
                  <c:v>Deflection From 1kg Projectile (cm)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1kg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23F5-483A-BE78-7949AD6433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'Beam Deflection From Kinetic'!$A$28:$C$33</c:f>
              <c:multiLvlStrCache>
                <c:ptCount val="6"/>
                <c:lvl>
                  <c:pt idx="0">
                    <c:v>0 mph</c:v>
                  </c:pt>
                  <c:pt idx="1">
                    <c:v>11.2 mph</c:v>
                  </c:pt>
                  <c:pt idx="2">
                    <c:v>22.3 mph</c:v>
                  </c:pt>
                  <c:pt idx="3">
                    <c:v>33.6 mph</c:v>
                  </c:pt>
                  <c:pt idx="4">
                    <c:v>44.7 mph</c:v>
                  </c:pt>
                  <c:pt idx="5">
                    <c:v>55.9 mph</c:v>
                  </c:pt>
                </c:lvl>
                <c:lvl>
                  <c:pt idx="0">
                    <c:v>0 km/h</c:v>
                  </c:pt>
                  <c:pt idx="1">
                    <c:v>18 km/h</c:v>
                  </c:pt>
                  <c:pt idx="2">
                    <c:v>36 km/h</c:v>
                  </c:pt>
                  <c:pt idx="3">
                    <c:v>54 km/h</c:v>
                  </c:pt>
                  <c:pt idx="4">
                    <c:v>72 km/h</c:v>
                  </c:pt>
                  <c:pt idx="5">
                    <c:v>90 km/h</c:v>
                  </c:pt>
                </c:lvl>
                <c:lvl>
                  <c:pt idx="0">
                    <c:v>0m/s</c:v>
                  </c:pt>
                  <c:pt idx="1">
                    <c:v>5m/s</c:v>
                  </c:pt>
                  <c:pt idx="2">
                    <c:v>10m/s</c:v>
                  </c:pt>
                  <c:pt idx="3">
                    <c:v>15m/s</c:v>
                  </c:pt>
                  <c:pt idx="4">
                    <c:v>20m/s</c:v>
                  </c:pt>
                  <c:pt idx="5">
                    <c:v>25m/s</c:v>
                  </c:pt>
                </c:lvl>
              </c:multiLvlStrCache>
            </c:multiLvlStrRef>
          </c:cat>
          <c:val>
            <c:numRef>
              <c:f>'Beam Deflection From Kinetic'!$D$28:$D$33</c:f>
              <c:numCache>
                <c:formatCode>0.00</c:formatCode>
                <c:ptCount val="6"/>
                <c:pt idx="0">
                  <c:v>0</c:v>
                </c:pt>
                <c:pt idx="1">
                  <c:v>1.6709504671380986</c:v>
                </c:pt>
                <c:pt idx="2">
                  <c:v>3.3419009342761972</c:v>
                </c:pt>
                <c:pt idx="3">
                  <c:v>5.0128514014142951</c:v>
                </c:pt>
                <c:pt idx="4">
                  <c:v>6.6838018685523943</c:v>
                </c:pt>
                <c:pt idx="5">
                  <c:v>8.3547523356904936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F5-483A-BE78-7949AD643395}"/>
            </c:ext>
          </c:extLst>
        </c:ser>
        <c:ser>
          <c:idx val="1"/>
          <c:order val="1"/>
          <c:tx>
            <c:strRef>
              <c:f>'Beam Deflection From Kinetic'!$E$27</c:f>
              <c:strCache>
                <c:ptCount val="1"/>
                <c:pt idx="0">
                  <c:v>Deflection From 5kg Projectile (cm)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5kg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23F5-483A-BE78-7949AD6433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'Beam Deflection From Kinetic'!$A$28:$C$33</c:f>
              <c:multiLvlStrCache>
                <c:ptCount val="6"/>
                <c:lvl>
                  <c:pt idx="0">
                    <c:v>0 mph</c:v>
                  </c:pt>
                  <c:pt idx="1">
                    <c:v>11.2 mph</c:v>
                  </c:pt>
                  <c:pt idx="2">
                    <c:v>22.3 mph</c:v>
                  </c:pt>
                  <c:pt idx="3">
                    <c:v>33.6 mph</c:v>
                  </c:pt>
                  <c:pt idx="4">
                    <c:v>44.7 mph</c:v>
                  </c:pt>
                  <c:pt idx="5">
                    <c:v>55.9 mph</c:v>
                  </c:pt>
                </c:lvl>
                <c:lvl>
                  <c:pt idx="0">
                    <c:v>0 km/h</c:v>
                  </c:pt>
                  <c:pt idx="1">
                    <c:v>18 km/h</c:v>
                  </c:pt>
                  <c:pt idx="2">
                    <c:v>36 km/h</c:v>
                  </c:pt>
                  <c:pt idx="3">
                    <c:v>54 km/h</c:v>
                  </c:pt>
                  <c:pt idx="4">
                    <c:v>72 km/h</c:v>
                  </c:pt>
                  <c:pt idx="5">
                    <c:v>90 km/h</c:v>
                  </c:pt>
                </c:lvl>
                <c:lvl>
                  <c:pt idx="0">
                    <c:v>0m/s</c:v>
                  </c:pt>
                  <c:pt idx="1">
                    <c:v>5m/s</c:v>
                  </c:pt>
                  <c:pt idx="2">
                    <c:v>10m/s</c:v>
                  </c:pt>
                  <c:pt idx="3">
                    <c:v>15m/s</c:v>
                  </c:pt>
                  <c:pt idx="4">
                    <c:v>20m/s</c:v>
                  </c:pt>
                  <c:pt idx="5">
                    <c:v>25m/s</c:v>
                  </c:pt>
                </c:lvl>
              </c:multiLvlStrCache>
            </c:multiLvlStrRef>
          </c:cat>
          <c:val>
            <c:numRef>
              <c:f>'Beam Deflection From Kinetic'!$E$28:$E$33</c:f>
              <c:numCache>
                <c:formatCode>0.00</c:formatCode>
                <c:ptCount val="6"/>
                <c:pt idx="0">
                  <c:v>0</c:v>
                </c:pt>
                <c:pt idx="1">
                  <c:v>3.7363588315558172</c:v>
                </c:pt>
                <c:pt idx="2">
                  <c:v>7.4727176631116343</c:v>
                </c:pt>
                <c:pt idx="3">
                  <c:v>11.209076494667453</c:v>
                </c:pt>
                <c:pt idx="4">
                  <c:v>14.945435326223269</c:v>
                </c:pt>
                <c:pt idx="5">
                  <c:v>18.681794157779088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F5-483A-BE78-7949AD643395}"/>
            </c:ext>
          </c:extLst>
        </c:ser>
        <c:ser>
          <c:idx val="2"/>
          <c:order val="2"/>
          <c:tx>
            <c:strRef>
              <c:f>'Beam Deflection From Kinetic'!$F$27</c:f>
              <c:strCache>
                <c:ptCount val="1"/>
                <c:pt idx="0">
                  <c:v>Deflection From 10kg Projectile(cm)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10kg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23F5-483A-BE78-7949AD6433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'Beam Deflection From Kinetic'!$A$28:$C$33</c:f>
              <c:multiLvlStrCache>
                <c:ptCount val="6"/>
                <c:lvl>
                  <c:pt idx="0">
                    <c:v>0 mph</c:v>
                  </c:pt>
                  <c:pt idx="1">
                    <c:v>11.2 mph</c:v>
                  </c:pt>
                  <c:pt idx="2">
                    <c:v>22.3 mph</c:v>
                  </c:pt>
                  <c:pt idx="3">
                    <c:v>33.6 mph</c:v>
                  </c:pt>
                  <c:pt idx="4">
                    <c:v>44.7 mph</c:v>
                  </c:pt>
                  <c:pt idx="5">
                    <c:v>55.9 mph</c:v>
                  </c:pt>
                </c:lvl>
                <c:lvl>
                  <c:pt idx="0">
                    <c:v>0 km/h</c:v>
                  </c:pt>
                  <c:pt idx="1">
                    <c:v>18 km/h</c:v>
                  </c:pt>
                  <c:pt idx="2">
                    <c:v>36 km/h</c:v>
                  </c:pt>
                  <c:pt idx="3">
                    <c:v>54 km/h</c:v>
                  </c:pt>
                  <c:pt idx="4">
                    <c:v>72 km/h</c:v>
                  </c:pt>
                  <c:pt idx="5">
                    <c:v>90 km/h</c:v>
                  </c:pt>
                </c:lvl>
                <c:lvl>
                  <c:pt idx="0">
                    <c:v>0m/s</c:v>
                  </c:pt>
                  <c:pt idx="1">
                    <c:v>5m/s</c:v>
                  </c:pt>
                  <c:pt idx="2">
                    <c:v>10m/s</c:v>
                  </c:pt>
                  <c:pt idx="3">
                    <c:v>15m/s</c:v>
                  </c:pt>
                  <c:pt idx="4">
                    <c:v>20m/s</c:v>
                  </c:pt>
                  <c:pt idx="5">
                    <c:v>25m/s</c:v>
                  </c:pt>
                </c:lvl>
              </c:multiLvlStrCache>
            </c:multiLvlStrRef>
          </c:cat>
          <c:val>
            <c:numRef>
              <c:f>'Beam Deflection From Kinetic'!$F$28:$F$33</c:f>
              <c:numCache>
                <c:formatCode>0.00</c:formatCode>
                <c:ptCount val="6"/>
                <c:pt idx="0">
                  <c:v>0</c:v>
                </c:pt>
                <c:pt idx="1">
                  <c:v>5.2840093334787275</c:v>
                </c:pt>
                <c:pt idx="2">
                  <c:v>10.568018666957455</c:v>
                </c:pt>
                <c:pt idx="3">
                  <c:v>15.85202800043618</c:v>
                </c:pt>
                <c:pt idx="4">
                  <c:v>21.13603733391491</c:v>
                </c:pt>
                <c:pt idx="5">
                  <c:v>26.420046667393638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F5-483A-BE78-7949AD643395}"/>
            </c:ext>
          </c:extLst>
        </c:ser>
        <c:ser>
          <c:idx val="3"/>
          <c:order val="3"/>
          <c:tx>
            <c:strRef>
              <c:f>'Beam Deflection From Kinetic'!$G$27</c:f>
              <c:strCache>
                <c:ptCount val="1"/>
                <c:pt idx="0">
                  <c:v>Deflection From 20kg Projectile (cm)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20kg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23F5-483A-BE78-7949AD6433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'Beam Deflection From Kinetic'!$A$28:$C$33</c:f>
              <c:multiLvlStrCache>
                <c:ptCount val="6"/>
                <c:lvl>
                  <c:pt idx="0">
                    <c:v>0 mph</c:v>
                  </c:pt>
                  <c:pt idx="1">
                    <c:v>11.2 mph</c:v>
                  </c:pt>
                  <c:pt idx="2">
                    <c:v>22.3 mph</c:v>
                  </c:pt>
                  <c:pt idx="3">
                    <c:v>33.6 mph</c:v>
                  </c:pt>
                  <c:pt idx="4">
                    <c:v>44.7 mph</c:v>
                  </c:pt>
                  <c:pt idx="5">
                    <c:v>55.9 mph</c:v>
                  </c:pt>
                </c:lvl>
                <c:lvl>
                  <c:pt idx="0">
                    <c:v>0 km/h</c:v>
                  </c:pt>
                  <c:pt idx="1">
                    <c:v>18 km/h</c:v>
                  </c:pt>
                  <c:pt idx="2">
                    <c:v>36 km/h</c:v>
                  </c:pt>
                  <c:pt idx="3">
                    <c:v>54 km/h</c:v>
                  </c:pt>
                  <c:pt idx="4">
                    <c:v>72 km/h</c:v>
                  </c:pt>
                  <c:pt idx="5">
                    <c:v>90 km/h</c:v>
                  </c:pt>
                </c:lvl>
                <c:lvl>
                  <c:pt idx="0">
                    <c:v>0m/s</c:v>
                  </c:pt>
                  <c:pt idx="1">
                    <c:v>5m/s</c:v>
                  </c:pt>
                  <c:pt idx="2">
                    <c:v>10m/s</c:v>
                  </c:pt>
                  <c:pt idx="3">
                    <c:v>15m/s</c:v>
                  </c:pt>
                  <c:pt idx="4">
                    <c:v>20m/s</c:v>
                  </c:pt>
                  <c:pt idx="5">
                    <c:v>25m/s</c:v>
                  </c:pt>
                </c:lvl>
              </c:multiLvlStrCache>
            </c:multiLvlStrRef>
          </c:cat>
          <c:val>
            <c:numRef>
              <c:f>'Beam Deflection From Kinetic'!$G$28:$G$33</c:f>
              <c:numCache>
                <c:formatCode>0.00</c:formatCode>
                <c:ptCount val="6"/>
                <c:pt idx="0">
                  <c:v>0</c:v>
                </c:pt>
                <c:pt idx="1">
                  <c:v>7.4727176631116343</c:v>
                </c:pt>
                <c:pt idx="2">
                  <c:v>14.945435326223269</c:v>
                </c:pt>
                <c:pt idx="3">
                  <c:v>22.418152989334907</c:v>
                </c:pt>
                <c:pt idx="4">
                  <c:v>29.890870652446537</c:v>
                </c:pt>
                <c:pt idx="5">
                  <c:v>37.363588315558175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F5-483A-BE78-7949AD643395}"/>
            </c:ext>
          </c:extLst>
        </c:ser>
        <c:ser>
          <c:idx val="4"/>
          <c:order val="4"/>
          <c:tx>
            <c:strRef>
              <c:f>'Beam Deflection From Kinetic'!$I$27</c:f>
              <c:strCache>
                <c:ptCount val="1"/>
                <c:pt idx="0">
                  <c:v>Maximum Tensile Deflection (cm)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layout>
                <c:manualLayout>
                  <c:x val="-4.9787492410443321E-2"/>
                  <c:y val="5.263157894736841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Maximum</a:t>
                    </a:r>
                    <a:r>
                      <a:rPr lang="en-US" baseline="0"/>
                      <a:t> </a:t>
                    </a:r>
                  </a:p>
                  <a:p>
                    <a:r>
                      <a:rPr lang="en-US" baseline="0"/>
                      <a:t>Tensile Deflection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23F5-483A-BE78-7949AD6433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'Beam Deflection From Kinetic'!$I$28:$I$33</c:f>
              <c:numCache>
                <c:formatCode>0.00</c:formatCode>
                <c:ptCount val="6"/>
                <c:pt idx="0">
                  <c:v>4.9130763416477699</c:v>
                </c:pt>
                <c:pt idx="1">
                  <c:v>4.9130763416477699</c:v>
                </c:pt>
                <c:pt idx="2">
                  <c:v>4.9130763416477699</c:v>
                </c:pt>
                <c:pt idx="3">
                  <c:v>4.9130763416477699</c:v>
                </c:pt>
                <c:pt idx="4">
                  <c:v>4.9130763416477699</c:v>
                </c:pt>
                <c:pt idx="5">
                  <c:v>4.9130763416477699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F5-483A-BE78-7949AD643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377551"/>
        <c:axId val="282146639"/>
      </c:line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761311"/>
        <c:axId val="280045535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'Beam Deflection From Kinetic'!$H$27</c15:sqref>
                        </c15:formulaRef>
                      </c:ext>
                    </c:extLst>
                    <c:strCache>
                      <c:ptCount val="1"/>
                      <c:pt idx="0">
                        <c:v>Eqivilant Static Load (KN)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'Beam Deflection From Kinetic'!$H$28:$H$33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4.7300000000000004</c:v>
                      </c:pt>
                      <c:pt idx="2">
                        <c:v>9.4600000000000009</c:v>
                      </c:pt>
                      <c:pt idx="3">
                        <c:v>14.19</c:v>
                      </c:pt>
                      <c:pt idx="4">
                        <c:v>18.93</c:v>
                      </c:pt>
                      <c:pt idx="5">
                        <c:v>23.66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23F5-483A-BE78-7949AD643395}"/>
                  </c:ext>
                </c:extLst>
              </c15:ser>
            </c15:filteredLineSeries>
          </c:ext>
        </c:extLst>
      </c:lineChart>
      <c:catAx>
        <c:axId val="371377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Projectile</a:t>
                </a:r>
                <a:r>
                  <a:rPr lang="en-US" baseline="0"/>
                  <a:t> Velocity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146639"/>
        <c:crosses val="autoZero"/>
        <c:auto val="1"/>
        <c:lblAlgn val="ctr"/>
        <c:lblOffset val="100"/>
        <c:noMultiLvlLbl val="0"/>
      </c:catAx>
      <c:valAx>
        <c:axId val="28214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Beam</a:t>
                </a:r>
                <a:r>
                  <a:rPr lang="en-US" baseline="0"/>
                  <a:t> Deflection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377551"/>
        <c:crosses val="autoZero"/>
        <c:crossBetween val="between"/>
      </c:valAx>
      <c:valAx>
        <c:axId val="280045535"/>
        <c:scaling>
          <c:orientation val="minMax"/>
          <c:max val="54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Equivilant</a:t>
                </a:r>
                <a:r>
                  <a:rPr lang="en-US" baseline="0"/>
                  <a:t> Static Load (KN)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61311"/>
        <c:crosses val="max"/>
        <c:crossBetween val="between"/>
        <c:majorUnit val="5"/>
      </c:valAx>
      <c:catAx>
        <c:axId val="379761311"/>
        <c:scaling>
          <c:orientation val="minMax"/>
        </c:scaling>
        <c:delete val="1"/>
        <c:axPos val="b"/>
        <c:majorTickMark val="out"/>
        <c:minorTickMark val="none"/>
        <c:tickLblPos val="nextTo"/>
        <c:crossAx val="2800455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Deflection Induced in 6061 Aluminum Beam by Kinetic Impact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'Beam Deflection From Kinetic'!$D$27</c:f>
              <c:strCache>
                <c:ptCount val="1"/>
                <c:pt idx="0">
                  <c:v>Deflection From 1kg Projectile (cm)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'Beam Deflection From Kinetic'!$A$28:$C$33</c:f>
              <c:multiLvlStrCache>
                <c:ptCount val="6"/>
                <c:lvl>
                  <c:pt idx="0">
                    <c:v>0 mph</c:v>
                  </c:pt>
                  <c:pt idx="1">
                    <c:v>11.2 mph</c:v>
                  </c:pt>
                  <c:pt idx="2">
                    <c:v>22.3 mph</c:v>
                  </c:pt>
                  <c:pt idx="3">
                    <c:v>33.6 mph</c:v>
                  </c:pt>
                  <c:pt idx="4">
                    <c:v>44.7 mph</c:v>
                  </c:pt>
                  <c:pt idx="5">
                    <c:v>55.9 mph</c:v>
                  </c:pt>
                </c:lvl>
                <c:lvl>
                  <c:pt idx="0">
                    <c:v>0 km/h</c:v>
                  </c:pt>
                  <c:pt idx="1">
                    <c:v>18 km/h</c:v>
                  </c:pt>
                  <c:pt idx="2">
                    <c:v>36 km/h</c:v>
                  </c:pt>
                  <c:pt idx="3">
                    <c:v>54 km/h</c:v>
                  </c:pt>
                  <c:pt idx="4">
                    <c:v>72 km/h</c:v>
                  </c:pt>
                  <c:pt idx="5">
                    <c:v>90 km/h</c:v>
                  </c:pt>
                </c:lvl>
                <c:lvl>
                  <c:pt idx="0">
                    <c:v>0m/s</c:v>
                  </c:pt>
                  <c:pt idx="1">
                    <c:v>5m/s</c:v>
                  </c:pt>
                  <c:pt idx="2">
                    <c:v>10m/s</c:v>
                  </c:pt>
                  <c:pt idx="3">
                    <c:v>15m/s</c:v>
                  </c:pt>
                  <c:pt idx="4">
                    <c:v>20m/s</c:v>
                  </c:pt>
                  <c:pt idx="5">
                    <c:v>25m/s</c:v>
                  </c:pt>
                </c:lvl>
              </c:multiLvlStrCache>
            </c:multiLvlStrRef>
          </c:cat>
          <c:val>
            <c:numRef>
              <c:f>'Beam Deflection From Kinetic'!$D$28:$D$33</c:f>
              <c:numCache>
                <c:formatCode>0.00</c:formatCode>
                <c:ptCount val="6"/>
                <c:pt idx="0">
                  <c:v>0</c:v>
                </c:pt>
                <c:pt idx="1">
                  <c:v>1.6709504671380986</c:v>
                </c:pt>
                <c:pt idx="2">
                  <c:v>3.3419009342761972</c:v>
                </c:pt>
                <c:pt idx="3">
                  <c:v>5.0128514014142951</c:v>
                </c:pt>
                <c:pt idx="4">
                  <c:v>6.6838018685523943</c:v>
                </c:pt>
                <c:pt idx="5">
                  <c:v>8.3547523356904936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84-4001-8615-A3E8C0B63655}"/>
            </c:ext>
          </c:extLst>
        </c:ser>
        <c:ser>
          <c:idx val="1"/>
          <c:order val="1"/>
          <c:tx>
            <c:strRef>
              <c:f>'Beam Deflection From Kinetic'!$E$27</c:f>
              <c:strCache>
                <c:ptCount val="1"/>
                <c:pt idx="0">
                  <c:v>Deflection From 5kg Projectile (cm)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'Beam Deflection From Kinetic'!$A$28:$C$33</c:f>
              <c:multiLvlStrCache>
                <c:ptCount val="6"/>
                <c:lvl>
                  <c:pt idx="0">
                    <c:v>0 mph</c:v>
                  </c:pt>
                  <c:pt idx="1">
                    <c:v>11.2 mph</c:v>
                  </c:pt>
                  <c:pt idx="2">
                    <c:v>22.3 mph</c:v>
                  </c:pt>
                  <c:pt idx="3">
                    <c:v>33.6 mph</c:v>
                  </c:pt>
                  <c:pt idx="4">
                    <c:v>44.7 mph</c:v>
                  </c:pt>
                  <c:pt idx="5">
                    <c:v>55.9 mph</c:v>
                  </c:pt>
                </c:lvl>
                <c:lvl>
                  <c:pt idx="0">
                    <c:v>0 km/h</c:v>
                  </c:pt>
                  <c:pt idx="1">
                    <c:v>18 km/h</c:v>
                  </c:pt>
                  <c:pt idx="2">
                    <c:v>36 km/h</c:v>
                  </c:pt>
                  <c:pt idx="3">
                    <c:v>54 km/h</c:v>
                  </c:pt>
                  <c:pt idx="4">
                    <c:v>72 km/h</c:v>
                  </c:pt>
                  <c:pt idx="5">
                    <c:v>90 km/h</c:v>
                  </c:pt>
                </c:lvl>
                <c:lvl>
                  <c:pt idx="0">
                    <c:v>0m/s</c:v>
                  </c:pt>
                  <c:pt idx="1">
                    <c:v>5m/s</c:v>
                  </c:pt>
                  <c:pt idx="2">
                    <c:v>10m/s</c:v>
                  </c:pt>
                  <c:pt idx="3">
                    <c:v>15m/s</c:v>
                  </c:pt>
                  <c:pt idx="4">
                    <c:v>20m/s</c:v>
                  </c:pt>
                  <c:pt idx="5">
                    <c:v>25m/s</c:v>
                  </c:pt>
                </c:lvl>
              </c:multiLvlStrCache>
            </c:multiLvlStrRef>
          </c:cat>
          <c:val>
            <c:numRef>
              <c:f>'Beam Deflection From Kinetic'!$E$28:$E$33</c:f>
              <c:numCache>
                <c:formatCode>0.00</c:formatCode>
                <c:ptCount val="6"/>
                <c:pt idx="0">
                  <c:v>0</c:v>
                </c:pt>
                <c:pt idx="1">
                  <c:v>3.7363588315558172</c:v>
                </c:pt>
                <c:pt idx="2">
                  <c:v>7.4727176631116343</c:v>
                </c:pt>
                <c:pt idx="3">
                  <c:v>11.209076494667453</c:v>
                </c:pt>
                <c:pt idx="4">
                  <c:v>14.945435326223269</c:v>
                </c:pt>
                <c:pt idx="5">
                  <c:v>18.681794157779088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84-4001-8615-A3E8C0B63655}"/>
            </c:ext>
          </c:extLst>
        </c:ser>
        <c:ser>
          <c:idx val="2"/>
          <c:order val="2"/>
          <c:tx>
            <c:strRef>
              <c:f>'Beam Deflection From Kinetic'!$F$27</c:f>
              <c:strCache>
                <c:ptCount val="1"/>
                <c:pt idx="0">
                  <c:v>Deflection From 10kg Projectile(cm)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'Beam Deflection From Kinetic'!$A$28:$C$33</c:f>
              <c:multiLvlStrCache>
                <c:ptCount val="6"/>
                <c:lvl>
                  <c:pt idx="0">
                    <c:v>0 mph</c:v>
                  </c:pt>
                  <c:pt idx="1">
                    <c:v>11.2 mph</c:v>
                  </c:pt>
                  <c:pt idx="2">
                    <c:v>22.3 mph</c:v>
                  </c:pt>
                  <c:pt idx="3">
                    <c:v>33.6 mph</c:v>
                  </c:pt>
                  <c:pt idx="4">
                    <c:v>44.7 mph</c:v>
                  </c:pt>
                  <c:pt idx="5">
                    <c:v>55.9 mph</c:v>
                  </c:pt>
                </c:lvl>
                <c:lvl>
                  <c:pt idx="0">
                    <c:v>0 km/h</c:v>
                  </c:pt>
                  <c:pt idx="1">
                    <c:v>18 km/h</c:v>
                  </c:pt>
                  <c:pt idx="2">
                    <c:v>36 km/h</c:v>
                  </c:pt>
                  <c:pt idx="3">
                    <c:v>54 km/h</c:v>
                  </c:pt>
                  <c:pt idx="4">
                    <c:v>72 km/h</c:v>
                  </c:pt>
                  <c:pt idx="5">
                    <c:v>90 km/h</c:v>
                  </c:pt>
                </c:lvl>
                <c:lvl>
                  <c:pt idx="0">
                    <c:v>0m/s</c:v>
                  </c:pt>
                  <c:pt idx="1">
                    <c:v>5m/s</c:v>
                  </c:pt>
                  <c:pt idx="2">
                    <c:v>10m/s</c:v>
                  </c:pt>
                  <c:pt idx="3">
                    <c:v>15m/s</c:v>
                  </c:pt>
                  <c:pt idx="4">
                    <c:v>20m/s</c:v>
                  </c:pt>
                  <c:pt idx="5">
                    <c:v>25m/s</c:v>
                  </c:pt>
                </c:lvl>
              </c:multiLvlStrCache>
            </c:multiLvlStrRef>
          </c:cat>
          <c:val>
            <c:numRef>
              <c:f>'Beam Deflection From Kinetic'!$F$28:$F$33</c:f>
              <c:numCache>
                <c:formatCode>0.00</c:formatCode>
                <c:ptCount val="6"/>
                <c:pt idx="0">
                  <c:v>0</c:v>
                </c:pt>
                <c:pt idx="1">
                  <c:v>5.2840093334787275</c:v>
                </c:pt>
                <c:pt idx="2">
                  <c:v>10.568018666957455</c:v>
                </c:pt>
                <c:pt idx="3">
                  <c:v>15.85202800043618</c:v>
                </c:pt>
                <c:pt idx="4">
                  <c:v>21.13603733391491</c:v>
                </c:pt>
                <c:pt idx="5">
                  <c:v>26.420046667393638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84-4001-8615-A3E8C0B63655}"/>
            </c:ext>
          </c:extLst>
        </c:ser>
        <c:ser>
          <c:idx val="3"/>
          <c:order val="3"/>
          <c:tx>
            <c:strRef>
              <c:f>'Beam Deflection From Kinetic'!$G$27</c:f>
              <c:strCache>
                <c:ptCount val="1"/>
                <c:pt idx="0">
                  <c:v>Deflection From 20kg Projectile (cm)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'Beam Deflection From Kinetic'!$A$28:$C$33</c:f>
              <c:multiLvlStrCache>
                <c:ptCount val="6"/>
                <c:lvl>
                  <c:pt idx="0">
                    <c:v>0 mph</c:v>
                  </c:pt>
                  <c:pt idx="1">
                    <c:v>11.2 mph</c:v>
                  </c:pt>
                  <c:pt idx="2">
                    <c:v>22.3 mph</c:v>
                  </c:pt>
                  <c:pt idx="3">
                    <c:v>33.6 mph</c:v>
                  </c:pt>
                  <c:pt idx="4">
                    <c:v>44.7 mph</c:v>
                  </c:pt>
                  <c:pt idx="5">
                    <c:v>55.9 mph</c:v>
                  </c:pt>
                </c:lvl>
                <c:lvl>
                  <c:pt idx="0">
                    <c:v>0 km/h</c:v>
                  </c:pt>
                  <c:pt idx="1">
                    <c:v>18 km/h</c:v>
                  </c:pt>
                  <c:pt idx="2">
                    <c:v>36 km/h</c:v>
                  </c:pt>
                  <c:pt idx="3">
                    <c:v>54 km/h</c:v>
                  </c:pt>
                  <c:pt idx="4">
                    <c:v>72 km/h</c:v>
                  </c:pt>
                  <c:pt idx="5">
                    <c:v>90 km/h</c:v>
                  </c:pt>
                </c:lvl>
                <c:lvl>
                  <c:pt idx="0">
                    <c:v>0m/s</c:v>
                  </c:pt>
                  <c:pt idx="1">
                    <c:v>5m/s</c:v>
                  </c:pt>
                  <c:pt idx="2">
                    <c:v>10m/s</c:v>
                  </c:pt>
                  <c:pt idx="3">
                    <c:v>15m/s</c:v>
                  </c:pt>
                  <c:pt idx="4">
                    <c:v>20m/s</c:v>
                  </c:pt>
                  <c:pt idx="5">
                    <c:v>25m/s</c:v>
                  </c:pt>
                </c:lvl>
              </c:multiLvlStrCache>
            </c:multiLvlStrRef>
          </c:cat>
          <c:val>
            <c:numRef>
              <c:f>'Beam Deflection From Kinetic'!$G$28:$G$33</c:f>
              <c:numCache>
                <c:formatCode>0.00</c:formatCode>
                <c:ptCount val="6"/>
                <c:pt idx="0">
                  <c:v>0</c:v>
                </c:pt>
                <c:pt idx="1">
                  <c:v>7.4727176631116343</c:v>
                </c:pt>
                <c:pt idx="2">
                  <c:v>14.945435326223269</c:v>
                </c:pt>
                <c:pt idx="3">
                  <c:v>22.418152989334907</c:v>
                </c:pt>
                <c:pt idx="4">
                  <c:v>29.890870652446537</c:v>
                </c:pt>
                <c:pt idx="5">
                  <c:v>37.363588315558175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84-4001-8615-A3E8C0B63655}"/>
            </c:ext>
          </c:extLst>
        </c:ser>
        <c:ser>
          <c:idx val="4"/>
          <c:order val="4"/>
          <c:tx>
            <c:strRef>
              <c:f>'Beam Deflection From Kinetic'!$I$27</c:f>
              <c:strCache>
                <c:ptCount val="1"/>
                <c:pt idx="0">
                  <c:v>Maximum Tensile Deflection (cm)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'Beam Deflection From Kinetic'!$I$28:$I$33</c:f>
              <c:numCache>
                <c:formatCode>0.00</c:formatCode>
                <c:ptCount val="6"/>
                <c:pt idx="0">
                  <c:v>4.9130763416477699</c:v>
                </c:pt>
                <c:pt idx="1">
                  <c:v>4.9130763416477699</c:v>
                </c:pt>
                <c:pt idx="2">
                  <c:v>4.9130763416477699</c:v>
                </c:pt>
                <c:pt idx="3">
                  <c:v>4.9130763416477699</c:v>
                </c:pt>
                <c:pt idx="4">
                  <c:v>4.9130763416477699</c:v>
                </c:pt>
                <c:pt idx="5">
                  <c:v>4.9130763416477699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184-4001-8615-A3E8C0B6365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1377551"/>
        <c:axId val="282146639"/>
      </c:lineChart>
      <c:lineChart>
        <c:grouping val="standar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9761311"/>
        <c:axId val="280045535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'Beam Deflection From Kinetic'!$H$27</c15:sqref>
                        </c15:formulaRef>
                      </c:ext>
                    </c:extLst>
                    <c:strCache>
                      <c:ptCount val="1"/>
                      <c:pt idx="0">
                        <c:v>Eqivilant Static Load (KN)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'Beam Deflection From Kinetic'!$H$28:$H$33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4.7300000000000004</c:v>
                      </c:pt>
                      <c:pt idx="2">
                        <c:v>9.4600000000000009</c:v>
                      </c:pt>
                      <c:pt idx="3">
                        <c:v>14.19</c:v>
                      </c:pt>
                      <c:pt idx="4">
                        <c:v>18.93</c:v>
                      </c:pt>
                      <c:pt idx="5">
                        <c:v>23.66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4184-4001-8615-A3E8C0B63655}"/>
                  </c:ext>
                </c:extLst>
              </c15:ser>
            </c15:filteredLineSeries>
          </c:ext>
        </c:extLst>
      </c:lineChart>
      <c:catAx>
        <c:axId val="371377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Projectile</a:t>
                </a:r>
                <a:r>
                  <a:rPr lang="en-US" baseline="0"/>
                  <a:t> Velocity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146639"/>
        <c:crosses val="autoZero"/>
        <c:auto val="1"/>
        <c:lblAlgn val="ctr"/>
        <c:lblOffset val="100"/>
        <c:noMultiLvlLbl val="0"/>
      </c:catAx>
      <c:valAx>
        <c:axId val="28214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Beam</a:t>
                </a:r>
                <a:r>
                  <a:rPr lang="en-US" baseline="0"/>
                  <a:t> Deflection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377551"/>
        <c:crosses val="autoZero"/>
        <c:crossBetween val="between"/>
      </c:valAx>
      <c:valAx>
        <c:axId val="280045535"/>
        <c:scaling>
          <c:orientation val="minMax"/>
          <c:max val="54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Equivilant</a:t>
                </a:r>
                <a:r>
                  <a:rPr lang="en-US" baseline="0"/>
                  <a:t> Static Load (KN)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61311"/>
        <c:crosses val="max"/>
        <c:crossBetween val="between"/>
        <c:majorUnit val="5"/>
      </c:valAx>
      <c:catAx>
        <c:axId val="379761311"/>
        <c:scaling>
          <c:orientation val="minMax"/>
        </c:scaling>
        <c:delete val="1"/>
        <c:axPos val="b"/>
        <c:majorTickMark val="out"/>
        <c:minorTickMark val="none"/>
        <c:tickLblPos val="nextTo"/>
        <c:crossAx val="2800455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Deflection</a:t>
            </a:r>
            <a:r>
              <a:rPr lang="en-US" baseline="0"/>
              <a:t> Induced in 6061 Aluminum Beam From Dropped Projectile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'Beam Deflection From Dropped'!$C$28</c:f>
              <c:strCache>
                <c:ptCount val="1"/>
                <c:pt idx="0">
                  <c:v>Maximum Tensile Deflection (cm)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3413445089401284E-3"/>
                  <c:y val="-7.395993836671810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Maximum Tensile</a:t>
                    </a:r>
                  </a:p>
                  <a:p>
                    <a:r>
                      <a:rPr lang="en-US"/>
                      <a:t>Displacement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1A0A-4554-B1BA-3D46B8A80C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'Beam Deflection From Dropped'!$A$29:$B$34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</c:multiLvlStrRef>
          </c:cat>
          <c:val>
            <c:numRef>
              <c:f>'Beam Deflection From Dropped'!$C$29:$C$34</c:f>
              <c:numCache>
                <c:formatCode>0.00</c:formatCode>
                <c:ptCount val="6"/>
                <c:pt idx="0">
                  <c:v>4.9130763416477699</c:v>
                </c:pt>
                <c:pt idx="1">
                  <c:v>4.9130763416477699</c:v>
                </c:pt>
                <c:pt idx="2">
                  <c:v>4.9130763416477699</c:v>
                </c:pt>
                <c:pt idx="3">
                  <c:v>4.9130763416477699</c:v>
                </c:pt>
                <c:pt idx="4">
                  <c:v>4.9130763416477699</c:v>
                </c:pt>
                <c:pt idx="5">
                  <c:v>4.9130763416477699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E8-4474-AE3A-6EC6B837E05C}"/>
            </c:ext>
          </c:extLst>
        </c:ser>
        <c:ser>
          <c:idx val="1"/>
          <c:order val="1"/>
          <c:tx>
            <c:strRef>
              <c:f>'Beam Deflection From Dropped'!$D$28</c:f>
              <c:strCache>
                <c:ptCount val="1"/>
                <c:pt idx="0">
                  <c:v>Deflection From 1kg Projectile (cm)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1kg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33E8-4474-AE3A-6EC6B837E0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'Beam Deflection From Dropped'!$A$29:$B$34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</c:multiLvlStrRef>
          </c:cat>
          <c:val>
            <c:numRef>
              <c:f>'Beam Deflection From Dropped'!$D$29:$D$34</c:f>
              <c:numCache>
                <c:formatCode>0.00</c:formatCode>
                <c:ptCount val="6"/>
                <c:pt idx="0">
                  <c:v>0</c:v>
                </c:pt>
                <c:pt idx="1">
                  <c:v>1.4802772793825025</c:v>
                </c:pt>
                <c:pt idx="2">
                  <c:v>2.0934282045754817</c:v>
                </c:pt>
                <c:pt idx="3">
                  <c:v>2.5639154571803235</c:v>
                </c:pt>
                <c:pt idx="4">
                  <c:v>2.9605545587650051</c:v>
                </c:pt>
                <c:pt idx="5">
                  <c:v>3.3100006222477232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E8-4474-AE3A-6EC6B837E05C}"/>
            </c:ext>
          </c:extLst>
        </c:ser>
        <c:ser>
          <c:idx val="2"/>
          <c:order val="2"/>
          <c:tx>
            <c:strRef>
              <c:f>'Beam Deflection From Dropped'!$E$28</c:f>
              <c:strCache>
                <c:ptCount val="1"/>
                <c:pt idx="0">
                  <c:v>Deflection From 5kg Projectile (cm)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10kg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33E8-4474-AE3A-6EC6B837E0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'Beam Deflection From Dropped'!$A$29:$B$34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</c:multiLvlStrRef>
          </c:cat>
          <c:val>
            <c:numRef>
              <c:f>'Beam Deflection From Dropped'!$E$29:$E$34</c:f>
              <c:numCache>
                <c:formatCode>0.00</c:formatCode>
                <c:ptCount val="6"/>
                <c:pt idx="0">
                  <c:v>0</c:v>
                </c:pt>
                <c:pt idx="1">
                  <c:v>3.3100006222477232</c:v>
                </c:pt>
                <c:pt idx="2">
                  <c:v>4.6810477714461136</c:v>
                </c:pt>
                <c:pt idx="3">
                  <c:v>5.7330892508176561</c:v>
                </c:pt>
                <c:pt idx="4">
                  <c:v>6.6200012444954464</c:v>
                </c:pt>
                <c:pt idx="5">
                  <c:v>7.4013863969125113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E8-4474-AE3A-6EC6B837E05C}"/>
            </c:ext>
          </c:extLst>
        </c:ser>
        <c:ser>
          <c:idx val="3"/>
          <c:order val="3"/>
          <c:tx>
            <c:strRef>
              <c:f>'Beam Deflection From Dropped'!$F$28</c:f>
              <c:strCache>
                <c:ptCount val="1"/>
                <c:pt idx="0">
                  <c:v>Deflection From 10kg Projectile (cm)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15kg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33E8-4474-AE3A-6EC6B837E0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'Beam Deflection From Dropped'!$A$29:$B$34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</c:multiLvlStrRef>
          </c:cat>
          <c:val>
            <c:numRef>
              <c:f>'Beam Deflection From Dropped'!$F$29:$F$34</c:f>
              <c:numCache>
                <c:formatCode>0.00</c:formatCode>
                <c:ptCount val="6"/>
                <c:pt idx="0">
                  <c:v>0</c:v>
                </c:pt>
                <c:pt idx="1">
                  <c:v>4.6810477714461136</c:v>
                </c:pt>
                <c:pt idx="2">
                  <c:v>6.6200012444954464</c:v>
                </c:pt>
                <c:pt idx="3">
                  <c:v>8.1078125728017358</c:v>
                </c:pt>
                <c:pt idx="4">
                  <c:v>9.3620955428922272</c:v>
                </c:pt>
                <c:pt idx="5">
                  <c:v>10.46714102287741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E8-4474-AE3A-6EC6B837E05C}"/>
            </c:ext>
          </c:extLst>
        </c:ser>
        <c:ser>
          <c:idx val="4"/>
          <c:order val="4"/>
          <c:tx>
            <c:strRef>
              <c:f>'Beam Deflection From Dropped'!$G$28</c:f>
              <c:strCache>
                <c:ptCount val="1"/>
                <c:pt idx="0">
                  <c:v>Deflection From 20kg Projectile (cm)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20kg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33E8-4474-AE3A-6EC6B837E0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'Beam Deflection From Dropped'!$A$29:$B$34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</c:multiLvlStrRef>
          </c:cat>
          <c:val>
            <c:numRef>
              <c:f>'Beam Deflection From Dropped'!$G$29:$G$34</c:f>
              <c:numCache>
                <c:formatCode>0.00</c:formatCode>
                <c:ptCount val="6"/>
                <c:pt idx="0">
                  <c:v>0</c:v>
                </c:pt>
                <c:pt idx="1">
                  <c:v>6.6200012444954464</c:v>
                </c:pt>
                <c:pt idx="2">
                  <c:v>9.3620955428922272</c:v>
                </c:pt>
                <c:pt idx="3">
                  <c:v>11.466178501635312</c:v>
                </c:pt>
                <c:pt idx="4">
                  <c:v>13.240002488990893</c:v>
                </c:pt>
                <c:pt idx="5">
                  <c:v>14.802772793825023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E8-4474-AE3A-6EC6B837E05C}"/>
            </c:ext>
          </c:extLst>
        </c:ser>
        <c:ser>
          <c:idx val="5"/>
          <c:order val="5"/>
          <c:tx>
            <c:strRef>
              <c:f>'Beam Deflection From Dropped'!$H$28</c:f>
              <c:strCache>
                <c:ptCount val="1"/>
                <c:pt idx="0">
                  <c:v>Deflection From 25kg Projectile (cm)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25kg</a:t>
                    </a:r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33E8-4474-AE3A-6EC6B837E0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'Beam Deflection From Dropped'!$A$29:$B$34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</c:multiLvlStrRef>
          </c:cat>
          <c:val>
            <c:numRef>
              <c:f>'Beam Deflection From Dropped'!$H$29:$H$34</c:f>
              <c:numCache>
                <c:formatCode>0.00</c:formatCode>
                <c:ptCount val="6"/>
                <c:pt idx="0">
                  <c:v>0</c:v>
                </c:pt>
                <c:pt idx="1">
                  <c:v>7.4013863969125113</c:v>
                </c:pt>
                <c:pt idx="2">
                  <c:v>10.46714102287741</c:v>
                </c:pt>
                <c:pt idx="3">
                  <c:v>12.819577285901618</c:v>
                </c:pt>
                <c:pt idx="4">
                  <c:v>14.802772793825023</c:v>
                </c:pt>
                <c:pt idx="5">
                  <c:v>16.550003111238613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E8-4474-AE3A-6EC6B837E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783711"/>
        <c:axId val="82677583"/>
      </c:line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9359"/>
        <c:axId val="82683823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'Beam Deflection From Dropped'!$I$28</c15:sqref>
                        </c15:formulaRef>
                      </c:ext>
                    </c:extLst>
                    <c:strCache>
                      <c:ptCount val="1"/>
                      <c:pt idx="0">
                        <c:v>Eqivilant Static Load (Newtons)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'Beam Deflection From Dropped'!$I$29:$I$34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4686.0933556540731</c:v>
                      </c:pt>
                      <c:pt idx="2">
                        <c:v>6627.1367781124372</c:v>
                      </c:pt>
                      <c:pt idx="3">
                        <c:v>8116.5517810037863</c:v>
                      </c:pt>
                      <c:pt idx="4">
                        <c:v>9372.1867113081462</c:v>
                      </c:pt>
                      <c:pt idx="5">
                        <c:v>10478.423292152605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33E8-4474-AE3A-6EC6B837E05C}"/>
                  </c:ext>
                </c:extLst>
              </c15:ser>
            </c15:filteredLineSeries>
          </c:ext>
        </c:extLst>
      </c:lineChart>
      <c:catAx>
        <c:axId val="379783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 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77583"/>
        <c:crosses val="autoZero"/>
        <c:auto val="1"/>
        <c:lblAlgn val="ctr"/>
        <c:lblOffset val="100"/>
        <c:noMultiLvlLbl val="0"/>
      </c:catAx>
      <c:valAx>
        <c:axId val="8267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Bean</a:t>
                </a:r>
                <a:r>
                  <a:rPr lang="en-US" baseline="0"/>
                  <a:t> Deflection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83711"/>
        <c:crosses val="autoZero"/>
        <c:crossBetween val="between"/>
      </c:valAx>
      <c:valAx>
        <c:axId val="82683823"/>
        <c:scaling>
          <c:orientation val="minMax"/>
          <c:max val="125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Equivilant Static</a:t>
                </a:r>
                <a:r>
                  <a:rPr lang="en-US" baseline="0"/>
                  <a:t> Load (Newtons)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359"/>
        <c:crosses val="max"/>
        <c:crossBetween val="between"/>
        <c:majorUnit val="1000"/>
      </c:valAx>
      <c:catAx>
        <c:axId val="3379359"/>
        <c:scaling>
          <c:orientation val="minMax"/>
        </c:scaling>
        <c:delete val="1"/>
        <c:axPos val="b"/>
        <c:majorTickMark val="out"/>
        <c:minorTickMark val="none"/>
        <c:tickLblPos val="nextTo"/>
        <c:crossAx val="826838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Deflection</a:t>
            </a:r>
            <a:r>
              <a:rPr lang="en-US" baseline="0"/>
              <a:t> Induced in 6061 Aluminum Beam From Dropped Projectile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'Beam Deflection From Dropped'!$C$28</c:f>
              <c:strCache>
                <c:ptCount val="1"/>
                <c:pt idx="0">
                  <c:v>Maximum Tensile Deflection (cm)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'Beam Deflection From Dropped'!$A$29:$B$34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</c:multiLvlStrRef>
          </c:cat>
          <c:val>
            <c:numRef>
              <c:f>'Beam Deflection From Dropped'!$C$29:$C$34</c:f>
              <c:numCache>
                <c:formatCode>0.00</c:formatCode>
                <c:ptCount val="6"/>
                <c:pt idx="0">
                  <c:v>4.9130763416477699</c:v>
                </c:pt>
                <c:pt idx="1">
                  <c:v>4.9130763416477699</c:v>
                </c:pt>
                <c:pt idx="2">
                  <c:v>4.9130763416477699</c:v>
                </c:pt>
                <c:pt idx="3">
                  <c:v>4.9130763416477699</c:v>
                </c:pt>
                <c:pt idx="4">
                  <c:v>4.9130763416477699</c:v>
                </c:pt>
                <c:pt idx="5">
                  <c:v>4.9130763416477699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A5-43C7-8015-071B6AB272A9}"/>
            </c:ext>
          </c:extLst>
        </c:ser>
        <c:ser>
          <c:idx val="1"/>
          <c:order val="1"/>
          <c:tx>
            <c:strRef>
              <c:f>'Beam Deflection From Dropped'!$D$28</c:f>
              <c:strCache>
                <c:ptCount val="1"/>
                <c:pt idx="0">
                  <c:v>Deflection From 1kg Projectile (cm)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'Beam Deflection From Dropped'!$A$29:$B$34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</c:multiLvlStrRef>
          </c:cat>
          <c:val>
            <c:numRef>
              <c:f>'Beam Deflection From Dropped'!$D$29:$D$34</c:f>
              <c:numCache>
                <c:formatCode>0.00</c:formatCode>
                <c:ptCount val="6"/>
                <c:pt idx="0">
                  <c:v>0</c:v>
                </c:pt>
                <c:pt idx="1">
                  <c:v>1.4802772793825025</c:v>
                </c:pt>
                <c:pt idx="2">
                  <c:v>2.0934282045754817</c:v>
                </c:pt>
                <c:pt idx="3">
                  <c:v>2.5639154571803235</c:v>
                </c:pt>
                <c:pt idx="4">
                  <c:v>2.9605545587650051</c:v>
                </c:pt>
                <c:pt idx="5">
                  <c:v>3.3100006222477232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A5-43C7-8015-071B6AB272A9}"/>
            </c:ext>
          </c:extLst>
        </c:ser>
        <c:ser>
          <c:idx val="2"/>
          <c:order val="2"/>
          <c:tx>
            <c:strRef>
              <c:f>'Beam Deflection From Dropped'!$E$28</c:f>
              <c:strCache>
                <c:ptCount val="1"/>
                <c:pt idx="0">
                  <c:v>Deflection From 5kg Projectile (cm)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'Beam Deflection From Dropped'!$A$29:$B$34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</c:multiLvlStrRef>
          </c:cat>
          <c:val>
            <c:numRef>
              <c:f>'Beam Deflection From Dropped'!$E$29:$E$34</c:f>
              <c:numCache>
                <c:formatCode>0.00</c:formatCode>
                <c:ptCount val="6"/>
                <c:pt idx="0">
                  <c:v>0</c:v>
                </c:pt>
                <c:pt idx="1">
                  <c:v>3.3100006222477232</c:v>
                </c:pt>
                <c:pt idx="2">
                  <c:v>4.6810477714461136</c:v>
                </c:pt>
                <c:pt idx="3">
                  <c:v>5.7330892508176561</c:v>
                </c:pt>
                <c:pt idx="4">
                  <c:v>6.6200012444954464</c:v>
                </c:pt>
                <c:pt idx="5">
                  <c:v>7.4013863969125113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A5-43C7-8015-071B6AB272A9}"/>
            </c:ext>
          </c:extLst>
        </c:ser>
        <c:ser>
          <c:idx val="3"/>
          <c:order val="3"/>
          <c:tx>
            <c:strRef>
              <c:f>'Beam Deflection From Dropped'!$F$28</c:f>
              <c:strCache>
                <c:ptCount val="1"/>
                <c:pt idx="0">
                  <c:v>Deflection From 10kg Projectile (cm)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'Beam Deflection From Dropped'!$A$29:$B$34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</c:multiLvlStrRef>
          </c:cat>
          <c:val>
            <c:numRef>
              <c:f>'Beam Deflection From Dropped'!$F$29:$F$34</c:f>
              <c:numCache>
                <c:formatCode>0.00</c:formatCode>
                <c:ptCount val="6"/>
                <c:pt idx="0">
                  <c:v>0</c:v>
                </c:pt>
                <c:pt idx="1">
                  <c:v>4.6810477714461136</c:v>
                </c:pt>
                <c:pt idx="2">
                  <c:v>6.6200012444954464</c:v>
                </c:pt>
                <c:pt idx="3">
                  <c:v>8.1078125728017358</c:v>
                </c:pt>
                <c:pt idx="4">
                  <c:v>9.3620955428922272</c:v>
                </c:pt>
                <c:pt idx="5">
                  <c:v>10.46714102287741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3A5-43C7-8015-071B6AB272A9}"/>
            </c:ext>
          </c:extLst>
        </c:ser>
        <c:ser>
          <c:idx val="4"/>
          <c:order val="4"/>
          <c:tx>
            <c:strRef>
              <c:f>'Beam Deflection From Dropped'!$G$28</c:f>
              <c:strCache>
                <c:ptCount val="1"/>
                <c:pt idx="0">
                  <c:v>Deflection From 20kg Projectile (cm)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'Beam Deflection From Dropped'!$A$29:$B$34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</c:multiLvlStrRef>
          </c:cat>
          <c:val>
            <c:numRef>
              <c:f>'Beam Deflection From Dropped'!$G$29:$G$34</c:f>
              <c:numCache>
                <c:formatCode>0.00</c:formatCode>
                <c:ptCount val="6"/>
                <c:pt idx="0">
                  <c:v>0</c:v>
                </c:pt>
                <c:pt idx="1">
                  <c:v>6.6200012444954464</c:v>
                </c:pt>
                <c:pt idx="2">
                  <c:v>9.3620955428922272</c:v>
                </c:pt>
                <c:pt idx="3">
                  <c:v>11.466178501635312</c:v>
                </c:pt>
                <c:pt idx="4">
                  <c:v>13.240002488990893</c:v>
                </c:pt>
                <c:pt idx="5">
                  <c:v>14.802772793825023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3A5-43C7-8015-071B6AB272A9}"/>
            </c:ext>
          </c:extLst>
        </c:ser>
        <c:ser>
          <c:idx val="5"/>
          <c:order val="5"/>
          <c:tx>
            <c:strRef>
              <c:f>'Beam Deflection From Dropped'!$H$28</c:f>
              <c:strCache>
                <c:ptCount val="1"/>
                <c:pt idx="0">
                  <c:v>Deflection From 25kg Projectile (cm)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'Beam Deflection From Dropped'!$A$29:$B$34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</c:multiLvlStrRef>
          </c:cat>
          <c:val>
            <c:numRef>
              <c:f>'Beam Deflection From Dropped'!$H$29:$H$34</c:f>
              <c:numCache>
                <c:formatCode>0.00</c:formatCode>
                <c:ptCount val="6"/>
                <c:pt idx="0">
                  <c:v>0</c:v>
                </c:pt>
                <c:pt idx="1">
                  <c:v>7.4013863969125113</c:v>
                </c:pt>
                <c:pt idx="2">
                  <c:v>10.46714102287741</c:v>
                </c:pt>
                <c:pt idx="3">
                  <c:v>12.819577285901618</c:v>
                </c:pt>
                <c:pt idx="4">
                  <c:v>14.802772793825023</c:v>
                </c:pt>
                <c:pt idx="5">
                  <c:v>16.550003111238613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3A5-43C7-8015-071B6AB272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9783711"/>
        <c:axId val="82677583"/>
      </c:lineChart>
      <c:lineChart>
        <c:grouping val="standar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379359"/>
        <c:axId val="82683823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'Beam Deflection From Dropped'!$I$28</c15:sqref>
                        </c15:formulaRef>
                      </c:ext>
                    </c:extLst>
                    <c:strCache>
                      <c:ptCount val="1"/>
                      <c:pt idx="0">
                        <c:v>Eqivilant Static Load (Newtons)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'Beam Deflection From Dropped'!$I$29:$I$34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4686.0933556540731</c:v>
                      </c:pt>
                      <c:pt idx="2">
                        <c:v>6627.1367781124372</c:v>
                      </c:pt>
                      <c:pt idx="3">
                        <c:v>8116.5517810037863</c:v>
                      </c:pt>
                      <c:pt idx="4">
                        <c:v>9372.1867113081462</c:v>
                      </c:pt>
                      <c:pt idx="5">
                        <c:v>10478.423292152605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33A5-43C7-8015-071B6AB272A9}"/>
                  </c:ext>
                </c:extLst>
              </c15:ser>
            </c15:filteredLineSeries>
          </c:ext>
        </c:extLst>
      </c:lineChart>
      <c:catAx>
        <c:axId val="379783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 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77583"/>
        <c:crosses val="autoZero"/>
        <c:auto val="1"/>
        <c:lblAlgn val="ctr"/>
        <c:lblOffset val="100"/>
        <c:noMultiLvlLbl val="0"/>
      </c:catAx>
      <c:valAx>
        <c:axId val="8267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Bean</a:t>
                </a:r>
                <a:r>
                  <a:rPr lang="en-US" baseline="0"/>
                  <a:t> Deflection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83711"/>
        <c:crosses val="autoZero"/>
        <c:crossBetween val="between"/>
      </c:valAx>
      <c:valAx>
        <c:axId val="82683823"/>
        <c:scaling>
          <c:orientation val="minMax"/>
          <c:max val="125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Equivilant Static</a:t>
                </a:r>
                <a:r>
                  <a:rPr lang="en-US" baseline="0"/>
                  <a:t> Load (Newtons)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359"/>
        <c:crosses val="max"/>
        <c:crossBetween val="between"/>
        <c:majorUnit val="1000"/>
      </c:valAx>
      <c:catAx>
        <c:axId val="3379359"/>
        <c:scaling>
          <c:orientation val="minMax"/>
        </c:scaling>
        <c:delete val="1"/>
        <c:axPos val="b"/>
        <c:majorTickMark val="out"/>
        <c:minorTickMark val="none"/>
        <c:tickLblPos val="nextTo"/>
        <c:crossAx val="826838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 Induced in</a:t>
            </a:r>
            <a:r>
              <a:rPr lang="en-US" baseline="0"/>
              <a:t> 6061 Aluminum Beam 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from Axial Projectile Impact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6"/>
          <c:tx>
            <c:strRef>
              <c:f>'Axial Stress From Kinetic'!$D$29</c:f>
              <c:strCache>
                <c:ptCount val="1"/>
                <c:pt idx="0">
                  <c:v>Stress From 1kg Projectile (MPa)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'Axial Stress From Kinetic'!$A$30:$C$35</c15:sqref>
                  </c15:fullRef>
                </c:ext>
              </c:extLst>
              <c:f>'Axial Stress From Kinetic'!$A$30:$C$34</c:f>
              <c:multiLvlStrCache>
                <c:ptCount val="5"/>
                <c:lvl>
                  <c:pt idx="0">
                    <c:v>0 mph</c:v>
                  </c:pt>
                  <c:pt idx="1">
                    <c:v>22.3 mph</c:v>
                  </c:pt>
                  <c:pt idx="2">
                    <c:v>44.7 mph</c:v>
                  </c:pt>
                  <c:pt idx="3">
                    <c:v>67.1 mph</c:v>
                  </c:pt>
                  <c:pt idx="4">
                    <c:v>89.4 mph</c:v>
                  </c:pt>
                </c:lvl>
                <c:lvl>
                  <c:pt idx="0">
                    <c:v>0 km/h</c:v>
                  </c:pt>
                  <c:pt idx="1">
                    <c:v>36 km/h</c:v>
                  </c:pt>
                  <c:pt idx="2">
                    <c:v>72 km/h</c:v>
                  </c:pt>
                  <c:pt idx="3">
                    <c:v>108 km/h</c:v>
                  </c:pt>
                  <c:pt idx="4">
                    <c:v>144 km/h</c:v>
                  </c:pt>
                </c:lvl>
                <c:lvl>
                  <c:pt idx="0">
                    <c:v>0m/s</c:v>
                  </c:pt>
                  <c:pt idx="1">
                    <c:v>10m/s</c:v>
                  </c:pt>
                  <c:pt idx="2">
                    <c:v>20m/s</c:v>
                  </c:pt>
                  <c:pt idx="3">
                    <c:v>30m/s</c:v>
                  </c:pt>
                  <c:pt idx="4">
                    <c:v>40m/s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'Axial Stress From Kinetic'!$D$30:$D$35</c15:sqref>
                  </c15:fullRef>
                </c:ext>
              </c:extLst>
              <c:f>'Axial Stress From Kinetic'!$D$30:$D$34</c:f>
              <c:numCache>
                <c:formatCode>0.00</c:formatCode>
                <c:ptCount val="5"/>
                <c:pt idx="0">
                  <c:v>0</c:v>
                </c:pt>
                <c:pt idx="1">
                  <c:v>63.999267413721554</c:v>
                </c:pt>
                <c:pt idx="2">
                  <c:v>127.99853482744311</c:v>
                </c:pt>
                <c:pt idx="3">
                  <c:v>191.99780224116464</c:v>
                </c:pt>
                <c:pt idx="4">
                  <c:v>255.99706965488622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categoryFilterExceptions>
                <c15:categoryFilterException>
                  <c15:sqref>'Axial Stress From Kinetic'!$H$35</c15:sqref>
                  <c15:dLbl>
                    <c:idx val="4"/>
                    <c:tx>
                      <c:rich>
                        <a:bodyPr/>
                        <a:lstStyle/>
                        <a:p>
                          <a:r>
                            <a:rPr lang="en-US"/>
                            <a:t>1kg</a:t>
                          </a:r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1-27F2-4023-B179-D143BBCE754A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2-27F2-4023-B179-D143BBCE754A}"/>
            </c:ext>
          </c:extLst>
        </c:ser>
        <c:ser>
          <c:idx val="1"/>
          <c:order val="7"/>
          <c:tx>
            <c:strRef>
              <c:f>'Axial Stress From Kinetic'!$E$29</c:f>
              <c:strCache>
                <c:ptCount val="1"/>
                <c:pt idx="0">
                  <c:v>Stress From 5kg Projectile (MPa)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'Axial Stress From Kinetic'!$A$30:$C$35</c15:sqref>
                  </c15:fullRef>
                </c:ext>
              </c:extLst>
              <c:f>'Axial Stress From Kinetic'!$A$30:$C$34</c:f>
              <c:multiLvlStrCache>
                <c:ptCount val="5"/>
                <c:lvl>
                  <c:pt idx="0">
                    <c:v>0 mph</c:v>
                  </c:pt>
                  <c:pt idx="1">
                    <c:v>22.3 mph</c:v>
                  </c:pt>
                  <c:pt idx="2">
                    <c:v>44.7 mph</c:v>
                  </c:pt>
                  <c:pt idx="3">
                    <c:v>67.1 mph</c:v>
                  </c:pt>
                  <c:pt idx="4">
                    <c:v>89.4 mph</c:v>
                  </c:pt>
                </c:lvl>
                <c:lvl>
                  <c:pt idx="0">
                    <c:v>0 km/h</c:v>
                  </c:pt>
                  <c:pt idx="1">
                    <c:v>36 km/h</c:v>
                  </c:pt>
                  <c:pt idx="2">
                    <c:v>72 km/h</c:v>
                  </c:pt>
                  <c:pt idx="3">
                    <c:v>108 km/h</c:v>
                  </c:pt>
                  <c:pt idx="4">
                    <c:v>144 km/h</c:v>
                  </c:pt>
                </c:lvl>
                <c:lvl>
                  <c:pt idx="0">
                    <c:v>0m/s</c:v>
                  </c:pt>
                  <c:pt idx="1">
                    <c:v>10m/s</c:v>
                  </c:pt>
                  <c:pt idx="2">
                    <c:v>20m/s</c:v>
                  </c:pt>
                  <c:pt idx="3">
                    <c:v>30m/s</c:v>
                  </c:pt>
                  <c:pt idx="4">
                    <c:v>40m/s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'Axial Stress From Kinetic'!$E$30:$E$35</c15:sqref>
                  </c15:fullRef>
                </c:ext>
              </c:extLst>
              <c:f>'Axial Stress From Kinetic'!$E$30:$E$34</c:f>
              <c:numCache>
                <c:formatCode>0.00</c:formatCode>
                <c:ptCount val="5"/>
                <c:pt idx="0">
                  <c:v>0</c:v>
                </c:pt>
                <c:pt idx="1">
                  <c:v>143.10671244726854</c:v>
                </c:pt>
                <c:pt idx="2">
                  <c:v>286.21342489453707</c:v>
                </c:pt>
                <c:pt idx="3">
                  <c:v>429.32013734180566</c:v>
                </c:pt>
                <c:pt idx="4">
                  <c:v>572.42684978907414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categoryFilterExceptions>
                <c15:categoryFilterException>
                  <c15:sqref>'Axial Stress From Kinetic'!$H$35</c15:sqref>
                  <c15:dLbl>
                    <c:idx val="4"/>
                    <c:tx>
                      <c:rich>
                        <a:bodyPr/>
                        <a:lstStyle/>
                        <a:p>
                          <a:r>
                            <a:rPr lang="en-US"/>
                            <a:t>5kg</a:t>
                          </a:r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4-27F2-4023-B179-D143BBCE754A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5-27F2-4023-B179-D143BBCE754A}"/>
            </c:ext>
          </c:extLst>
        </c:ser>
        <c:ser>
          <c:idx val="2"/>
          <c:order val="8"/>
          <c:tx>
            <c:strRef>
              <c:f>'Axial Stress From Kinetic'!$F$29</c:f>
              <c:strCache>
                <c:ptCount val="1"/>
                <c:pt idx="0">
                  <c:v>Stress From 10kg Projectile (MPa)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'Axial Stress From Kinetic'!$A$30:$C$35</c15:sqref>
                  </c15:fullRef>
                </c:ext>
              </c:extLst>
              <c:f>'Axial Stress From Kinetic'!$A$30:$C$34</c:f>
              <c:multiLvlStrCache>
                <c:ptCount val="5"/>
                <c:lvl>
                  <c:pt idx="0">
                    <c:v>0 mph</c:v>
                  </c:pt>
                  <c:pt idx="1">
                    <c:v>22.3 mph</c:v>
                  </c:pt>
                  <c:pt idx="2">
                    <c:v>44.7 mph</c:v>
                  </c:pt>
                  <c:pt idx="3">
                    <c:v>67.1 mph</c:v>
                  </c:pt>
                  <c:pt idx="4">
                    <c:v>89.4 mph</c:v>
                  </c:pt>
                </c:lvl>
                <c:lvl>
                  <c:pt idx="0">
                    <c:v>0 km/h</c:v>
                  </c:pt>
                  <c:pt idx="1">
                    <c:v>36 km/h</c:v>
                  </c:pt>
                  <c:pt idx="2">
                    <c:v>72 km/h</c:v>
                  </c:pt>
                  <c:pt idx="3">
                    <c:v>108 km/h</c:v>
                  </c:pt>
                  <c:pt idx="4">
                    <c:v>144 km/h</c:v>
                  </c:pt>
                </c:lvl>
                <c:lvl>
                  <c:pt idx="0">
                    <c:v>0m/s</c:v>
                  </c:pt>
                  <c:pt idx="1">
                    <c:v>10m/s</c:v>
                  </c:pt>
                  <c:pt idx="2">
                    <c:v>20m/s</c:v>
                  </c:pt>
                  <c:pt idx="3">
                    <c:v>30m/s</c:v>
                  </c:pt>
                  <c:pt idx="4">
                    <c:v>40m/s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'Axial Stress From Kinetic'!$F$30:$F$35</c15:sqref>
                  </c15:fullRef>
                </c:ext>
              </c:extLst>
              <c:f>'Axial Stress From Kinetic'!$F$30:$F$34</c:f>
              <c:numCache>
                <c:formatCode>0.00</c:formatCode>
                <c:ptCount val="5"/>
                <c:pt idx="0">
                  <c:v>0</c:v>
                </c:pt>
                <c:pt idx="1">
                  <c:v>202.38345360955378</c:v>
                </c:pt>
                <c:pt idx="2">
                  <c:v>404.76690721910757</c:v>
                </c:pt>
                <c:pt idx="3">
                  <c:v>607.15036082866129</c:v>
                </c:pt>
                <c:pt idx="4">
                  <c:v>809.53381443821513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categoryFilterExceptions>
                <c15:categoryFilterException>
                  <c15:sqref>'Axial Stress From Kinetic'!$H$35</c15:sqref>
                  <c15:dLbl>
                    <c:idx val="4"/>
                    <c:tx>
                      <c:rich>
                        <a:bodyPr/>
                        <a:lstStyle/>
                        <a:p>
                          <a:r>
                            <a:rPr lang="en-US"/>
                            <a:t>10kg</a:t>
                          </a:r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7-27F2-4023-B179-D143BBCE754A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8-27F2-4023-B179-D143BBCE754A}"/>
            </c:ext>
          </c:extLst>
        </c:ser>
        <c:ser>
          <c:idx val="3"/>
          <c:order val="9"/>
          <c:tx>
            <c:strRef>
              <c:f>'Axial Stress From Kinetic'!$G$29</c:f>
              <c:strCache>
                <c:ptCount val="1"/>
                <c:pt idx="0">
                  <c:v>Stress From 20kg Projectile (MPa)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'Axial Stress From Kinetic'!$A$30:$C$35</c15:sqref>
                  </c15:fullRef>
                </c:ext>
              </c:extLst>
              <c:f>'Axial Stress From Kinetic'!$A$30:$C$34</c:f>
              <c:multiLvlStrCache>
                <c:ptCount val="5"/>
                <c:lvl>
                  <c:pt idx="0">
                    <c:v>0 mph</c:v>
                  </c:pt>
                  <c:pt idx="1">
                    <c:v>22.3 mph</c:v>
                  </c:pt>
                  <c:pt idx="2">
                    <c:v>44.7 mph</c:v>
                  </c:pt>
                  <c:pt idx="3">
                    <c:v>67.1 mph</c:v>
                  </c:pt>
                  <c:pt idx="4">
                    <c:v>89.4 mph</c:v>
                  </c:pt>
                </c:lvl>
                <c:lvl>
                  <c:pt idx="0">
                    <c:v>0 km/h</c:v>
                  </c:pt>
                  <c:pt idx="1">
                    <c:v>36 km/h</c:v>
                  </c:pt>
                  <c:pt idx="2">
                    <c:v>72 km/h</c:v>
                  </c:pt>
                  <c:pt idx="3">
                    <c:v>108 km/h</c:v>
                  </c:pt>
                  <c:pt idx="4">
                    <c:v>144 km/h</c:v>
                  </c:pt>
                </c:lvl>
                <c:lvl>
                  <c:pt idx="0">
                    <c:v>0m/s</c:v>
                  </c:pt>
                  <c:pt idx="1">
                    <c:v>10m/s</c:v>
                  </c:pt>
                  <c:pt idx="2">
                    <c:v>20m/s</c:v>
                  </c:pt>
                  <c:pt idx="3">
                    <c:v>30m/s</c:v>
                  </c:pt>
                  <c:pt idx="4">
                    <c:v>40m/s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'Axial Stress From Kinetic'!$G$30:$G$35</c15:sqref>
                  </c15:fullRef>
                </c:ext>
              </c:extLst>
              <c:f>'Axial Stress From Kinetic'!$G$30:$G$34</c:f>
              <c:numCache>
                <c:formatCode>0.00</c:formatCode>
                <c:ptCount val="5"/>
                <c:pt idx="0">
                  <c:v>0</c:v>
                </c:pt>
                <c:pt idx="1">
                  <c:v>286.21342489453707</c:v>
                </c:pt>
                <c:pt idx="2">
                  <c:v>572.42684978907414</c:v>
                </c:pt>
                <c:pt idx="3">
                  <c:v>858.64027468361132</c:v>
                </c:pt>
                <c:pt idx="4">
                  <c:v>1144.8536995781483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categoryFilterExceptions>
                <c15:categoryFilterException>
                  <c15:sqref>'Axial Stress From Kinetic'!$H$35</c15:sqref>
                  <c15:dLbl>
                    <c:idx val="4"/>
                    <c:tx>
                      <c:rich>
                        <a:bodyPr/>
                        <a:lstStyle/>
                        <a:p>
                          <a:r>
                            <a:rPr lang="en-US"/>
                            <a:t>20kg</a:t>
                          </a:r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A-27F2-4023-B179-D143BBCE754A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B-27F2-4023-B179-D143BBCE754A}"/>
            </c:ext>
          </c:extLst>
        </c:ser>
        <c:ser>
          <c:idx val="4"/>
          <c:order val="10"/>
          <c:tx>
            <c:strRef>
              <c:f>'Axial Stress From Kinetic'!$H$29</c:f>
              <c:strCache>
                <c:ptCount val="1"/>
                <c:pt idx="0">
                  <c:v>Maximum Tensile Strength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'Axial Stress From Kinetic'!$A$30:$C$35</c15:sqref>
                  </c15:fullRef>
                </c:ext>
              </c:extLst>
              <c:f>'Axial Stress From Kinetic'!$A$30:$C$34</c:f>
              <c:multiLvlStrCache>
                <c:ptCount val="5"/>
                <c:lvl>
                  <c:pt idx="0">
                    <c:v>0 mph</c:v>
                  </c:pt>
                  <c:pt idx="1">
                    <c:v>22.3 mph</c:v>
                  </c:pt>
                  <c:pt idx="2">
                    <c:v>44.7 mph</c:v>
                  </c:pt>
                  <c:pt idx="3">
                    <c:v>67.1 mph</c:v>
                  </c:pt>
                  <c:pt idx="4">
                    <c:v>89.4 mph</c:v>
                  </c:pt>
                </c:lvl>
                <c:lvl>
                  <c:pt idx="0">
                    <c:v>0 km/h</c:v>
                  </c:pt>
                  <c:pt idx="1">
                    <c:v>36 km/h</c:v>
                  </c:pt>
                  <c:pt idx="2">
                    <c:v>72 km/h</c:v>
                  </c:pt>
                  <c:pt idx="3">
                    <c:v>108 km/h</c:v>
                  </c:pt>
                  <c:pt idx="4">
                    <c:v>144 km/h</c:v>
                  </c:pt>
                </c:lvl>
                <c:lvl>
                  <c:pt idx="0">
                    <c:v>0m/s</c:v>
                  </c:pt>
                  <c:pt idx="1">
                    <c:v>10m/s</c:v>
                  </c:pt>
                  <c:pt idx="2">
                    <c:v>20m/s</c:v>
                  </c:pt>
                  <c:pt idx="3">
                    <c:v>30m/s</c:v>
                  </c:pt>
                  <c:pt idx="4">
                    <c:v>40m/s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'Axial Stress From Kinetic'!$H$30:$H$35</c15:sqref>
                  </c15:fullRef>
                </c:ext>
              </c:extLst>
              <c:f>'Axial Stress From Kinetic'!$H$30:$H$34</c:f>
              <c:numCache>
                <c:formatCode>0.00</c:formatCode>
                <c:ptCount val="5"/>
                <c:pt idx="0">
                  <c:v>260</c:v>
                </c:pt>
                <c:pt idx="1">
                  <c:v>260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categoryFilterExceptions>
                <c15:categoryFilterException>
                  <c15:sqref>'Axial Stress From Kinetic'!$H$35</c15:sqref>
                  <c15:dLbl>
                    <c:idx val="4"/>
                    <c:layout>
                      <c:manualLayout>
                        <c:x val="-8.8383838383838384E-2"/>
                        <c:y val="3.3281325802232198E-2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Maximum Tensile Stress</a:t>
                          </a:r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D-27F2-4023-B179-D143BBCE754A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E-27F2-4023-B179-D143BBCE7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3112624"/>
        <c:axId val="1962795280"/>
        <c:extLst>
          <c:ext xmlns:c15="http://schemas.microsoft.com/office/drawing/2012/chart" uri="{02D57815-91ED-43cb-92C2-25804820EDAC}">
            <c15:filteredLineSeries>
              <c15:ser>
                <c:idx val="6"/>
                <c:order val="0"/>
                <c:tx>
                  <c:strRef>
                    <c:extLst>
                      <c:ext uri="{02D57815-91ED-43cb-92C2-25804820EDAC}">
                        <c15:formulaRef>
                          <c15:sqref>'Axial Stress From Kinetic'!$D$29</c15:sqref>
                        </c15:formulaRef>
                      </c:ext>
                    </c:extLst>
                    <c:strCache>
                      <c:ptCount val="1"/>
                      <c:pt idx="0">
                        <c:v>Stress From 1kg Projectile (MPa)</c:v>
                      </c:pt>
                    </c:strCache>
                  </c:strRef>
                </c:tx>
                <c:cat>
                  <c:multiLvlStrRef>
                    <c:extLst>
                      <c:ext uri="{02D57815-91ED-43cb-92C2-25804820EDAC}">
                        <c15:fullRef>
                          <c15:sqref>'Axial Stress From Kinetic'!$A$30:$C$35</c15:sqref>
                        </c15:fullRef>
                        <c15:formulaRef>
                          <c15:sqref>'Axial Stress From Kinetic'!$A$30:$C$34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0 mph</c:v>
                        </c:pt>
                        <c:pt idx="1">
                          <c:v>22.3 mph</c:v>
                        </c:pt>
                        <c:pt idx="2">
                          <c:v>44.7 mph</c:v>
                        </c:pt>
                        <c:pt idx="3">
                          <c:v>67.1 mph</c:v>
                        </c:pt>
                        <c:pt idx="4">
                          <c:v>89.4 mph</c:v>
                        </c:pt>
                        <c:pt idx="5">
                          <c:v>111.84 mph</c:v>
                        </c:pt>
                      </c:lvl>
                      <c:lvl>
                        <c:pt idx="0">
                          <c:v>0 km/h</c:v>
                        </c:pt>
                        <c:pt idx="1">
                          <c:v>36 km/h</c:v>
                        </c:pt>
                        <c:pt idx="2">
                          <c:v>72 km/h</c:v>
                        </c:pt>
                        <c:pt idx="3">
                          <c:v>108 km/h</c:v>
                        </c:pt>
                        <c:pt idx="4">
                          <c:v>144 km/h</c:v>
                        </c:pt>
                        <c:pt idx="5">
                          <c:v>180 km/h</c:v>
                        </c:pt>
                      </c:lvl>
                      <c:lvl>
                        <c:pt idx="0">
                          <c:v>0m/s</c:v>
                        </c:pt>
                        <c:pt idx="1">
                          <c:v>10m/s</c:v>
                        </c:pt>
                        <c:pt idx="2">
                          <c:v>20m/s</c:v>
                        </c:pt>
                        <c:pt idx="3">
                          <c:v>30m/s</c:v>
                        </c:pt>
                        <c:pt idx="4">
                          <c:v>40m/s</c:v>
                        </c:pt>
                        <c:pt idx="5">
                          <c:v>50m/s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'Axial Stress From Kinetic'!$D$30:$D$34</c15:sqref>
                        </c15:fullRef>
                        <c15:formulaRef>
                          <c15:sqref>'Axial Stress From Kinetic'!$D$30:$D$34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</c:v>
                      </c:pt>
                      <c:pt idx="1">
                        <c:v>63.999267413721554</c:v>
                      </c:pt>
                      <c:pt idx="2">
                        <c:v>127.99853482744311</c:v>
                      </c:pt>
                      <c:pt idx="3">
                        <c:v>191.99780224116464</c:v>
                      </c:pt>
                      <c:pt idx="4">
                        <c:v>255.99706965488622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27F2-4023-B179-D143BBCE754A}"/>
                  </c:ext>
                </c:extLst>
              </c15:ser>
            </c15:filteredLineSeries>
            <c15:filteredLineSeries>
              <c15:ser>
                <c:idx val="7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'Axial Stress From Kinetic'!$E$29</c15:sqref>
                        </c15:formulaRef>
                      </c:ext>
                    </c:extLst>
                    <c:strCache>
                      <c:ptCount val="1"/>
                      <c:pt idx="0">
                        <c:v>Stress From 5kg Projectile (MPa)</c:v>
                      </c:pt>
                    </c:strCache>
                  </c:strRef>
                </c:tx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'Axial Stress From Kinetic'!$A$30:$C$35</c15:sqref>
                        </c15:fullRef>
                        <c15:formulaRef>
                          <c15:sqref>'Axial Stress From Kinetic'!$A$30:$C$34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0 mph</c:v>
                        </c:pt>
                        <c:pt idx="1">
                          <c:v>22.3 mph</c:v>
                        </c:pt>
                        <c:pt idx="2">
                          <c:v>44.7 mph</c:v>
                        </c:pt>
                        <c:pt idx="3">
                          <c:v>67.1 mph</c:v>
                        </c:pt>
                        <c:pt idx="4">
                          <c:v>89.4 mph</c:v>
                        </c:pt>
                        <c:pt idx="5">
                          <c:v>111.84 mph</c:v>
                        </c:pt>
                      </c:lvl>
                      <c:lvl>
                        <c:pt idx="0">
                          <c:v>0 km/h</c:v>
                        </c:pt>
                        <c:pt idx="1">
                          <c:v>36 km/h</c:v>
                        </c:pt>
                        <c:pt idx="2">
                          <c:v>72 km/h</c:v>
                        </c:pt>
                        <c:pt idx="3">
                          <c:v>108 km/h</c:v>
                        </c:pt>
                        <c:pt idx="4">
                          <c:v>144 km/h</c:v>
                        </c:pt>
                        <c:pt idx="5">
                          <c:v>180 km/h</c:v>
                        </c:pt>
                      </c:lvl>
                      <c:lvl>
                        <c:pt idx="0">
                          <c:v>0m/s</c:v>
                        </c:pt>
                        <c:pt idx="1">
                          <c:v>10m/s</c:v>
                        </c:pt>
                        <c:pt idx="2">
                          <c:v>20m/s</c:v>
                        </c:pt>
                        <c:pt idx="3">
                          <c:v>30m/s</c:v>
                        </c:pt>
                        <c:pt idx="4">
                          <c:v>40m/s</c:v>
                        </c:pt>
                        <c:pt idx="5">
                          <c:v>50m/s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'Axial Stress From Kinetic'!$E$30:$E$34</c15:sqref>
                        </c15:fullRef>
                        <c15:formulaRef>
                          <c15:sqref>'Axial Stress From Kinetic'!$E$30:$E$34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</c:v>
                      </c:pt>
                      <c:pt idx="1">
                        <c:v>143.10671244726854</c:v>
                      </c:pt>
                      <c:pt idx="2">
                        <c:v>286.21342489453707</c:v>
                      </c:pt>
                      <c:pt idx="3">
                        <c:v>429.32013734180566</c:v>
                      </c:pt>
                      <c:pt idx="4">
                        <c:v>572.42684978907414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27F2-4023-B179-D143BBCE754A}"/>
                  </c:ext>
                </c:extLst>
              </c15:ser>
            </c15:filteredLineSeries>
            <c15:filteredLineSeries>
              <c15:ser>
                <c:idx val="8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'Axial Stress From Kinetic'!$F$29</c15:sqref>
                        </c15:formulaRef>
                      </c:ext>
                    </c:extLst>
                    <c:strCache>
                      <c:ptCount val="1"/>
                      <c:pt idx="0">
                        <c:v>Stress From 10kg Projectile (MPa)</c:v>
                      </c:pt>
                    </c:strCache>
                  </c:strRef>
                </c:tx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'Axial Stress From Kinetic'!$A$30:$C$35</c15:sqref>
                        </c15:fullRef>
                        <c15:formulaRef>
                          <c15:sqref>'Axial Stress From Kinetic'!$A$30:$C$34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0 mph</c:v>
                        </c:pt>
                        <c:pt idx="1">
                          <c:v>22.3 mph</c:v>
                        </c:pt>
                        <c:pt idx="2">
                          <c:v>44.7 mph</c:v>
                        </c:pt>
                        <c:pt idx="3">
                          <c:v>67.1 mph</c:v>
                        </c:pt>
                        <c:pt idx="4">
                          <c:v>89.4 mph</c:v>
                        </c:pt>
                        <c:pt idx="5">
                          <c:v>111.84 mph</c:v>
                        </c:pt>
                      </c:lvl>
                      <c:lvl>
                        <c:pt idx="0">
                          <c:v>0 km/h</c:v>
                        </c:pt>
                        <c:pt idx="1">
                          <c:v>36 km/h</c:v>
                        </c:pt>
                        <c:pt idx="2">
                          <c:v>72 km/h</c:v>
                        </c:pt>
                        <c:pt idx="3">
                          <c:v>108 km/h</c:v>
                        </c:pt>
                        <c:pt idx="4">
                          <c:v>144 km/h</c:v>
                        </c:pt>
                        <c:pt idx="5">
                          <c:v>180 km/h</c:v>
                        </c:pt>
                      </c:lvl>
                      <c:lvl>
                        <c:pt idx="0">
                          <c:v>0m/s</c:v>
                        </c:pt>
                        <c:pt idx="1">
                          <c:v>10m/s</c:v>
                        </c:pt>
                        <c:pt idx="2">
                          <c:v>20m/s</c:v>
                        </c:pt>
                        <c:pt idx="3">
                          <c:v>30m/s</c:v>
                        </c:pt>
                        <c:pt idx="4">
                          <c:v>40m/s</c:v>
                        </c:pt>
                        <c:pt idx="5">
                          <c:v>50m/s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'Axial Stress From Kinetic'!$F$30:$F$34</c15:sqref>
                        </c15:fullRef>
                        <c15:formulaRef>
                          <c15:sqref>'Axial Stress From Kinetic'!$F$30:$F$34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</c:v>
                      </c:pt>
                      <c:pt idx="1">
                        <c:v>202.38345360955378</c:v>
                      </c:pt>
                      <c:pt idx="2">
                        <c:v>404.76690721910757</c:v>
                      </c:pt>
                      <c:pt idx="3">
                        <c:v>607.15036082866129</c:v>
                      </c:pt>
                      <c:pt idx="4">
                        <c:v>809.53381443821513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27F2-4023-B179-D143BBCE754A}"/>
                  </c:ext>
                </c:extLst>
              </c15:ser>
            </c15:filteredLineSeries>
            <c15:filteredLineSeries>
              <c15:ser>
                <c:idx val="9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'Axial Stress From Kinetic'!$G$29</c15:sqref>
                        </c15:formulaRef>
                      </c:ext>
                    </c:extLst>
                    <c:strCache>
                      <c:ptCount val="1"/>
                      <c:pt idx="0">
                        <c:v>Stress From 20kg Projectile (MPa)</c:v>
                      </c:pt>
                    </c:strCache>
                  </c:strRef>
                </c:tx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'Axial Stress From Kinetic'!$A$30:$C$35</c15:sqref>
                        </c15:fullRef>
                        <c15:formulaRef>
                          <c15:sqref>'Axial Stress From Kinetic'!$A$30:$C$34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0 mph</c:v>
                        </c:pt>
                        <c:pt idx="1">
                          <c:v>22.3 mph</c:v>
                        </c:pt>
                        <c:pt idx="2">
                          <c:v>44.7 mph</c:v>
                        </c:pt>
                        <c:pt idx="3">
                          <c:v>67.1 mph</c:v>
                        </c:pt>
                        <c:pt idx="4">
                          <c:v>89.4 mph</c:v>
                        </c:pt>
                        <c:pt idx="5">
                          <c:v>111.84 mph</c:v>
                        </c:pt>
                      </c:lvl>
                      <c:lvl>
                        <c:pt idx="0">
                          <c:v>0 km/h</c:v>
                        </c:pt>
                        <c:pt idx="1">
                          <c:v>36 km/h</c:v>
                        </c:pt>
                        <c:pt idx="2">
                          <c:v>72 km/h</c:v>
                        </c:pt>
                        <c:pt idx="3">
                          <c:v>108 km/h</c:v>
                        </c:pt>
                        <c:pt idx="4">
                          <c:v>144 km/h</c:v>
                        </c:pt>
                        <c:pt idx="5">
                          <c:v>180 km/h</c:v>
                        </c:pt>
                      </c:lvl>
                      <c:lvl>
                        <c:pt idx="0">
                          <c:v>0m/s</c:v>
                        </c:pt>
                        <c:pt idx="1">
                          <c:v>10m/s</c:v>
                        </c:pt>
                        <c:pt idx="2">
                          <c:v>20m/s</c:v>
                        </c:pt>
                        <c:pt idx="3">
                          <c:v>30m/s</c:v>
                        </c:pt>
                        <c:pt idx="4">
                          <c:v>40m/s</c:v>
                        </c:pt>
                        <c:pt idx="5">
                          <c:v>50m/s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'Axial Stress From Kinetic'!$G$30:$G$34</c15:sqref>
                        </c15:fullRef>
                        <c15:formulaRef>
                          <c15:sqref>'Axial Stress From Kinetic'!$G$30:$G$34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</c:v>
                      </c:pt>
                      <c:pt idx="1">
                        <c:v>286.21342489453707</c:v>
                      </c:pt>
                      <c:pt idx="2">
                        <c:v>572.42684978907414</c:v>
                      </c:pt>
                      <c:pt idx="3">
                        <c:v>858.64027468361132</c:v>
                      </c:pt>
                      <c:pt idx="4">
                        <c:v>1144.8536995781483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4-27F2-4023-B179-D143BBCE754A}"/>
                  </c:ext>
                </c:extLst>
              </c15:ser>
            </c15:filteredLineSeries>
            <c15:filteredLineSeries>
              <c15:ser>
                <c:idx val="10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'Axial Stress From Kinetic'!$H$29</c15:sqref>
                        </c15:formulaRef>
                      </c:ext>
                    </c:extLst>
                    <c:strCache>
                      <c:ptCount val="1"/>
                      <c:pt idx="0">
                        <c:v>Maximum Tensile Strength</c:v>
                      </c:pt>
                    </c:strCache>
                  </c:strRef>
                </c:tx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'Axial Stress From Kinetic'!$A$30:$C$35</c15:sqref>
                        </c15:fullRef>
                        <c15:formulaRef>
                          <c15:sqref>'Axial Stress From Kinetic'!$A$30:$C$34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0 mph</c:v>
                        </c:pt>
                        <c:pt idx="1">
                          <c:v>22.3 mph</c:v>
                        </c:pt>
                        <c:pt idx="2">
                          <c:v>44.7 mph</c:v>
                        </c:pt>
                        <c:pt idx="3">
                          <c:v>67.1 mph</c:v>
                        </c:pt>
                        <c:pt idx="4">
                          <c:v>89.4 mph</c:v>
                        </c:pt>
                      </c:lvl>
                      <c:lvl>
                        <c:pt idx="0">
                          <c:v>0 km/h</c:v>
                        </c:pt>
                        <c:pt idx="1">
                          <c:v>36 km/h</c:v>
                        </c:pt>
                        <c:pt idx="2">
                          <c:v>72 km/h</c:v>
                        </c:pt>
                        <c:pt idx="3">
                          <c:v>108 km/h</c:v>
                        </c:pt>
                        <c:pt idx="4">
                          <c:v>144 km/h</c:v>
                        </c:pt>
                      </c:lvl>
                      <c:lvl>
                        <c:pt idx="0">
                          <c:v>0m/s</c:v>
                        </c:pt>
                        <c:pt idx="1">
                          <c:v>10m/s</c:v>
                        </c:pt>
                        <c:pt idx="2">
                          <c:v>20m/s</c:v>
                        </c:pt>
                        <c:pt idx="3">
                          <c:v>30m/s</c:v>
                        </c:pt>
                        <c:pt idx="4">
                          <c:v>40m/s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'Axial Stress From Kinetic'!$H$30:$H$35</c15:sqref>
                        </c15:fullRef>
                        <c15:formulaRef>
                          <c15:sqref>'Axial Stress From Kinetic'!$H$30:$H$34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260</c:v>
                      </c:pt>
                      <c:pt idx="1">
                        <c:v>260</c:v>
                      </c:pt>
                      <c:pt idx="2">
                        <c:v>260</c:v>
                      </c:pt>
                      <c:pt idx="3">
                        <c:v>260</c:v>
                      </c:pt>
                      <c:pt idx="4">
                        <c:v>260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5-27F2-4023-B179-D143BBCE754A}"/>
                  </c:ext>
                </c:extLst>
              </c15:ser>
            </c15:filteredLineSeries>
            <c15:filteredLineSeries>
              <c15:ser>
                <c:idx val="1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'Axial Stress From Kinetic'!$I$29</c15:sqref>
                        </c15:formulaRef>
                      </c:ext>
                    </c:extLst>
                    <c:strCache>
                      <c:ptCount val="1"/>
                      <c:pt idx="0">
                        <c:v>Eqivilant Static Load (KN)</c:v>
                      </c:pt>
                    </c:strCache>
                  </c:strRef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'Axial Stress From Kinetic'!$I$30:$I$35</c15:sqref>
                        </c15:fullRef>
                        <c15:formulaRef>
                          <c15:sqref>'Axial Stress From Kinetic'!$I$30:$I$34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</c:v>
                      </c:pt>
                      <c:pt idx="1">
                        <c:v>489.14546916024887</c:v>
                      </c:pt>
                      <c:pt idx="2">
                        <c:v>978.29093832049773</c:v>
                      </c:pt>
                      <c:pt idx="3">
                        <c:v>1467.4364074807468</c:v>
                      </c:pt>
                      <c:pt idx="4">
                        <c:v>1956.5818766409955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27F2-4023-B179-D143BBCE754A}"/>
                  </c:ext>
                </c:extLst>
              </c15:ser>
            </c15:filteredLineSeries>
          </c:ext>
        </c:extLst>
      </c:lineChart>
      <c:catAx>
        <c:axId val="1963112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Projectile Velocity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795280"/>
        <c:crosses val="autoZero"/>
        <c:auto val="1"/>
        <c:lblAlgn val="ctr"/>
        <c:lblOffset val="100"/>
        <c:noMultiLvlLbl val="0"/>
      </c:catAx>
      <c:valAx>
        <c:axId val="196279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112624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 Induced in</a:t>
            </a:r>
            <a:r>
              <a:rPr lang="en-US" baseline="0"/>
              <a:t> 6061 Aluminum Beam 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from Axial Projectile Impact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'Axial Stress From Kinetic'!$D$29</c:f>
              <c:strCache>
                <c:ptCount val="1"/>
                <c:pt idx="0">
                  <c:v>Stress From 1kg Projectile (MPa)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'Axial Stress From Kinetic'!$A$30:$C$35</c:f>
              <c:multiLvlStrCache>
                <c:ptCount val="6"/>
                <c:lvl>
                  <c:pt idx="0">
                    <c:v>0 mph</c:v>
                  </c:pt>
                  <c:pt idx="1">
                    <c:v>22.3 mph</c:v>
                  </c:pt>
                  <c:pt idx="2">
                    <c:v>44.7 mph</c:v>
                  </c:pt>
                  <c:pt idx="3">
                    <c:v>67.1 mph</c:v>
                  </c:pt>
                  <c:pt idx="4">
                    <c:v>89.4 mph</c:v>
                  </c:pt>
                  <c:pt idx="5">
                    <c:v>111.84 mph</c:v>
                  </c:pt>
                </c:lvl>
                <c:lvl>
                  <c:pt idx="0">
                    <c:v>0 km/h</c:v>
                  </c:pt>
                  <c:pt idx="1">
                    <c:v>36 km/h</c:v>
                  </c:pt>
                  <c:pt idx="2">
                    <c:v>72 km/h</c:v>
                  </c:pt>
                  <c:pt idx="3">
                    <c:v>108 km/h</c:v>
                  </c:pt>
                  <c:pt idx="4">
                    <c:v>144 km/h</c:v>
                  </c:pt>
                  <c:pt idx="5">
                    <c:v>180 km/h</c:v>
                  </c:pt>
                </c:lvl>
                <c:lvl>
                  <c:pt idx="0">
                    <c:v>0m/s</c:v>
                  </c:pt>
                  <c:pt idx="1">
                    <c:v>10m/s</c:v>
                  </c:pt>
                  <c:pt idx="2">
                    <c:v>20m/s</c:v>
                  </c:pt>
                  <c:pt idx="3">
                    <c:v>30m/s</c:v>
                  </c:pt>
                  <c:pt idx="4">
                    <c:v>40m/s</c:v>
                  </c:pt>
                  <c:pt idx="5">
                    <c:v>50m/s</c:v>
                  </c:pt>
                </c:lvl>
              </c:multiLvlStrCache>
            </c:multiLvlStrRef>
          </c:cat>
          <c:val>
            <c:numRef>
              <c:f>'Axial Stress From Kinetic'!$D$30:$D$34</c:f>
              <c:numCache>
                <c:formatCode>0.00</c:formatCode>
                <c:ptCount val="5"/>
                <c:pt idx="0">
                  <c:v>0</c:v>
                </c:pt>
                <c:pt idx="1">
                  <c:v>63.999267413721554</c:v>
                </c:pt>
                <c:pt idx="2">
                  <c:v>127.99853482744311</c:v>
                </c:pt>
                <c:pt idx="3">
                  <c:v>191.99780224116464</c:v>
                </c:pt>
                <c:pt idx="4">
                  <c:v>255.99706965488622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35-4314-9855-31C9EB6E1DF3}"/>
            </c:ext>
          </c:extLst>
        </c:ser>
        <c:ser>
          <c:idx val="7"/>
          <c:order val="1"/>
          <c:tx>
            <c:strRef>
              <c:f>'Axial Stress From Kinetic'!$E$29</c:f>
              <c:strCache>
                <c:ptCount val="1"/>
                <c:pt idx="0">
                  <c:v>Stress From 5kg Projectile (MPa)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'Axial Stress From Kinetic'!$A$30:$C$35</c:f>
              <c:multiLvlStrCache>
                <c:ptCount val="6"/>
                <c:lvl>
                  <c:pt idx="0">
                    <c:v>0 mph</c:v>
                  </c:pt>
                  <c:pt idx="1">
                    <c:v>22.3 mph</c:v>
                  </c:pt>
                  <c:pt idx="2">
                    <c:v>44.7 mph</c:v>
                  </c:pt>
                  <c:pt idx="3">
                    <c:v>67.1 mph</c:v>
                  </c:pt>
                  <c:pt idx="4">
                    <c:v>89.4 mph</c:v>
                  </c:pt>
                  <c:pt idx="5">
                    <c:v>111.84 mph</c:v>
                  </c:pt>
                </c:lvl>
                <c:lvl>
                  <c:pt idx="0">
                    <c:v>0 km/h</c:v>
                  </c:pt>
                  <c:pt idx="1">
                    <c:v>36 km/h</c:v>
                  </c:pt>
                  <c:pt idx="2">
                    <c:v>72 km/h</c:v>
                  </c:pt>
                  <c:pt idx="3">
                    <c:v>108 km/h</c:v>
                  </c:pt>
                  <c:pt idx="4">
                    <c:v>144 km/h</c:v>
                  </c:pt>
                  <c:pt idx="5">
                    <c:v>180 km/h</c:v>
                  </c:pt>
                </c:lvl>
                <c:lvl>
                  <c:pt idx="0">
                    <c:v>0m/s</c:v>
                  </c:pt>
                  <c:pt idx="1">
                    <c:v>10m/s</c:v>
                  </c:pt>
                  <c:pt idx="2">
                    <c:v>20m/s</c:v>
                  </c:pt>
                  <c:pt idx="3">
                    <c:v>30m/s</c:v>
                  </c:pt>
                  <c:pt idx="4">
                    <c:v>40m/s</c:v>
                  </c:pt>
                  <c:pt idx="5">
                    <c:v>50m/s</c:v>
                  </c:pt>
                </c:lvl>
              </c:multiLvlStrCache>
            </c:multiLvlStrRef>
          </c:cat>
          <c:val>
            <c:numRef>
              <c:f>'Axial Stress From Kinetic'!$E$30:$E$34</c:f>
              <c:numCache>
                <c:formatCode>0.00</c:formatCode>
                <c:ptCount val="5"/>
                <c:pt idx="0">
                  <c:v>0</c:v>
                </c:pt>
                <c:pt idx="1">
                  <c:v>143.10671244726854</c:v>
                </c:pt>
                <c:pt idx="2">
                  <c:v>286.21342489453707</c:v>
                </c:pt>
                <c:pt idx="3">
                  <c:v>429.32013734180566</c:v>
                </c:pt>
                <c:pt idx="4">
                  <c:v>572.42684978907414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35-4314-9855-31C9EB6E1DF3}"/>
            </c:ext>
          </c:extLst>
        </c:ser>
        <c:ser>
          <c:idx val="8"/>
          <c:order val="2"/>
          <c:tx>
            <c:strRef>
              <c:f>'Axial Stress From Kinetic'!$F$29</c:f>
              <c:strCache>
                <c:ptCount val="1"/>
                <c:pt idx="0">
                  <c:v>Stress From 10kg Projectile (MPa)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'Axial Stress From Kinetic'!$A$30:$C$35</c:f>
              <c:multiLvlStrCache>
                <c:ptCount val="6"/>
                <c:lvl>
                  <c:pt idx="0">
                    <c:v>0 mph</c:v>
                  </c:pt>
                  <c:pt idx="1">
                    <c:v>22.3 mph</c:v>
                  </c:pt>
                  <c:pt idx="2">
                    <c:v>44.7 mph</c:v>
                  </c:pt>
                  <c:pt idx="3">
                    <c:v>67.1 mph</c:v>
                  </c:pt>
                  <c:pt idx="4">
                    <c:v>89.4 mph</c:v>
                  </c:pt>
                  <c:pt idx="5">
                    <c:v>111.84 mph</c:v>
                  </c:pt>
                </c:lvl>
                <c:lvl>
                  <c:pt idx="0">
                    <c:v>0 km/h</c:v>
                  </c:pt>
                  <c:pt idx="1">
                    <c:v>36 km/h</c:v>
                  </c:pt>
                  <c:pt idx="2">
                    <c:v>72 km/h</c:v>
                  </c:pt>
                  <c:pt idx="3">
                    <c:v>108 km/h</c:v>
                  </c:pt>
                  <c:pt idx="4">
                    <c:v>144 km/h</c:v>
                  </c:pt>
                  <c:pt idx="5">
                    <c:v>180 km/h</c:v>
                  </c:pt>
                </c:lvl>
                <c:lvl>
                  <c:pt idx="0">
                    <c:v>0m/s</c:v>
                  </c:pt>
                  <c:pt idx="1">
                    <c:v>10m/s</c:v>
                  </c:pt>
                  <c:pt idx="2">
                    <c:v>20m/s</c:v>
                  </c:pt>
                  <c:pt idx="3">
                    <c:v>30m/s</c:v>
                  </c:pt>
                  <c:pt idx="4">
                    <c:v>40m/s</c:v>
                  </c:pt>
                  <c:pt idx="5">
                    <c:v>50m/s</c:v>
                  </c:pt>
                </c:lvl>
              </c:multiLvlStrCache>
            </c:multiLvlStrRef>
          </c:cat>
          <c:val>
            <c:numRef>
              <c:f>'Axial Stress From Kinetic'!$F$30:$F$34</c:f>
              <c:numCache>
                <c:formatCode>0.00</c:formatCode>
                <c:ptCount val="5"/>
                <c:pt idx="0">
                  <c:v>0</c:v>
                </c:pt>
                <c:pt idx="1">
                  <c:v>202.38345360955378</c:v>
                </c:pt>
                <c:pt idx="2">
                  <c:v>404.76690721910757</c:v>
                </c:pt>
                <c:pt idx="3">
                  <c:v>607.15036082866129</c:v>
                </c:pt>
                <c:pt idx="4">
                  <c:v>809.53381443821513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35-4314-9855-31C9EB6E1DF3}"/>
            </c:ext>
          </c:extLst>
        </c:ser>
        <c:ser>
          <c:idx val="9"/>
          <c:order val="3"/>
          <c:tx>
            <c:strRef>
              <c:f>'Axial Stress From Kinetic'!$G$29</c:f>
              <c:strCache>
                <c:ptCount val="1"/>
                <c:pt idx="0">
                  <c:v>Stress From 20kg Projectile (MPa)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'Axial Stress From Kinetic'!$A$30:$C$35</c:f>
              <c:multiLvlStrCache>
                <c:ptCount val="6"/>
                <c:lvl>
                  <c:pt idx="0">
                    <c:v>0 mph</c:v>
                  </c:pt>
                  <c:pt idx="1">
                    <c:v>22.3 mph</c:v>
                  </c:pt>
                  <c:pt idx="2">
                    <c:v>44.7 mph</c:v>
                  </c:pt>
                  <c:pt idx="3">
                    <c:v>67.1 mph</c:v>
                  </c:pt>
                  <c:pt idx="4">
                    <c:v>89.4 mph</c:v>
                  </c:pt>
                  <c:pt idx="5">
                    <c:v>111.84 mph</c:v>
                  </c:pt>
                </c:lvl>
                <c:lvl>
                  <c:pt idx="0">
                    <c:v>0 km/h</c:v>
                  </c:pt>
                  <c:pt idx="1">
                    <c:v>36 km/h</c:v>
                  </c:pt>
                  <c:pt idx="2">
                    <c:v>72 km/h</c:v>
                  </c:pt>
                  <c:pt idx="3">
                    <c:v>108 km/h</c:v>
                  </c:pt>
                  <c:pt idx="4">
                    <c:v>144 km/h</c:v>
                  </c:pt>
                  <c:pt idx="5">
                    <c:v>180 km/h</c:v>
                  </c:pt>
                </c:lvl>
                <c:lvl>
                  <c:pt idx="0">
                    <c:v>0m/s</c:v>
                  </c:pt>
                  <c:pt idx="1">
                    <c:v>10m/s</c:v>
                  </c:pt>
                  <c:pt idx="2">
                    <c:v>20m/s</c:v>
                  </c:pt>
                  <c:pt idx="3">
                    <c:v>30m/s</c:v>
                  </c:pt>
                  <c:pt idx="4">
                    <c:v>40m/s</c:v>
                  </c:pt>
                  <c:pt idx="5">
                    <c:v>50m/s</c:v>
                  </c:pt>
                </c:lvl>
              </c:multiLvlStrCache>
            </c:multiLvlStrRef>
          </c:cat>
          <c:val>
            <c:numRef>
              <c:f>'Axial Stress From Kinetic'!$G$30:$G$34</c:f>
              <c:numCache>
                <c:formatCode>0.00</c:formatCode>
                <c:ptCount val="5"/>
                <c:pt idx="0">
                  <c:v>0</c:v>
                </c:pt>
                <c:pt idx="1">
                  <c:v>286.21342489453707</c:v>
                </c:pt>
                <c:pt idx="2">
                  <c:v>572.42684978907414</c:v>
                </c:pt>
                <c:pt idx="3">
                  <c:v>858.64027468361132</c:v>
                </c:pt>
                <c:pt idx="4">
                  <c:v>1144.8536995781483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35-4314-9855-31C9EB6E1DF3}"/>
            </c:ext>
          </c:extLst>
        </c:ser>
        <c:ser>
          <c:idx val="10"/>
          <c:order val="4"/>
          <c:tx>
            <c:strRef>
              <c:f>'Axial Stress From Kinetic'!$H$29</c:f>
              <c:strCache>
                <c:ptCount val="1"/>
                <c:pt idx="0">
                  <c:v>Maximum Tensile Strength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'Axial Stress From Kinetic'!$A$30:$C$35</c:f>
              <c:multiLvlStrCache>
                <c:ptCount val="6"/>
                <c:lvl>
                  <c:pt idx="0">
                    <c:v>0 mph</c:v>
                  </c:pt>
                  <c:pt idx="1">
                    <c:v>22.3 mph</c:v>
                  </c:pt>
                  <c:pt idx="2">
                    <c:v>44.7 mph</c:v>
                  </c:pt>
                  <c:pt idx="3">
                    <c:v>67.1 mph</c:v>
                  </c:pt>
                  <c:pt idx="4">
                    <c:v>89.4 mph</c:v>
                  </c:pt>
                  <c:pt idx="5">
                    <c:v>111.84 mph</c:v>
                  </c:pt>
                </c:lvl>
                <c:lvl>
                  <c:pt idx="0">
                    <c:v>0 km/h</c:v>
                  </c:pt>
                  <c:pt idx="1">
                    <c:v>36 km/h</c:v>
                  </c:pt>
                  <c:pt idx="2">
                    <c:v>72 km/h</c:v>
                  </c:pt>
                  <c:pt idx="3">
                    <c:v>108 km/h</c:v>
                  </c:pt>
                  <c:pt idx="4">
                    <c:v>144 km/h</c:v>
                  </c:pt>
                  <c:pt idx="5">
                    <c:v>180 km/h</c:v>
                  </c:pt>
                </c:lvl>
                <c:lvl>
                  <c:pt idx="0">
                    <c:v>0m/s</c:v>
                  </c:pt>
                  <c:pt idx="1">
                    <c:v>10m/s</c:v>
                  </c:pt>
                  <c:pt idx="2">
                    <c:v>20m/s</c:v>
                  </c:pt>
                  <c:pt idx="3">
                    <c:v>30m/s</c:v>
                  </c:pt>
                  <c:pt idx="4">
                    <c:v>40m/s</c:v>
                  </c:pt>
                  <c:pt idx="5">
                    <c:v>50m/s</c:v>
                  </c:pt>
                </c:lvl>
              </c:multiLvlStrCache>
            </c:multiLvlStrRef>
          </c:cat>
          <c:val>
            <c:numRef>
              <c:f>'Axial Stress From Kinetic'!$H$30:$H$35</c:f>
              <c:numCache>
                <c:formatCode>0.00</c:formatCode>
                <c:ptCount val="6"/>
                <c:pt idx="0">
                  <c:v>260</c:v>
                </c:pt>
                <c:pt idx="1">
                  <c:v>260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  <c:pt idx="5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35-4314-9855-31C9EB6E1D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63112624"/>
        <c:axId val="1962795280"/>
        <c:extLst>
          <c:ext xmlns:c15="http://schemas.microsoft.com/office/drawing/2012/chart" uri="{02D57815-91ED-43cb-92C2-25804820EDAC}">
            <c15:filteredLineSeries>
              <c15:ser>
                <c:idx val="11"/>
                <c:order val="5"/>
                <c:tx>
                  <c:strRef>
                    <c:extLst>
                      <c:ext uri="{02D57815-91ED-43cb-92C2-25804820EDAC}">
                        <c15:formulaRef>
                          <c15:sqref>'Axial Stress From Kinetic'!$I$29</c15:sqref>
                        </c15:formulaRef>
                      </c:ext>
                    </c:extLst>
                    <c:strCache>
                      <c:ptCount val="1"/>
                      <c:pt idx="0">
                        <c:v>Eqivilant Static Load (KN)</c:v>
                      </c:pt>
                    </c:strCache>
                  </c:strRef>
                </c:tx>
                <c:dLbls>
                  <c:spPr>
                    <a:noFill/>
                    <a:ln>
                      <a:noFill/>
                    </a:ln>
                    <a:effectLst/>
                  </c:sp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'Axial Stress From Kinetic'!$I$30:$I$35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489.14546916024887</c:v>
                      </c:pt>
                      <c:pt idx="2">
                        <c:v>978.29093832049773</c:v>
                      </c:pt>
                      <c:pt idx="3">
                        <c:v>1467.4364074807468</c:v>
                      </c:pt>
                      <c:pt idx="4">
                        <c:v>1956.5818766409955</c:v>
                      </c:pt>
                      <c:pt idx="5">
                        <c:v>2445.7273458012446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FA35-4314-9855-31C9EB6E1DF3}"/>
                  </c:ext>
                </c:extLst>
              </c15:ser>
            </c15:filteredLineSeries>
            <c15:filteredLineSeries>
              <c15:ser>
                <c:idx val="0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'Axial Stress From Kinetic'!$D$29</c15:sqref>
                        </c15:formulaRef>
                      </c:ext>
                    </c:extLst>
                    <c:strCache>
                      <c:ptCount val="1"/>
                      <c:pt idx="0">
                        <c:v>Stress From 1kg Projectile (MPa)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7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'Axial Stress From Kinetic'!$A$30:$C$35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 mph</c:v>
                        </c:pt>
                        <c:pt idx="1">
                          <c:v>22.3 mph</c:v>
                        </c:pt>
                        <c:pt idx="2">
                          <c:v>44.7 mph</c:v>
                        </c:pt>
                        <c:pt idx="3">
                          <c:v>67.1 mph</c:v>
                        </c:pt>
                        <c:pt idx="4">
                          <c:v>89.4 mph</c:v>
                        </c:pt>
                        <c:pt idx="5">
                          <c:v>111.84 mph</c:v>
                        </c:pt>
                      </c:lvl>
                      <c:lvl>
                        <c:pt idx="0">
                          <c:v>0 km/h</c:v>
                        </c:pt>
                        <c:pt idx="1">
                          <c:v>36 km/h</c:v>
                        </c:pt>
                        <c:pt idx="2">
                          <c:v>72 km/h</c:v>
                        </c:pt>
                        <c:pt idx="3">
                          <c:v>108 km/h</c:v>
                        </c:pt>
                        <c:pt idx="4">
                          <c:v>144 km/h</c:v>
                        </c:pt>
                        <c:pt idx="5">
                          <c:v>180 km/h</c:v>
                        </c:pt>
                      </c:lvl>
                      <c:lvl>
                        <c:pt idx="0">
                          <c:v>0m/s</c:v>
                        </c:pt>
                        <c:pt idx="1">
                          <c:v>10m/s</c:v>
                        </c:pt>
                        <c:pt idx="2">
                          <c:v>20m/s</c:v>
                        </c:pt>
                        <c:pt idx="3">
                          <c:v>30m/s</c:v>
                        </c:pt>
                        <c:pt idx="4">
                          <c:v>40m/s</c:v>
                        </c:pt>
                        <c:pt idx="5">
                          <c:v>50m/s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'Axial Stress From Kinetic'!$D$30:$D$34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</c:v>
                      </c:pt>
                      <c:pt idx="1">
                        <c:v>63.999267413721554</c:v>
                      </c:pt>
                      <c:pt idx="2">
                        <c:v>127.99853482744311</c:v>
                      </c:pt>
                      <c:pt idx="3">
                        <c:v>191.99780224116464</c:v>
                      </c:pt>
                      <c:pt idx="4">
                        <c:v>255.99706965488622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FA35-4314-9855-31C9EB6E1DF3}"/>
                  </c:ext>
                </c:extLst>
              </c15:ser>
            </c15:filteredLineSeries>
            <c15:filteredLineSeries>
              <c15:ser>
                <c:idx val="1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'Axial Stress From Kinetic'!$E$29</c15:sqref>
                        </c15:formulaRef>
                      </c:ext>
                    </c:extLst>
                    <c:strCache>
                      <c:ptCount val="1"/>
                      <c:pt idx="0">
                        <c:v>Stress From 5kg Projectile (MPa)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7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'Axial Stress From Kinetic'!$A$30:$C$35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 mph</c:v>
                        </c:pt>
                        <c:pt idx="1">
                          <c:v>22.3 mph</c:v>
                        </c:pt>
                        <c:pt idx="2">
                          <c:v>44.7 mph</c:v>
                        </c:pt>
                        <c:pt idx="3">
                          <c:v>67.1 mph</c:v>
                        </c:pt>
                        <c:pt idx="4">
                          <c:v>89.4 mph</c:v>
                        </c:pt>
                        <c:pt idx="5">
                          <c:v>111.84 mph</c:v>
                        </c:pt>
                      </c:lvl>
                      <c:lvl>
                        <c:pt idx="0">
                          <c:v>0 km/h</c:v>
                        </c:pt>
                        <c:pt idx="1">
                          <c:v>36 km/h</c:v>
                        </c:pt>
                        <c:pt idx="2">
                          <c:v>72 km/h</c:v>
                        </c:pt>
                        <c:pt idx="3">
                          <c:v>108 km/h</c:v>
                        </c:pt>
                        <c:pt idx="4">
                          <c:v>144 km/h</c:v>
                        </c:pt>
                        <c:pt idx="5">
                          <c:v>180 km/h</c:v>
                        </c:pt>
                      </c:lvl>
                      <c:lvl>
                        <c:pt idx="0">
                          <c:v>0m/s</c:v>
                        </c:pt>
                        <c:pt idx="1">
                          <c:v>10m/s</c:v>
                        </c:pt>
                        <c:pt idx="2">
                          <c:v>20m/s</c:v>
                        </c:pt>
                        <c:pt idx="3">
                          <c:v>30m/s</c:v>
                        </c:pt>
                        <c:pt idx="4">
                          <c:v>40m/s</c:v>
                        </c:pt>
                        <c:pt idx="5">
                          <c:v>50m/s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'Axial Stress From Kinetic'!$E$30:$E$34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</c:v>
                      </c:pt>
                      <c:pt idx="1">
                        <c:v>143.10671244726854</c:v>
                      </c:pt>
                      <c:pt idx="2">
                        <c:v>286.21342489453707</c:v>
                      </c:pt>
                      <c:pt idx="3">
                        <c:v>429.32013734180566</c:v>
                      </c:pt>
                      <c:pt idx="4">
                        <c:v>572.42684978907414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FA35-4314-9855-31C9EB6E1DF3}"/>
                  </c:ext>
                </c:extLst>
              </c15:ser>
            </c15:filteredLineSeries>
            <c15:filteredLineSeries>
              <c15:ser>
                <c:idx val="2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'Axial Stress From Kinetic'!$F$29</c15:sqref>
                        </c15:formulaRef>
                      </c:ext>
                    </c:extLst>
                    <c:strCache>
                      <c:ptCount val="1"/>
                      <c:pt idx="0">
                        <c:v>Stress From 10kg Projectile (MPa)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7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'Axial Stress From Kinetic'!$A$30:$C$35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 mph</c:v>
                        </c:pt>
                        <c:pt idx="1">
                          <c:v>22.3 mph</c:v>
                        </c:pt>
                        <c:pt idx="2">
                          <c:v>44.7 mph</c:v>
                        </c:pt>
                        <c:pt idx="3">
                          <c:v>67.1 mph</c:v>
                        </c:pt>
                        <c:pt idx="4">
                          <c:v>89.4 mph</c:v>
                        </c:pt>
                        <c:pt idx="5">
                          <c:v>111.84 mph</c:v>
                        </c:pt>
                      </c:lvl>
                      <c:lvl>
                        <c:pt idx="0">
                          <c:v>0 km/h</c:v>
                        </c:pt>
                        <c:pt idx="1">
                          <c:v>36 km/h</c:v>
                        </c:pt>
                        <c:pt idx="2">
                          <c:v>72 km/h</c:v>
                        </c:pt>
                        <c:pt idx="3">
                          <c:v>108 km/h</c:v>
                        </c:pt>
                        <c:pt idx="4">
                          <c:v>144 km/h</c:v>
                        </c:pt>
                        <c:pt idx="5">
                          <c:v>180 km/h</c:v>
                        </c:pt>
                      </c:lvl>
                      <c:lvl>
                        <c:pt idx="0">
                          <c:v>0m/s</c:v>
                        </c:pt>
                        <c:pt idx="1">
                          <c:v>10m/s</c:v>
                        </c:pt>
                        <c:pt idx="2">
                          <c:v>20m/s</c:v>
                        </c:pt>
                        <c:pt idx="3">
                          <c:v>30m/s</c:v>
                        </c:pt>
                        <c:pt idx="4">
                          <c:v>40m/s</c:v>
                        </c:pt>
                        <c:pt idx="5">
                          <c:v>50m/s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'Axial Stress From Kinetic'!$F$30:$F$34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</c:v>
                      </c:pt>
                      <c:pt idx="1">
                        <c:v>202.38345360955378</c:v>
                      </c:pt>
                      <c:pt idx="2">
                        <c:v>404.76690721910757</c:v>
                      </c:pt>
                      <c:pt idx="3">
                        <c:v>607.15036082866129</c:v>
                      </c:pt>
                      <c:pt idx="4">
                        <c:v>809.53381443821513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FA35-4314-9855-31C9EB6E1DF3}"/>
                  </c:ext>
                </c:extLst>
              </c15:ser>
            </c15:filteredLineSeries>
            <c15:filteredLineSeries>
              <c15:ser>
                <c:idx val="3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'Axial Stress From Kinetic'!$G$29</c15:sqref>
                        </c15:formulaRef>
                      </c:ext>
                    </c:extLst>
                    <c:strCache>
                      <c:ptCount val="1"/>
                      <c:pt idx="0">
                        <c:v>Stress From 20kg Projectile (MPa)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7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'Axial Stress From Kinetic'!$A$30:$C$35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 mph</c:v>
                        </c:pt>
                        <c:pt idx="1">
                          <c:v>22.3 mph</c:v>
                        </c:pt>
                        <c:pt idx="2">
                          <c:v>44.7 mph</c:v>
                        </c:pt>
                        <c:pt idx="3">
                          <c:v>67.1 mph</c:v>
                        </c:pt>
                        <c:pt idx="4">
                          <c:v>89.4 mph</c:v>
                        </c:pt>
                        <c:pt idx="5">
                          <c:v>111.84 mph</c:v>
                        </c:pt>
                      </c:lvl>
                      <c:lvl>
                        <c:pt idx="0">
                          <c:v>0 km/h</c:v>
                        </c:pt>
                        <c:pt idx="1">
                          <c:v>36 km/h</c:v>
                        </c:pt>
                        <c:pt idx="2">
                          <c:v>72 km/h</c:v>
                        </c:pt>
                        <c:pt idx="3">
                          <c:v>108 km/h</c:v>
                        </c:pt>
                        <c:pt idx="4">
                          <c:v>144 km/h</c:v>
                        </c:pt>
                        <c:pt idx="5">
                          <c:v>180 km/h</c:v>
                        </c:pt>
                      </c:lvl>
                      <c:lvl>
                        <c:pt idx="0">
                          <c:v>0m/s</c:v>
                        </c:pt>
                        <c:pt idx="1">
                          <c:v>10m/s</c:v>
                        </c:pt>
                        <c:pt idx="2">
                          <c:v>20m/s</c:v>
                        </c:pt>
                        <c:pt idx="3">
                          <c:v>30m/s</c:v>
                        </c:pt>
                        <c:pt idx="4">
                          <c:v>40m/s</c:v>
                        </c:pt>
                        <c:pt idx="5">
                          <c:v>50m/s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'Axial Stress From Kinetic'!$G$30:$G$34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</c:v>
                      </c:pt>
                      <c:pt idx="1">
                        <c:v>286.21342489453707</c:v>
                      </c:pt>
                      <c:pt idx="2">
                        <c:v>572.42684978907414</c:v>
                      </c:pt>
                      <c:pt idx="3">
                        <c:v>858.64027468361132</c:v>
                      </c:pt>
                      <c:pt idx="4">
                        <c:v>1144.8536995781483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FA35-4314-9855-31C9EB6E1DF3}"/>
                  </c:ext>
                </c:extLst>
              </c15:ser>
            </c15:filteredLineSeries>
            <c15:filteredLineSeries>
              <c15:ser>
                <c:idx val="4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'Axial Stress From Kinetic'!$H$29</c15:sqref>
                        </c15:formulaRef>
                      </c:ext>
                    </c:extLst>
                    <c:strCache>
                      <c:ptCount val="1"/>
                      <c:pt idx="0">
                        <c:v>Maximum Tensile Strength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'Axial Stress From Kinetic'!$A$30:$C$35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 mph</c:v>
                        </c:pt>
                        <c:pt idx="1">
                          <c:v>22.3 mph</c:v>
                        </c:pt>
                        <c:pt idx="2">
                          <c:v>44.7 mph</c:v>
                        </c:pt>
                        <c:pt idx="3">
                          <c:v>67.1 mph</c:v>
                        </c:pt>
                        <c:pt idx="4">
                          <c:v>89.4 mph</c:v>
                        </c:pt>
                        <c:pt idx="5">
                          <c:v>111.84 mph</c:v>
                        </c:pt>
                      </c:lvl>
                      <c:lvl>
                        <c:pt idx="0">
                          <c:v>0 km/h</c:v>
                        </c:pt>
                        <c:pt idx="1">
                          <c:v>36 km/h</c:v>
                        </c:pt>
                        <c:pt idx="2">
                          <c:v>72 km/h</c:v>
                        </c:pt>
                        <c:pt idx="3">
                          <c:v>108 km/h</c:v>
                        </c:pt>
                        <c:pt idx="4">
                          <c:v>144 km/h</c:v>
                        </c:pt>
                        <c:pt idx="5">
                          <c:v>180 km/h</c:v>
                        </c:pt>
                      </c:lvl>
                      <c:lvl>
                        <c:pt idx="0">
                          <c:v>0m/s</c:v>
                        </c:pt>
                        <c:pt idx="1">
                          <c:v>10m/s</c:v>
                        </c:pt>
                        <c:pt idx="2">
                          <c:v>20m/s</c:v>
                        </c:pt>
                        <c:pt idx="3">
                          <c:v>30m/s</c:v>
                        </c:pt>
                        <c:pt idx="4">
                          <c:v>40m/s</c:v>
                        </c:pt>
                        <c:pt idx="5">
                          <c:v>50m/s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'Axial Stress From Kinetic'!$H$30:$H$35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260</c:v>
                      </c:pt>
                      <c:pt idx="1">
                        <c:v>260</c:v>
                      </c:pt>
                      <c:pt idx="2">
                        <c:v>260</c:v>
                      </c:pt>
                      <c:pt idx="3">
                        <c:v>260</c:v>
                      </c:pt>
                      <c:pt idx="4">
                        <c:v>260</c:v>
                      </c:pt>
                      <c:pt idx="5">
                        <c:v>260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FA35-4314-9855-31C9EB6E1DF3}"/>
                  </c:ext>
                </c:extLst>
              </c15:ser>
            </c15:filteredLineSeries>
          </c:ext>
        </c:extLst>
      </c:lineChart>
      <c:catAx>
        <c:axId val="1963112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Projectile Velocity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795280"/>
        <c:crosses val="autoZero"/>
        <c:auto val="1"/>
        <c:lblAlgn val="ctr"/>
        <c:lblOffset val="100"/>
        <c:noMultiLvlLbl val="0"/>
      </c:catAx>
      <c:valAx>
        <c:axId val="196279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112624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Stress Induced in 6061 Aluminum Beam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from Pendulum Impact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'Axial Stress From Potential'!$C$28</c:f>
              <c:strCache>
                <c:ptCount val="1"/>
                <c:pt idx="0">
                  <c:v>Stress From 1kg Mass (MPa)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'Axial Stress From Potential'!$A$29:$B$34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</c:multiLvlStrRef>
          </c:cat>
          <c:val>
            <c:numRef>
              <c:f>'Axial Stress From Potential'!$C$29:$C$34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28.348135780444796</c:v>
                </c:pt>
                <c:pt idx="2">
                  <c:v>40.090318088699043</c:v>
                </c:pt>
                <c:pt idx="3">
                  <c:v>49.100411471591599</c:v>
                </c:pt>
                <c:pt idx="4">
                  <c:v>56.696271560889599</c:v>
                </c:pt>
                <c:pt idx="5">
                  <c:v>63.388358640468624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42-4027-B663-6C5A8CA1380C}"/>
            </c:ext>
          </c:extLst>
        </c:ser>
        <c:ser>
          <c:idx val="1"/>
          <c:order val="1"/>
          <c:tx>
            <c:strRef>
              <c:f>'Axial Stress From Potential'!$D$28</c:f>
              <c:strCache>
                <c:ptCount val="1"/>
                <c:pt idx="0">
                  <c:v>Stress From 10kg Mass (MPa)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'Axial Stress From Potential'!$A$29:$B$34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</c:multiLvlStrRef>
          </c:cat>
          <c:val>
            <c:numRef>
              <c:f>'Axial Stress From Potential'!$D$29:$D$34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89.644676485920485</c:v>
                </c:pt>
                <c:pt idx="2">
                  <c:v>126.77671728093725</c:v>
                </c:pt>
                <c:pt idx="3">
                  <c:v>155.26913430168932</c:v>
                </c:pt>
                <c:pt idx="4">
                  <c:v>179.28935297184097</c:v>
                </c:pt>
                <c:pt idx="5">
                  <c:v>200.45159044349518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42-4027-B663-6C5A8CA1380C}"/>
            </c:ext>
          </c:extLst>
        </c:ser>
        <c:ser>
          <c:idx val="2"/>
          <c:order val="2"/>
          <c:tx>
            <c:strRef>
              <c:f>'Axial Stress From Potential'!$E$28</c:f>
              <c:strCache>
                <c:ptCount val="1"/>
                <c:pt idx="0">
                  <c:v>Stress From 25kg Mass (MPa)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bevel/>
                    </a:ln>
                    <a:effectLst/>
                  </c:spPr>
                </c15:leaderLines>
              </c:ext>
            </c:extLst>
          </c:dLbls>
          <c:cat>
            <c:multiLvlStrRef>
              <c:f>'Axial Stress From Potential'!$A$29:$B$34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</c:multiLvlStrRef>
          </c:cat>
          <c:val>
            <c:numRef>
              <c:f>'Axial Stress From Potential'!$E$29:$E$34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141.74067890222398</c:v>
                </c:pt>
                <c:pt idx="2">
                  <c:v>200.45159044349518</c:v>
                </c:pt>
                <c:pt idx="3">
                  <c:v>245.50205735795799</c:v>
                </c:pt>
                <c:pt idx="4">
                  <c:v>283.48135780444795</c:v>
                </c:pt>
                <c:pt idx="5">
                  <c:v>316.94179320234309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42-4027-B663-6C5A8CA1380C}"/>
            </c:ext>
          </c:extLst>
        </c:ser>
        <c:ser>
          <c:idx val="3"/>
          <c:order val="3"/>
          <c:tx>
            <c:strRef>
              <c:f>'Axial Stress From Potential'!$F$28</c:f>
              <c:strCache>
                <c:ptCount val="1"/>
                <c:pt idx="0">
                  <c:v>Stress From 50kg Mass (MPa)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'Axial Stress From Potential'!$A$29:$B$34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</c:multiLvlStrRef>
          </c:cat>
          <c:val>
            <c:numRef>
              <c:f>'Axial Stress From Potential'!$F$29:$F$34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200.45159044349501</c:v>
                </c:pt>
                <c:pt idx="2">
                  <c:v>283.48135780444795</c:v>
                </c:pt>
                <c:pt idx="3">
                  <c:v>347.19233910612161</c:v>
                </c:pt>
                <c:pt idx="4">
                  <c:v>400.90318088699036</c:v>
                </c:pt>
                <c:pt idx="5">
                  <c:v>448.22338242960245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42-4027-B663-6C5A8CA1380C}"/>
            </c:ext>
          </c:extLst>
        </c:ser>
        <c:ser>
          <c:idx val="4"/>
          <c:order val="4"/>
          <c:tx>
            <c:strRef>
              <c:f>'Axial Stress From Potential'!$G$28</c:f>
              <c:strCache>
                <c:ptCount val="1"/>
                <c:pt idx="0">
                  <c:v>Stress From 75kg Mass (MPa)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'Axial Stress From Potential'!$A$29:$B$34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</c:multiLvlStrRef>
          </c:cat>
          <c:val>
            <c:numRef>
              <c:f>'Axial Stress From Potential'!$G$29:$G$34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245.50205735795799</c:v>
                </c:pt>
                <c:pt idx="2">
                  <c:v>347.19233910612161</c:v>
                </c:pt>
                <c:pt idx="3">
                  <c:v>425.22203670667193</c:v>
                </c:pt>
                <c:pt idx="4">
                  <c:v>491.00411471591599</c:v>
                </c:pt>
                <c:pt idx="5">
                  <c:v>548.95928886844604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42-4027-B663-6C5A8CA1380C}"/>
            </c:ext>
          </c:extLst>
        </c:ser>
        <c:ser>
          <c:idx val="5"/>
          <c:order val="5"/>
          <c:tx>
            <c:strRef>
              <c:f>'Axial Stress From Potential'!$H$28</c:f>
              <c:strCache>
                <c:ptCount val="1"/>
                <c:pt idx="0">
                  <c:v>Stress From 100kg Mass (MPa)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'Axial Stress From Potential'!$A$29:$B$34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</c:multiLvlStrRef>
          </c:cat>
          <c:val>
            <c:numRef>
              <c:f>'Axial Stress From Potential'!$H$29:$H$34</c:f>
              <c:numCache>
                <c:formatCode>0.00</c:formatCode>
                <c:ptCount val="6"/>
                <c:pt idx="0">
                  <c:v>0</c:v>
                </c:pt>
                <c:pt idx="1">
                  <c:v>283.48135780444801</c:v>
                </c:pt>
                <c:pt idx="2">
                  <c:v>400.90318088699036</c:v>
                </c:pt>
                <c:pt idx="3">
                  <c:v>491.00411471591599</c:v>
                </c:pt>
                <c:pt idx="4">
                  <c:v>566.96271560889591</c:v>
                </c:pt>
                <c:pt idx="5">
                  <c:v>633.88358640468618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42-4027-B663-6C5A8CA1380C}"/>
            </c:ext>
          </c:extLst>
        </c:ser>
        <c:ser>
          <c:idx val="6"/>
          <c:order val="6"/>
          <c:tx>
            <c:strRef>
              <c:f>'Axial Stress From Potential'!$I$28</c:f>
              <c:strCache>
                <c:ptCount val="1"/>
                <c:pt idx="0">
                  <c:v>Maximum Tensile Strength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'Axial Stress From Potential'!$A$29:$B$34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'Axial Stress From Potential'!$I$29:$I$34</c:f>
              <c:numCache>
                <c:formatCode>0.00</c:formatCode>
                <c:ptCount val="6"/>
                <c:pt idx="0">
                  <c:v>260</c:v>
                </c:pt>
                <c:pt idx="1">
                  <c:v>260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  <c:pt idx="5">
                  <c:v>260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3942-4027-B663-6C5A8CA138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9081792"/>
        <c:axId val="61079648"/>
        <c:extLst/>
      </c:lineChart>
      <c:lineChart>
        <c:grouping val="standar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5041136"/>
        <c:axId val="1410115472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'Axial Stress From Potential'!$J$28</c15:sqref>
                        </c15:formulaRef>
                      </c:ext>
                    </c:extLst>
                    <c:strCache>
                      <c:ptCount val="1"/>
                      <c:pt idx="0">
                        <c:v>Eqivilant Static Load (KN)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'Axial Stress From Potential'!$J$29:$J$34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242.23815114985501</c:v>
                      </c:pt>
                      <c:pt idx="2">
                        <c:v>342.5764786803087</c:v>
                      </c:pt>
                      <c:pt idx="3">
                        <c:v>419.56878532309815</c:v>
                      </c:pt>
                      <c:pt idx="4">
                        <c:v>484.47630229971003</c:v>
                      </c:pt>
                      <c:pt idx="5">
                        <c:v>541.66097271494459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3942-4027-B663-6C5A8CA1380C}"/>
                  </c:ext>
                </c:extLst>
              </c15:ser>
            </c15:filteredLineSeries>
          </c:ext>
        </c:extLst>
      </c:lineChart>
      <c:catAx>
        <c:axId val="69081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 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79648"/>
        <c:crosses val="autoZero"/>
        <c:auto val="1"/>
        <c:lblAlgn val="ctr"/>
        <c:lblOffset val="100"/>
        <c:noMultiLvlLbl val="0"/>
      </c:catAx>
      <c:valAx>
        <c:axId val="6107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81792"/>
        <c:crosses val="autoZero"/>
        <c:crossBetween val="between"/>
      </c:valAx>
      <c:valAx>
        <c:axId val="1410115472"/>
        <c:scaling>
          <c:orientation val="minMax"/>
          <c:max val="61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Equivilant Static Load (KN)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41136"/>
        <c:crosses val="max"/>
        <c:crossBetween val="between"/>
        <c:majorUnit val="50"/>
      </c:valAx>
      <c:catAx>
        <c:axId val="185041136"/>
        <c:scaling>
          <c:orientation val="minMax"/>
        </c:scaling>
        <c:delete val="1"/>
        <c:axPos val="t"/>
        <c:majorTickMark val="out"/>
        <c:minorTickMark val="none"/>
        <c:tickLblPos val="nextTo"/>
        <c:crossAx val="1410115472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Stress Induced in 6061 Aluminum Beam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from Pendulum Impact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'Axial Stress From Potential'!$C$28</c:f>
              <c:strCache>
                <c:ptCount val="1"/>
                <c:pt idx="0">
                  <c:v>Stress From 1kg Mass (MPa)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1kg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FA6F-436E-8015-7A81CE047A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'Axial Stress From Potential'!$A$29:$B$34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</c:multiLvlStrRef>
          </c:cat>
          <c:val>
            <c:numRef>
              <c:f>'Axial Stress From Potential'!$C$29:$C$34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28.348135780444796</c:v>
                </c:pt>
                <c:pt idx="2">
                  <c:v>40.090318088699043</c:v>
                </c:pt>
                <c:pt idx="3">
                  <c:v>49.100411471591599</c:v>
                </c:pt>
                <c:pt idx="4">
                  <c:v>56.696271560889599</c:v>
                </c:pt>
                <c:pt idx="5">
                  <c:v>63.388358640468624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6F-436E-8015-7A81CE047A5B}"/>
            </c:ext>
          </c:extLst>
        </c:ser>
        <c:ser>
          <c:idx val="1"/>
          <c:order val="1"/>
          <c:tx>
            <c:strRef>
              <c:f>'Axial Stress From Potential'!$D$28</c:f>
              <c:strCache>
                <c:ptCount val="1"/>
                <c:pt idx="0">
                  <c:v>Stress From 10kg Mass (MPa)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10kg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FA6F-436E-8015-7A81CE047A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'Axial Stress From Potential'!$A$29:$B$34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</c:multiLvlStrRef>
          </c:cat>
          <c:val>
            <c:numRef>
              <c:f>'Axial Stress From Potential'!$D$29:$D$34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89.644676485920485</c:v>
                </c:pt>
                <c:pt idx="2">
                  <c:v>126.77671728093725</c:v>
                </c:pt>
                <c:pt idx="3">
                  <c:v>155.26913430168932</c:v>
                </c:pt>
                <c:pt idx="4">
                  <c:v>179.28935297184097</c:v>
                </c:pt>
                <c:pt idx="5">
                  <c:v>200.45159044349518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6F-436E-8015-7A81CE047A5B}"/>
            </c:ext>
          </c:extLst>
        </c:ser>
        <c:ser>
          <c:idx val="2"/>
          <c:order val="2"/>
          <c:tx>
            <c:strRef>
              <c:f>'Axial Stress From Potential'!$E$28</c:f>
              <c:strCache>
                <c:ptCount val="1"/>
                <c:pt idx="0">
                  <c:v>Stress From 25kg Mass (MPa)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25kg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FA6F-436E-8015-7A81CE047A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bevel/>
                    </a:ln>
                    <a:effectLst/>
                  </c:spPr>
                </c15:leaderLines>
              </c:ext>
            </c:extLst>
          </c:dLbls>
          <c:cat>
            <c:multiLvlStrRef>
              <c:f>'Axial Stress From Potential'!$A$29:$B$34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</c:multiLvlStrRef>
          </c:cat>
          <c:val>
            <c:numRef>
              <c:f>'Axial Stress From Potential'!$E$29:$E$34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141.74067890222398</c:v>
                </c:pt>
                <c:pt idx="2">
                  <c:v>200.45159044349518</c:v>
                </c:pt>
                <c:pt idx="3">
                  <c:v>245.50205735795799</c:v>
                </c:pt>
                <c:pt idx="4">
                  <c:v>283.48135780444795</c:v>
                </c:pt>
                <c:pt idx="5">
                  <c:v>316.94179320234309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6F-436E-8015-7A81CE047A5B}"/>
            </c:ext>
          </c:extLst>
        </c:ser>
        <c:ser>
          <c:idx val="3"/>
          <c:order val="3"/>
          <c:tx>
            <c:strRef>
              <c:f>'Axial Stress From Potential'!$F$28</c:f>
              <c:strCache>
                <c:ptCount val="1"/>
                <c:pt idx="0">
                  <c:v>Stress From 50kg Mass (MPa)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50kg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FA6F-436E-8015-7A81CE047A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'Axial Stress From Potential'!$A$29:$B$34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</c:multiLvlStrRef>
          </c:cat>
          <c:val>
            <c:numRef>
              <c:f>'Axial Stress From Potential'!$F$29:$F$34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200.45159044349501</c:v>
                </c:pt>
                <c:pt idx="2">
                  <c:v>283.48135780444795</c:v>
                </c:pt>
                <c:pt idx="3">
                  <c:v>347.19233910612161</c:v>
                </c:pt>
                <c:pt idx="4">
                  <c:v>400.90318088699036</c:v>
                </c:pt>
                <c:pt idx="5">
                  <c:v>448.22338242960245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A6F-436E-8015-7A81CE047A5B}"/>
            </c:ext>
          </c:extLst>
        </c:ser>
        <c:ser>
          <c:idx val="4"/>
          <c:order val="4"/>
          <c:tx>
            <c:strRef>
              <c:f>'Axial Stress From Potential'!$G$28</c:f>
              <c:strCache>
                <c:ptCount val="1"/>
                <c:pt idx="0">
                  <c:v>Stress From 75kg Mass (MPa)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75kg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FA6F-436E-8015-7A81CE047A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'Axial Stress From Potential'!$A$29:$B$34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</c:multiLvlStrRef>
          </c:cat>
          <c:val>
            <c:numRef>
              <c:f>'Axial Stress From Potential'!$G$29:$G$34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245.50205735795799</c:v>
                </c:pt>
                <c:pt idx="2">
                  <c:v>347.19233910612161</c:v>
                </c:pt>
                <c:pt idx="3">
                  <c:v>425.22203670667193</c:v>
                </c:pt>
                <c:pt idx="4">
                  <c:v>491.00411471591599</c:v>
                </c:pt>
                <c:pt idx="5">
                  <c:v>548.95928886844604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A6F-436E-8015-7A81CE047A5B}"/>
            </c:ext>
          </c:extLst>
        </c:ser>
        <c:ser>
          <c:idx val="5"/>
          <c:order val="5"/>
          <c:tx>
            <c:strRef>
              <c:f>'Axial Stress From Potential'!$H$28</c:f>
              <c:strCache>
                <c:ptCount val="1"/>
                <c:pt idx="0">
                  <c:v>Stress From 100kg Mass (MPa)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100kg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FA6F-436E-8015-7A81CE047A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'Axial Stress From Potential'!$A$29:$B$34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</c:multiLvlStrRef>
          </c:cat>
          <c:val>
            <c:numRef>
              <c:f>'Axial Stress From Potential'!$H$29:$H$34</c:f>
              <c:numCache>
                <c:formatCode>0.00</c:formatCode>
                <c:ptCount val="6"/>
                <c:pt idx="0">
                  <c:v>0</c:v>
                </c:pt>
                <c:pt idx="1">
                  <c:v>283.48135780444801</c:v>
                </c:pt>
                <c:pt idx="2">
                  <c:v>400.90318088699036</c:v>
                </c:pt>
                <c:pt idx="3">
                  <c:v>491.00411471591599</c:v>
                </c:pt>
                <c:pt idx="4">
                  <c:v>566.96271560889591</c:v>
                </c:pt>
                <c:pt idx="5">
                  <c:v>633.88358640468618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A6F-436E-8015-7A81CE047A5B}"/>
            </c:ext>
          </c:extLst>
        </c:ser>
        <c:ser>
          <c:idx val="6"/>
          <c:order val="6"/>
          <c:tx>
            <c:strRef>
              <c:f>'Axial Stress From Potential'!$I$28</c:f>
              <c:strCache>
                <c:ptCount val="1"/>
                <c:pt idx="0">
                  <c:v>Maximum Tensile Strength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'Axial Stress From Potential'!$A$29:$B$34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'Axial Stress From Potential'!$I$29:$I$34</c:f>
              <c:numCache>
                <c:formatCode>0.00</c:formatCode>
                <c:ptCount val="6"/>
                <c:pt idx="0">
                  <c:v>260</c:v>
                </c:pt>
                <c:pt idx="1">
                  <c:v>260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  <c:pt idx="5">
                  <c:v>260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FA6F-436E-8015-7A81CE047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81792"/>
        <c:axId val="61079648"/>
        <c:extLst/>
      </c:line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041136"/>
        <c:axId val="1410115472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'Axial Stress From Potential'!$J$28</c15:sqref>
                        </c15:formulaRef>
                      </c:ext>
                    </c:extLst>
                    <c:strCache>
                      <c:ptCount val="1"/>
                      <c:pt idx="0">
                        <c:v>Eqivilant Static Load (KN)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'Axial Stress From Potential'!$J$29:$J$34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242.23815114985501</c:v>
                      </c:pt>
                      <c:pt idx="2">
                        <c:v>342.5764786803087</c:v>
                      </c:pt>
                      <c:pt idx="3">
                        <c:v>419.56878532309815</c:v>
                      </c:pt>
                      <c:pt idx="4">
                        <c:v>484.47630229971003</c:v>
                      </c:pt>
                      <c:pt idx="5">
                        <c:v>541.66097271494459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FA6F-436E-8015-7A81CE047A5B}"/>
                  </c:ext>
                </c:extLst>
              </c15:ser>
            </c15:filteredLineSeries>
          </c:ext>
        </c:extLst>
      </c:lineChart>
      <c:catAx>
        <c:axId val="69081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 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79648"/>
        <c:crosses val="autoZero"/>
        <c:auto val="1"/>
        <c:lblAlgn val="ctr"/>
        <c:lblOffset val="100"/>
        <c:noMultiLvlLbl val="0"/>
      </c:catAx>
      <c:valAx>
        <c:axId val="6107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81792"/>
        <c:crosses val="autoZero"/>
        <c:crossBetween val="between"/>
      </c:valAx>
      <c:valAx>
        <c:axId val="1410115472"/>
        <c:scaling>
          <c:orientation val="minMax"/>
          <c:max val="61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Equivilant Static Load (KN)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41136"/>
        <c:crosses val="max"/>
        <c:crossBetween val="between"/>
      </c:valAx>
      <c:catAx>
        <c:axId val="185041136"/>
        <c:scaling>
          <c:orientation val="minMax"/>
        </c:scaling>
        <c:delete val="1"/>
        <c:axPos val="t"/>
        <c:majorTickMark val="out"/>
        <c:minorTickMark val="none"/>
        <c:tickLblPos val="nextTo"/>
        <c:crossAx val="1410115472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Axial Displacement in 6061 Aluminum Beam</a:t>
            </a:r>
          </a:p>
          <a:p>
            <a:pPr>
              <a:defRPr/>
            </a:pPr>
            <a:r>
              <a:rPr lang="en-US"/>
              <a:t>From</a:t>
            </a:r>
            <a:r>
              <a:rPr lang="en-US" baseline="0"/>
              <a:t> Kinetic Axial Impact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'Axial Displacement From Kinetic'!$D$28</c:f>
              <c:strCache>
                <c:ptCount val="1"/>
                <c:pt idx="0">
                  <c:v>Displacement From 1kg Projectile (mm)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1kg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6D29-4D0F-825A-87A9F3302C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'Axial Displacement From Kinetic'!$A$29:$C$34</c:f>
              <c:multiLvlStrCache>
                <c:ptCount val="6"/>
                <c:lvl>
                  <c:pt idx="0">
                    <c:v>0 mph</c:v>
                  </c:pt>
                  <c:pt idx="1">
                    <c:v>22.3 mph</c:v>
                  </c:pt>
                  <c:pt idx="2">
                    <c:v>44.7 mph</c:v>
                  </c:pt>
                  <c:pt idx="3">
                    <c:v>67.1 mph</c:v>
                  </c:pt>
                  <c:pt idx="4">
                    <c:v>89.4 mph</c:v>
                  </c:pt>
                  <c:pt idx="5">
                    <c:v>111.84 mph</c:v>
                  </c:pt>
                </c:lvl>
                <c:lvl>
                  <c:pt idx="0">
                    <c:v>0 km/h</c:v>
                  </c:pt>
                  <c:pt idx="1">
                    <c:v>36 km/h</c:v>
                  </c:pt>
                  <c:pt idx="2">
                    <c:v>72 km/h</c:v>
                  </c:pt>
                  <c:pt idx="3">
                    <c:v>108 km/h</c:v>
                  </c:pt>
                  <c:pt idx="4">
                    <c:v>144 km/h</c:v>
                  </c:pt>
                  <c:pt idx="5">
                    <c:v>180 km/h</c:v>
                  </c:pt>
                </c:lvl>
                <c:lvl>
                  <c:pt idx="0">
                    <c:v>0m/s</c:v>
                  </c:pt>
                  <c:pt idx="1">
                    <c:v>10m/s</c:v>
                  </c:pt>
                  <c:pt idx="2">
                    <c:v>20m/s</c:v>
                  </c:pt>
                  <c:pt idx="3">
                    <c:v>30m/s</c:v>
                  </c:pt>
                  <c:pt idx="4">
                    <c:v>40m/s</c:v>
                  </c:pt>
                  <c:pt idx="5">
                    <c:v>50m/s</c:v>
                  </c:pt>
                </c:lvl>
              </c:multiLvlStrCache>
            </c:multiLvlStrRef>
          </c:cat>
          <c:val>
            <c:numRef>
              <c:f>'Axial Displacement From Kinetic'!$D$29:$D$34</c:f>
              <c:numCache>
                <c:formatCode>0.00</c:formatCode>
                <c:ptCount val="6"/>
                <c:pt idx="0">
                  <c:v>0</c:v>
                </c:pt>
                <c:pt idx="1">
                  <c:v>1.8285504975349001</c:v>
                </c:pt>
                <c:pt idx="2">
                  <c:v>3.6571009950698028</c:v>
                </c:pt>
                <c:pt idx="3">
                  <c:v>5.4856514926047035</c:v>
                </c:pt>
                <c:pt idx="4">
                  <c:v>7.31420199013961</c:v>
                </c:pt>
                <c:pt idx="5">
                  <c:v>9.1427524876745103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9-4D0F-825A-87A9F3302CFC}"/>
            </c:ext>
          </c:extLst>
        </c:ser>
        <c:ser>
          <c:idx val="1"/>
          <c:order val="1"/>
          <c:tx>
            <c:strRef>
              <c:f>'Axial Displacement From Kinetic'!$E$28</c:f>
              <c:strCache>
                <c:ptCount val="1"/>
                <c:pt idx="0">
                  <c:v>Displacement From 5kg Projectile (mm)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5kg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6D29-4D0F-825A-87A9F3302C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'Axial Displacement From Kinetic'!$A$29:$C$34</c:f>
              <c:multiLvlStrCache>
                <c:ptCount val="6"/>
                <c:lvl>
                  <c:pt idx="0">
                    <c:v>0 mph</c:v>
                  </c:pt>
                  <c:pt idx="1">
                    <c:v>22.3 mph</c:v>
                  </c:pt>
                  <c:pt idx="2">
                    <c:v>44.7 mph</c:v>
                  </c:pt>
                  <c:pt idx="3">
                    <c:v>67.1 mph</c:v>
                  </c:pt>
                  <c:pt idx="4">
                    <c:v>89.4 mph</c:v>
                  </c:pt>
                  <c:pt idx="5">
                    <c:v>111.84 mph</c:v>
                  </c:pt>
                </c:lvl>
                <c:lvl>
                  <c:pt idx="0">
                    <c:v>0 km/h</c:v>
                  </c:pt>
                  <c:pt idx="1">
                    <c:v>36 km/h</c:v>
                  </c:pt>
                  <c:pt idx="2">
                    <c:v>72 km/h</c:v>
                  </c:pt>
                  <c:pt idx="3">
                    <c:v>108 km/h</c:v>
                  </c:pt>
                  <c:pt idx="4">
                    <c:v>144 km/h</c:v>
                  </c:pt>
                  <c:pt idx="5">
                    <c:v>180 km/h</c:v>
                  </c:pt>
                </c:lvl>
                <c:lvl>
                  <c:pt idx="0">
                    <c:v>0m/s</c:v>
                  </c:pt>
                  <c:pt idx="1">
                    <c:v>10m/s</c:v>
                  </c:pt>
                  <c:pt idx="2">
                    <c:v>20m/s</c:v>
                  </c:pt>
                  <c:pt idx="3">
                    <c:v>30m/s</c:v>
                  </c:pt>
                  <c:pt idx="4">
                    <c:v>40m/s</c:v>
                  </c:pt>
                  <c:pt idx="5">
                    <c:v>50m/s</c:v>
                  </c:pt>
                </c:lvl>
              </c:multiLvlStrCache>
            </c:multiLvlStrRef>
          </c:cat>
          <c:val>
            <c:numRef>
              <c:f>'Axial Displacement From Kinetic'!$E$29:$E$34</c:f>
              <c:numCache>
                <c:formatCode>0.00</c:formatCode>
                <c:ptCount val="6"/>
                <c:pt idx="0">
                  <c:v>0</c:v>
                </c:pt>
                <c:pt idx="1">
                  <c:v>4.0887632127791012</c:v>
                </c:pt>
                <c:pt idx="2">
                  <c:v>8.1775264255582023</c:v>
                </c:pt>
                <c:pt idx="3">
                  <c:v>12.266289638337305</c:v>
                </c:pt>
                <c:pt idx="4">
                  <c:v>16.355052851116405</c:v>
                </c:pt>
                <c:pt idx="5">
                  <c:v>20.443816063895508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29-4D0F-825A-87A9F3302CFC}"/>
            </c:ext>
          </c:extLst>
        </c:ser>
        <c:ser>
          <c:idx val="2"/>
          <c:order val="2"/>
          <c:tx>
            <c:strRef>
              <c:f>'Axial Displacement From Kinetic'!$F$28</c:f>
              <c:strCache>
                <c:ptCount val="1"/>
                <c:pt idx="0">
                  <c:v>Displacement From 10kg Projectile (mm)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10kg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6D29-4D0F-825A-87A9F3302C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'Axial Displacement From Kinetic'!$A$29:$C$34</c:f>
              <c:multiLvlStrCache>
                <c:ptCount val="6"/>
                <c:lvl>
                  <c:pt idx="0">
                    <c:v>0 mph</c:v>
                  </c:pt>
                  <c:pt idx="1">
                    <c:v>22.3 mph</c:v>
                  </c:pt>
                  <c:pt idx="2">
                    <c:v>44.7 mph</c:v>
                  </c:pt>
                  <c:pt idx="3">
                    <c:v>67.1 mph</c:v>
                  </c:pt>
                  <c:pt idx="4">
                    <c:v>89.4 mph</c:v>
                  </c:pt>
                  <c:pt idx="5">
                    <c:v>111.84 mph</c:v>
                  </c:pt>
                </c:lvl>
                <c:lvl>
                  <c:pt idx="0">
                    <c:v>0 km/h</c:v>
                  </c:pt>
                  <c:pt idx="1">
                    <c:v>36 km/h</c:v>
                  </c:pt>
                  <c:pt idx="2">
                    <c:v>72 km/h</c:v>
                  </c:pt>
                  <c:pt idx="3">
                    <c:v>108 km/h</c:v>
                  </c:pt>
                  <c:pt idx="4">
                    <c:v>144 km/h</c:v>
                  </c:pt>
                  <c:pt idx="5">
                    <c:v>180 km/h</c:v>
                  </c:pt>
                </c:lvl>
                <c:lvl>
                  <c:pt idx="0">
                    <c:v>0m/s</c:v>
                  </c:pt>
                  <c:pt idx="1">
                    <c:v>10m/s</c:v>
                  </c:pt>
                  <c:pt idx="2">
                    <c:v>20m/s</c:v>
                  </c:pt>
                  <c:pt idx="3">
                    <c:v>30m/s</c:v>
                  </c:pt>
                  <c:pt idx="4">
                    <c:v>40m/s</c:v>
                  </c:pt>
                  <c:pt idx="5">
                    <c:v>50m/s</c:v>
                  </c:pt>
                </c:lvl>
              </c:multiLvlStrCache>
            </c:multiLvlStrRef>
          </c:cat>
          <c:val>
            <c:numRef>
              <c:f>'Axial Displacement From Kinetic'!$F$29:$F$34</c:f>
              <c:numCache>
                <c:formatCode>0.00</c:formatCode>
                <c:ptCount val="6"/>
                <c:pt idx="0">
                  <c:v>0</c:v>
                </c:pt>
                <c:pt idx="1">
                  <c:v>5.7823843888443935</c:v>
                </c:pt>
                <c:pt idx="2">
                  <c:v>11.564768777688787</c:v>
                </c:pt>
                <c:pt idx="3">
                  <c:v>17.347153166533182</c:v>
                </c:pt>
                <c:pt idx="4">
                  <c:v>23.129537555377574</c:v>
                </c:pt>
                <c:pt idx="5">
                  <c:v>28.911921944221969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29-4D0F-825A-87A9F3302CFC}"/>
            </c:ext>
          </c:extLst>
        </c:ser>
        <c:ser>
          <c:idx val="3"/>
          <c:order val="3"/>
          <c:tx>
            <c:strRef>
              <c:f>'Axial Displacement From Kinetic'!$G$28</c:f>
              <c:strCache>
                <c:ptCount val="1"/>
                <c:pt idx="0">
                  <c:v>Displacement From 20kg Projectile (mm)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20kg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6D29-4D0F-825A-87A9F3302C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'Axial Displacement From Kinetic'!$A$29:$C$34</c:f>
              <c:multiLvlStrCache>
                <c:ptCount val="6"/>
                <c:lvl>
                  <c:pt idx="0">
                    <c:v>0 mph</c:v>
                  </c:pt>
                  <c:pt idx="1">
                    <c:v>22.3 mph</c:v>
                  </c:pt>
                  <c:pt idx="2">
                    <c:v>44.7 mph</c:v>
                  </c:pt>
                  <c:pt idx="3">
                    <c:v>67.1 mph</c:v>
                  </c:pt>
                  <c:pt idx="4">
                    <c:v>89.4 mph</c:v>
                  </c:pt>
                  <c:pt idx="5">
                    <c:v>111.84 mph</c:v>
                  </c:pt>
                </c:lvl>
                <c:lvl>
                  <c:pt idx="0">
                    <c:v>0 km/h</c:v>
                  </c:pt>
                  <c:pt idx="1">
                    <c:v>36 km/h</c:v>
                  </c:pt>
                  <c:pt idx="2">
                    <c:v>72 km/h</c:v>
                  </c:pt>
                  <c:pt idx="3">
                    <c:v>108 km/h</c:v>
                  </c:pt>
                  <c:pt idx="4">
                    <c:v>144 km/h</c:v>
                  </c:pt>
                  <c:pt idx="5">
                    <c:v>180 km/h</c:v>
                  </c:pt>
                </c:lvl>
                <c:lvl>
                  <c:pt idx="0">
                    <c:v>0m/s</c:v>
                  </c:pt>
                  <c:pt idx="1">
                    <c:v>10m/s</c:v>
                  </c:pt>
                  <c:pt idx="2">
                    <c:v>20m/s</c:v>
                  </c:pt>
                  <c:pt idx="3">
                    <c:v>30m/s</c:v>
                  </c:pt>
                  <c:pt idx="4">
                    <c:v>40m/s</c:v>
                  </c:pt>
                  <c:pt idx="5">
                    <c:v>50m/s</c:v>
                  </c:pt>
                </c:lvl>
              </c:multiLvlStrCache>
            </c:multiLvlStrRef>
          </c:cat>
          <c:val>
            <c:numRef>
              <c:f>'Axial Displacement From Kinetic'!$G$29:$G$34</c:f>
              <c:numCache>
                <c:formatCode>0.00</c:formatCode>
                <c:ptCount val="6"/>
                <c:pt idx="0">
                  <c:v>0</c:v>
                </c:pt>
                <c:pt idx="1">
                  <c:v>8.1775264255582023</c:v>
                </c:pt>
                <c:pt idx="2">
                  <c:v>16.355052851116405</c:v>
                </c:pt>
                <c:pt idx="3">
                  <c:v>24.53257927667461</c:v>
                </c:pt>
                <c:pt idx="4">
                  <c:v>32.710105702232809</c:v>
                </c:pt>
                <c:pt idx="5">
                  <c:v>40.887632127791015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29-4D0F-825A-87A9F3302CFC}"/>
            </c:ext>
          </c:extLst>
        </c:ser>
        <c:ser>
          <c:idx val="4"/>
          <c:order val="4"/>
          <c:tx>
            <c:strRef>
              <c:f>'Axial Displacement From Kinetic'!$H$28</c:f>
              <c:strCache>
                <c:ptCount val="1"/>
                <c:pt idx="0">
                  <c:v>Maximum Tensile Displacement (mm)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'Axial Displacement From Kinetic'!$A$29:$C$34</c:f>
              <c:multiLvlStrCache>
                <c:ptCount val="6"/>
                <c:lvl>
                  <c:pt idx="0">
                    <c:v>0 mph</c:v>
                  </c:pt>
                  <c:pt idx="1">
                    <c:v>22.3 mph</c:v>
                  </c:pt>
                  <c:pt idx="2">
                    <c:v>44.7 mph</c:v>
                  </c:pt>
                  <c:pt idx="3">
                    <c:v>67.1 mph</c:v>
                  </c:pt>
                  <c:pt idx="4">
                    <c:v>89.4 mph</c:v>
                  </c:pt>
                  <c:pt idx="5">
                    <c:v>111.84 mph</c:v>
                  </c:pt>
                </c:lvl>
                <c:lvl>
                  <c:pt idx="0">
                    <c:v>0 km/h</c:v>
                  </c:pt>
                  <c:pt idx="1">
                    <c:v>36 km/h</c:v>
                  </c:pt>
                  <c:pt idx="2">
                    <c:v>72 km/h</c:v>
                  </c:pt>
                  <c:pt idx="3">
                    <c:v>108 km/h</c:v>
                  </c:pt>
                  <c:pt idx="4">
                    <c:v>144 km/h</c:v>
                  </c:pt>
                  <c:pt idx="5">
                    <c:v>180 km/h</c:v>
                  </c:pt>
                </c:lvl>
                <c:lvl>
                  <c:pt idx="0">
                    <c:v>0m/s</c:v>
                  </c:pt>
                  <c:pt idx="1">
                    <c:v>10m/s</c:v>
                  </c:pt>
                  <c:pt idx="2">
                    <c:v>20m/s</c:v>
                  </c:pt>
                  <c:pt idx="3">
                    <c:v>30m/s</c:v>
                  </c:pt>
                  <c:pt idx="4">
                    <c:v>40m/s</c:v>
                  </c:pt>
                  <c:pt idx="5">
                    <c:v>50m/s</c:v>
                  </c:pt>
                </c:lvl>
              </c:multiLvlStrCache>
            </c:multiLvlStrRef>
          </c:cat>
          <c:val>
            <c:numRef>
              <c:f>'Axial Displacement From Kinetic'!$H$29:$H$34</c:f>
              <c:numCache>
                <c:formatCode>0.00</c:formatCode>
                <c:ptCount val="6"/>
                <c:pt idx="0">
                  <c:v>7.4285714285714288</c:v>
                </c:pt>
                <c:pt idx="1">
                  <c:v>7.4285714285714288</c:v>
                </c:pt>
                <c:pt idx="2">
                  <c:v>7.4285714285714288</c:v>
                </c:pt>
                <c:pt idx="3">
                  <c:v>7.4285714285714288</c:v>
                </c:pt>
                <c:pt idx="4">
                  <c:v>7.4285714285714288</c:v>
                </c:pt>
                <c:pt idx="5">
                  <c:v>7.4285714285714288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29-4D0F-825A-87A9F3302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87488"/>
        <c:axId val="2032970336"/>
      </c:line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98688"/>
        <c:axId val="1926605696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'Axial Displacement From Kinetic'!$I$28</c15:sqref>
                        </c15:formulaRef>
                      </c:ext>
                    </c:extLst>
                    <c:strCache>
                      <c:ptCount val="1"/>
                      <c:pt idx="0">
                        <c:v>Eqivilant Static Load (KN)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'Axial Displacement From Kinetic'!$I$29:$I$34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489.14546916024887</c:v>
                      </c:pt>
                      <c:pt idx="2">
                        <c:v>978.29093832049773</c:v>
                      </c:pt>
                      <c:pt idx="3">
                        <c:v>1467.4364074807468</c:v>
                      </c:pt>
                      <c:pt idx="4">
                        <c:v>1956.5818766409955</c:v>
                      </c:pt>
                      <c:pt idx="5">
                        <c:v>2445.7273458012446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6D29-4D0F-825A-87A9F3302CFC}"/>
                  </c:ext>
                </c:extLst>
              </c15:ser>
            </c15:filteredLineSeries>
          </c:ext>
        </c:extLst>
      </c:lineChart>
      <c:catAx>
        <c:axId val="21108748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970336"/>
        <c:crosses val="autoZero"/>
        <c:auto val="1"/>
        <c:lblAlgn val="ctr"/>
        <c:lblOffset val="100"/>
        <c:noMultiLvlLbl val="0"/>
      </c:catAx>
      <c:valAx>
        <c:axId val="20329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Axial 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87488"/>
        <c:crosses val="autoZero"/>
        <c:crossBetween val="between"/>
      </c:valAx>
      <c:valAx>
        <c:axId val="1926605696"/>
        <c:scaling>
          <c:orientation val="minMax"/>
          <c:max val="3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Equivilant Static Load (KN)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8688"/>
        <c:crosses val="max"/>
        <c:crossBetween val="between"/>
        <c:majorUnit val="300"/>
      </c:valAx>
      <c:catAx>
        <c:axId val="211098688"/>
        <c:scaling>
          <c:orientation val="minMax"/>
        </c:scaling>
        <c:delete val="1"/>
        <c:axPos val="b"/>
        <c:majorTickMark val="out"/>
        <c:minorTickMark val="none"/>
        <c:tickLblPos val="nextTo"/>
        <c:crossAx val="1926605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Axial Displacement in 6061 Aluminum Beam</a:t>
            </a:r>
          </a:p>
          <a:p>
            <a:pPr>
              <a:defRPr/>
            </a:pPr>
            <a:r>
              <a:rPr lang="en-US"/>
              <a:t>From</a:t>
            </a:r>
            <a:r>
              <a:rPr lang="en-US" baseline="0"/>
              <a:t> Kinetic Axial Impact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'Axial Displacement From Kinetic'!$D$28</c:f>
              <c:strCache>
                <c:ptCount val="1"/>
                <c:pt idx="0">
                  <c:v>Displacement From 1kg Projectile (mm)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'Axial Displacement From Kinetic'!$A$29:$C$34</c:f>
              <c:multiLvlStrCache>
                <c:ptCount val="6"/>
                <c:lvl>
                  <c:pt idx="0">
                    <c:v>0 mph</c:v>
                  </c:pt>
                  <c:pt idx="1">
                    <c:v>22.3 mph</c:v>
                  </c:pt>
                  <c:pt idx="2">
                    <c:v>44.7 mph</c:v>
                  </c:pt>
                  <c:pt idx="3">
                    <c:v>67.1 mph</c:v>
                  </c:pt>
                  <c:pt idx="4">
                    <c:v>89.4 mph</c:v>
                  </c:pt>
                  <c:pt idx="5">
                    <c:v>111.84 mph</c:v>
                  </c:pt>
                </c:lvl>
                <c:lvl>
                  <c:pt idx="0">
                    <c:v>0 km/h</c:v>
                  </c:pt>
                  <c:pt idx="1">
                    <c:v>36 km/h</c:v>
                  </c:pt>
                  <c:pt idx="2">
                    <c:v>72 km/h</c:v>
                  </c:pt>
                  <c:pt idx="3">
                    <c:v>108 km/h</c:v>
                  </c:pt>
                  <c:pt idx="4">
                    <c:v>144 km/h</c:v>
                  </c:pt>
                  <c:pt idx="5">
                    <c:v>180 km/h</c:v>
                  </c:pt>
                </c:lvl>
                <c:lvl>
                  <c:pt idx="0">
                    <c:v>0m/s</c:v>
                  </c:pt>
                  <c:pt idx="1">
                    <c:v>10m/s</c:v>
                  </c:pt>
                  <c:pt idx="2">
                    <c:v>20m/s</c:v>
                  </c:pt>
                  <c:pt idx="3">
                    <c:v>30m/s</c:v>
                  </c:pt>
                  <c:pt idx="4">
                    <c:v>40m/s</c:v>
                  </c:pt>
                  <c:pt idx="5">
                    <c:v>50m/s</c:v>
                  </c:pt>
                </c:lvl>
              </c:multiLvlStrCache>
            </c:multiLvlStrRef>
          </c:cat>
          <c:val>
            <c:numRef>
              <c:f>'Axial Displacement From Kinetic'!$D$29:$D$34</c:f>
              <c:numCache>
                <c:formatCode>0.00</c:formatCode>
                <c:ptCount val="6"/>
                <c:pt idx="0">
                  <c:v>0</c:v>
                </c:pt>
                <c:pt idx="1">
                  <c:v>1.8285504975349001</c:v>
                </c:pt>
                <c:pt idx="2">
                  <c:v>3.6571009950698028</c:v>
                </c:pt>
                <c:pt idx="3">
                  <c:v>5.4856514926047035</c:v>
                </c:pt>
                <c:pt idx="4">
                  <c:v>7.31420199013961</c:v>
                </c:pt>
                <c:pt idx="5">
                  <c:v>9.1427524876745103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16-4011-977F-6C57746283E2}"/>
            </c:ext>
          </c:extLst>
        </c:ser>
        <c:ser>
          <c:idx val="1"/>
          <c:order val="1"/>
          <c:tx>
            <c:strRef>
              <c:f>'Axial Displacement From Kinetic'!$E$28</c:f>
              <c:strCache>
                <c:ptCount val="1"/>
                <c:pt idx="0">
                  <c:v>Displacement From 5kg Projectile (mm)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'Axial Displacement From Kinetic'!$A$29:$C$34</c:f>
              <c:multiLvlStrCache>
                <c:ptCount val="6"/>
                <c:lvl>
                  <c:pt idx="0">
                    <c:v>0 mph</c:v>
                  </c:pt>
                  <c:pt idx="1">
                    <c:v>22.3 mph</c:v>
                  </c:pt>
                  <c:pt idx="2">
                    <c:v>44.7 mph</c:v>
                  </c:pt>
                  <c:pt idx="3">
                    <c:v>67.1 mph</c:v>
                  </c:pt>
                  <c:pt idx="4">
                    <c:v>89.4 mph</c:v>
                  </c:pt>
                  <c:pt idx="5">
                    <c:v>111.84 mph</c:v>
                  </c:pt>
                </c:lvl>
                <c:lvl>
                  <c:pt idx="0">
                    <c:v>0 km/h</c:v>
                  </c:pt>
                  <c:pt idx="1">
                    <c:v>36 km/h</c:v>
                  </c:pt>
                  <c:pt idx="2">
                    <c:v>72 km/h</c:v>
                  </c:pt>
                  <c:pt idx="3">
                    <c:v>108 km/h</c:v>
                  </c:pt>
                  <c:pt idx="4">
                    <c:v>144 km/h</c:v>
                  </c:pt>
                  <c:pt idx="5">
                    <c:v>180 km/h</c:v>
                  </c:pt>
                </c:lvl>
                <c:lvl>
                  <c:pt idx="0">
                    <c:v>0m/s</c:v>
                  </c:pt>
                  <c:pt idx="1">
                    <c:v>10m/s</c:v>
                  </c:pt>
                  <c:pt idx="2">
                    <c:v>20m/s</c:v>
                  </c:pt>
                  <c:pt idx="3">
                    <c:v>30m/s</c:v>
                  </c:pt>
                  <c:pt idx="4">
                    <c:v>40m/s</c:v>
                  </c:pt>
                  <c:pt idx="5">
                    <c:v>50m/s</c:v>
                  </c:pt>
                </c:lvl>
              </c:multiLvlStrCache>
            </c:multiLvlStrRef>
          </c:cat>
          <c:val>
            <c:numRef>
              <c:f>'Axial Displacement From Kinetic'!$E$29:$E$34</c:f>
              <c:numCache>
                <c:formatCode>0.00</c:formatCode>
                <c:ptCount val="6"/>
                <c:pt idx="0">
                  <c:v>0</c:v>
                </c:pt>
                <c:pt idx="1">
                  <c:v>4.0887632127791012</c:v>
                </c:pt>
                <c:pt idx="2">
                  <c:v>8.1775264255582023</c:v>
                </c:pt>
                <c:pt idx="3">
                  <c:v>12.266289638337305</c:v>
                </c:pt>
                <c:pt idx="4">
                  <c:v>16.355052851116405</c:v>
                </c:pt>
                <c:pt idx="5">
                  <c:v>20.443816063895508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16-4011-977F-6C57746283E2}"/>
            </c:ext>
          </c:extLst>
        </c:ser>
        <c:ser>
          <c:idx val="2"/>
          <c:order val="2"/>
          <c:tx>
            <c:strRef>
              <c:f>'Axial Displacement From Kinetic'!$F$28</c:f>
              <c:strCache>
                <c:ptCount val="1"/>
                <c:pt idx="0">
                  <c:v>Displacement From 10kg Projectile (mm)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'Axial Displacement From Kinetic'!$A$29:$C$34</c:f>
              <c:multiLvlStrCache>
                <c:ptCount val="6"/>
                <c:lvl>
                  <c:pt idx="0">
                    <c:v>0 mph</c:v>
                  </c:pt>
                  <c:pt idx="1">
                    <c:v>22.3 mph</c:v>
                  </c:pt>
                  <c:pt idx="2">
                    <c:v>44.7 mph</c:v>
                  </c:pt>
                  <c:pt idx="3">
                    <c:v>67.1 mph</c:v>
                  </c:pt>
                  <c:pt idx="4">
                    <c:v>89.4 mph</c:v>
                  </c:pt>
                  <c:pt idx="5">
                    <c:v>111.84 mph</c:v>
                  </c:pt>
                </c:lvl>
                <c:lvl>
                  <c:pt idx="0">
                    <c:v>0 km/h</c:v>
                  </c:pt>
                  <c:pt idx="1">
                    <c:v>36 km/h</c:v>
                  </c:pt>
                  <c:pt idx="2">
                    <c:v>72 km/h</c:v>
                  </c:pt>
                  <c:pt idx="3">
                    <c:v>108 km/h</c:v>
                  </c:pt>
                  <c:pt idx="4">
                    <c:v>144 km/h</c:v>
                  </c:pt>
                  <c:pt idx="5">
                    <c:v>180 km/h</c:v>
                  </c:pt>
                </c:lvl>
                <c:lvl>
                  <c:pt idx="0">
                    <c:v>0m/s</c:v>
                  </c:pt>
                  <c:pt idx="1">
                    <c:v>10m/s</c:v>
                  </c:pt>
                  <c:pt idx="2">
                    <c:v>20m/s</c:v>
                  </c:pt>
                  <c:pt idx="3">
                    <c:v>30m/s</c:v>
                  </c:pt>
                  <c:pt idx="4">
                    <c:v>40m/s</c:v>
                  </c:pt>
                  <c:pt idx="5">
                    <c:v>50m/s</c:v>
                  </c:pt>
                </c:lvl>
              </c:multiLvlStrCache>
            </c:multiLvlStrRef>
          </c:cat>
          <c:val>
            <c:numRef>
              <c:f>'Axial Displacement From Kinetic'!$F$29:$F$34</c:f>
              <c:numCache>
                <c:formatCode>0.00</c:formatCode>
                <c:ptCount val="6"/>
                <c:pt idx="0">
                  <c:v>0</c:v>
                </c:pt>
                <c:pt idx="1">
                  <c:v>5.7823843888443935</c:v>
                </c:pt>
                <c:pt idx="2">
                  <c:v>11.564768777688787</c:v>
                </c:pt>
                <c:pt idx="3">
                  <c:v>17.347153166533182</c:v>
                </c:pt>
                <c:pt idx="4">
                  <c:v>23.129537555377574</c:v>
                </c:pt>
                <c:pt idx="5">
                  <c:v>28.911921944221969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16-4011-977F-6C57746283E2}"/>
            </c:ext>
          </c:extLst>
        </c:ser>
        <c:ser>
          <c:idx val="3"/>
          <c:order val="3"/>
          <c:tx>
            <c:strRef>
              <c:f>'Axial Displacement From Kinetic'!$G$28</c:f>
              <c:strCache>
                <c:ptCount val="1"/>
                <c:pt idx="0">
                  <c:v>Displacement From 20kg Projectile (mm)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'Axial Displacement From Kinetic'!$A$29:$C$34</c:f>
              <c:multiLvlStrCache>
                <c:ptCount val="6"/>
                <c:lvl>
                  <c:pt idx="0">
                    <c:v>0 mph</c:v>
                  </c:pt>
                  <c:pt idx="1">
                    <c:v>22.3 mph</c:v>
                  </c:pt>
                  <c:pt idx="2">
                    <c:v>44.7 mph</c:v>
                  </c:pt>
                  <c:pt idx="3">
                    <c:v>67.1 mph</c:v>
                  </c:pt>
                  <c:pt idx="4">
                    <c:v>89.4 mph</c:v>
                  </c:pt>
                  <c:pt idx="5">
                    <c:v>111.84 mph</c:v>
                  </c:pt>
                </c:lvl>
                <c:lvl>
                  <c:pt idx="0">
                    <c:v>0 km/h</c:v>
                  </c:pt>
                  <c:pt idx="1">
                    <c:v>36 km/h</c:v>
                  </c:pt>
                  <c:pt idx="2">
                    <c:v>72 km/h</c:v>
                  </c:pt>
                  <c:pt idx="3">
                    <c:v>108 km/h</c:v>
                  </c:pt>
                  <c:pt idx="4">
                    <c:v>144 km/h</c:v>
                  </c:pt>
                  <c:pt idx="5">
                    <c:v>180 km/h</c:v>
                  </c:pt>
                </c:lvl>
                <c:lvl>
                  <c:pt idx="0">
                    <c:v>0m/s</c:v>
                  </c:pt>
                  <c:pt idx="1">
                    <c:v>10m/s</c:v>
                  </c:pt>
                  <c:pt idx="2">
                    <c:v>20m/s</c:v>
                  </c:pt>
                  <c:pt idx="3">
                    <c:v>30m/s</c:v>
                  </c:pt>
                  <c:pt idx="4">
                    <c:v>40m/s</c:v>
                  </c:pt>
                  <c:pt idx="5">
                    <c:v>50m/s</c:v>
                  </c:pt>
                </c:lvl>
              </c:multiLvlStrCache>
            </c:multiLvlStrRef>
          </c:cat>
          <c:val>
            <c:numRef>
              <c:f>'Axial Displacement From Kinetic'!$G$29:$G$34</c:f>
              <c:numCache>
                <c:formatCode>0.00</c:formatCode>
                <c:ptCount val="6"/>
                <c:pt idx="0">
                  <c:v>0</c:v>
                </c:pt>
                <c:pt idx="1">
                  <c:v>8.1775264255582023</c:v>
                </c:pt>
                <c:pt idx="2">
                  <c:v>16.355052851116405</c:v>
                </c:pt>
                <c:pt idx="3">
                  <c:v>24.53257927667461</c:v>
                </c:pt>
                <c:pt idx="4">
                  <c:v>32.710105702232809</c:v>
                </c:pt>
                <c:pt idx="5">
                  <c:v>40.887632127791015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816-4011-977F-6C57746283E2}"/>
            </c:ext>
          </c:extLst>
        </c:ser>
        <c:ser>
          <c:idx val="4"/>
          <c:order val="4"/>
          <c:tx>
            <c:strRef>
              <c:f>'Axial Displacement From Kinetic'!$H$28</c:f>
              <c:strCache>
                <c:ptCount val="1"/>
                <c:pt idx="0">
                  <c:v>Maximum Tensile Displacement (mm)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'Axial Displacement From Kinetic'!$A$29:$C$34</c:f>
              <c:multiLvlStrCache>
                <c:ptCount val="6"/>
                <c:lvl>
                  <c:pt idx="0">
                    <c:v>0 mph</c:v>
                  </c:pt>
                  <c:pt idx="1">
                    <c:v>22.3 mph</c:v>
                  </c:pt>
                  <c:pt idx="2">
                    <c:v>44.7 mph</c:v>
                  </c:pt>
                  <c:pt idx="3">
                    <c:v>67.1 mph</c:v>
                  </c:pt>
                  <c:pt idx="4">
                    <c:v>89.4 mph</c:v>
                  </c:pt>
                  <c:pt idx="5">
                    <c:v>111.84 mph</c:v>
                  </c:pt>
                </c:lvl>
                <c:lvl>
                  <c:pt idx="0">
                    <c:v>0 km/h</c:v>
                  </c:pt>
                  <c:pt idx="1">
                    <c:v>36 km/h</c:v>
                  </c:pt>
                  <c:pt idx="2">
                    <c:v>72 km/h</c:v>
                  </c:pt>
                  <c:pt idx="3">
                    <c:v>108 km/h</c:v>
                  </c:pt>
                  <c:pt idx="4">
                    <c:v>144 km/h</c:v>
                  </c:pt>
                  <c:pt idx="5">
                    <c:v>180 km/h</c:v>
                  </c:pt>
                </c:lvl>
                <c:lvl>
                  <c:pt idx="0">
                    <c:v>0m/s</c:v>
                  </c:pt>
                  <c:pt idx="1">
                    <c:v>10m/s</c:v>
                  </c:pt>
                  <c:pt idx="2">
                    <c:v>20m/s</c:v>
                  </c:pt>
                  <c:pt idx="3">
                    <c:v>30m/s</c:v>
                  </c:pt>
                  <c:pt idx="4">
                    <c:v>40m/s</c:v>
                  </c:pt>
                  <c:pt idx="5">
                    <c:v>50m/s</c:v>
                  </c:pt>
                </c:lvl>
              </c:multiLvlStrCache>
            </c:multiLvlStrRef>
          </c:cat>
          <c:val>
            <c:numRef>
              <c:f>'Axial Displacement From Kinetic'!$H$29:$H$34</c:f>
              <c:numCache>
                <c:formatCode>0.00</c:formatCode>
                <c:ptCount val="6"/>
                <c:pt idx="0">
                  <c:v>7.4285714285714288</c:v>
                </c:pt>
                <c:pt idx="1">
                  <c:v>7.4285714285714288</c:v>
                </c:pt>
                <c:pt idx="2">
                  <c:v>7.4285714285714288</c:v>
                </c:pt>
                <c:pt idx="3">
                  <c:v>7.4285714285714288</c:v>
                </c:pt>
                <c:pt idx="4">
                  <c:v>7.4285714285714288</c:v>
                </c:pt>
                <c:pt idx="5">
                  <c:v>7.4285714285714288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816-4011-977F-6C57746283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1087488"/>
        <c:axId val="2032970336"/>
      </c:lineChart>
      <c:lineChart>
        <c:grouping val="standar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1098688"/>
        <c:axId val="1926605696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'Axial Displacement From Kinetic'!$I$28</c15:sqref>
                        </c15:formulaRef>
                      </c:ext>
                    </c:extLst>
                    <c:strCache>
                      <c:ptCount val="1"/>
                      <c:pt idx="0">
                        <c:v>Eqivilant Static Load (KN)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'Axial Displacement From Kinetic'!$I$29:$I$34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489.14546916024887</c:v>
                      </c:pt>
                      <c:pt idx="2">
                        <c:v>978.29093832049773</c:v>
                      </c:pt>
                      <c:pt idx="3">
                        <c:v>1467.4364074807468</c:v>
                      </c:pt>
                      <c:pt idx="4">
                        <c:v>1956.5818766409955</c:v>
                      </c:pt>
                      <c:pt idx="5">
                        <c:v>2445.7273458012446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F816-4011-977F-6C57746283E2}"/>
                  </c:ext>
                </c:extLst>
              </c15:ser>
            </c15:filteredLineSeries>
          </c:ext>
        </c:extLst>
      </c:lineChart>
      <c:catAx>
        <c:axId val="21108748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970336"/>
        <c:crosses val="autoZero"/>
        <c:auto val="1"/>
        <c:lblAlgn val="ctr"/>
        <c:lblOffset val="100"/>
        <c:noMultiLvlLbl val="0"/>
      </c:catAx>
      <c:valAx>
        <c:axId val="20329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Axial 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87488"/>
        <c:crosses val="autoZero"/>
        <c:crossBetween val="between"/>
      </c:valAx>
      <c:valAx>
        <c:axId val="1926605696"/>
        <c:scaling>
          <c:orientation val="minMax"/>
          <c:max val="3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Equivilant Static Load (KN)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8688"/>
        <c:crosses val="max"/>
        <c:crossBetween val="between"/>
        <c:majorUnit val="300"/>
      </c:valAx>
      <c:catAx>
        <c:axId val="211098688"/>
        <c:scaling>
          <c:orientation val="minMax"/>
        </c:scaling>
        <c:delete val="1"/>
        <c:axPos val="b"/>
        <c:majorTickMark val="out"/>
        <c:minorTickMark val="none"/>
        <c:tickLblPos val="nextTo"/>
        <c:crossAx val="1926605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Stess</a:t>
            </a:r>
            <a:r>
              <a:rPr lang="en-US" baseline="0"/>
              <a:t> Induced in 6061 Aluminum Beam from 1Kg Projectile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'Stress From Kinetic Impact'!$D$27</c:f>
              <c:strCache>
                <c:ptCount val="1"/>
                <c:pt idx="0">
                  <c:v>Stress From 1kg Projectile (MPa)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'Stress From Kinetic Impact'!$A$28:$A$33</c:f>
              <c:strCache>
                <c:ptCount val="6"/>
                <c:pt idx="0">
                  <c:v>0m/s</c:v>
                </c:pt>
                <c:pt idx="1">
                  <c:v>5m/s</c:v>
                </c:pt>
                <c:pt idx="2">
                  <c:v>10m/s</c:v>
                </c:pt>
                <c:pt idx="3">
                  <c:v>15m/s</c:v>
                </c:pt>
                <c:pt idx="4">
                  <c:v>20m/s</c:v>
                </c:pt>
                <c:pt idx="5">
                  <c:v>25m/s</c:v>
                </c:pt>
              </c:strCache>
            </c:strRef>
          </c:cat>
          <c:val>
            <c:numRef>
              <c:f>'Stress From Kinetic Impact'!$D$28:$D$33</c:f>
              <c:numCache>
                <c:formatCode>0.00</c:formatCode>
                <c:ptCount val="6"/>
                <c:pt idx="0">
                  <c:v>0</c:v>
                </c:pt>
                <c:pt idx="1">
                  <c:v>88.426698720948181</c:v>
                </c:pt>
                <c:pt idx="2">
                  <c:v>176.85339744189636</c:v>
                </c:pt>
                <c:pt idx="3">
                  <c:v>265.28009616284447</c:v>
                </c:pt>
                <c:pt idx="4">
                  <c:v>353.70679488379272</c:v>
                </c:pt>
                <c:pt idx="5">
                  <c:v>442.13349360474086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0C-48AC-9A4A-B7ED3F02FB8B}"/>
            </c:ext>
          </c:extLst>
        </c:ser>
        <c:ser>
          <c:idx val="1"/>
          <c:order val="1"/>
          <c:tx>
            <c:strRef>
              <c:f>'Stress From Kinetic Impact'!$J$27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'Stress From Kinetic Impact'!$A$28:$A$33</c:f>
              <c:strCache>
                <c:ptCount val="6"/>
                <c:pt idx="0">
                  <c:v>0m/s</c:v>
                </c:pt>
                <c:pt idx="1">
                  <c:v>5m/s</c:v>
                </c:pt>
                <c:pt idx="2">
                  <c:v>10m/s</c:v>
                </c:pt>
                <c:pt idx="3">
                  <c:v>15m/s</c:v>
                </c:pt>
                <c:pt idx="4">
                  <c:v>20m/s</c:v>
                </c:pt>
                <c:pt idx="5">
                  <c:v>25m/s</c:v>
                </c:pt>
              </c:strCache>
            </c:strRef>
          </c:cat>
          <c:val>
            <c:numRef>
              <c:f>'Stress From Kinetic Impact'!$J$28:$J$33</c:f>
              <c:numCache>
                <c:formatCode>0.00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0C-48AC-9A4A-B7ED3F02FB8B}"/>
            </c:ext>
          </c:extLst>
        </c:ser>
        <c:ser>
          <c:idx val="2"/>
          <c:order val="2"/>
          <c:tx>
            <c:strRef>
              <c:f>'Stress From Kinetic Impact'!$K$27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'Stress From Kinetic Impact'!$A$28:$A$33</c:f>
              <c:strCache>
                <c:ptCount val="6"/>
                <c:pt idx="0">
                  <c:v>0m/s</c:v>
                </c:pt>
                <c:pt idx="1">
                  <c:v>5m/s</c:v>
                </c:pt>
                <c:pt idx="2">
                  <c:v>10m/s</c:v>
                </c:pt>
                <c:pt idx="3">
                  <c:v>15m/s</c:v>
                </c:pt>
                <c:pt idx="4">
                  <c:v>20m/s</c:v>
                </c:pt>
                <c:pt idx="5">
                  <c:v>25m/s</c:v>
                </c:pt>
              </c:strCache>
            </c:strRef>
          </c:cat>
          <c:val>
            <c:numRef>
              <c:f>'Stress From Kinetic Impact'!$K$28:$K$33</c:f>
              <c:numCache>
                <c:formatCode>0.00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0C-48AC-9A4A-B7ED3F02F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997759"/>
        <c:axId val="740535103"/>
      </c:lineChart>
      <c:catAx>
        <c:axId val="744997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1Kg Projectile Velocity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535103"/>
        <c:crosses val="autoZero"/>
        <c:auto val="1"/>
        <c:lblAlgn val="ctr"/>
        <c:lblOffset val="100"/>
        <c:noMultiLvlLbl val="0"/>
      </c:catAx>
      <c:valAx>
        <c:axId val="74053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9977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Axial Displacement in 6061 Aluminum Beam</a:t>
            </a:r>
          </a:p>
          <a:p>
            <a:pPr>
              <a:defRPr/>
            </a:pPr>
            <a:r>
              <a:rPr lang="en-US"/>
              <a:t> From</a:t>
            </a:r>
            <a:r>
              <a:rPr lang="en-US" baseline="0"/>
              <a:t> Pendulum Impact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'Axial Displacement Fm Potential'!$C$29</c:f>
              <c:strCache>
                <c:ptCount val="1"/>
                <c:pt idx="0">
                  <c:v>Stress From 1kg Mass (mm)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1kg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B5C8-4520-8C0D-17C8076F30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'Axial Displacement Fm Potential'!$A$30:$B$35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</c:multiLvlStrRef>
          </c:cat>
          <c:val>
            <c:numRef>
              <c:f>'Axial Displacement Fm Potential'!$C$30:$C$35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0.80994673658413707</c:v>
                </c:pt>
                <c:pt idx="2">
                  <c:v>1.1454376596771201</c:v>
                </c:pt>
                <c:pt idx="3">
                  <c:v>1.40286889918833</c:v>
                </c:pt>
                <c:pt idx="4">
                  <c:v>1.6198934731682741</c:v>
                </c:pt>
                <c:pt idx="5">
                  <c:v>1.8110959611562463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C8-4520-8C0D-17C8076F30B8}"/>
            </c:ext>
          </c:extLst>
        </c:ser>
        <c:ser>
          <c:idx val="1"/>
          <c:order val="1"/>
          <c:tx>
            <c:strRef>
              <c:f>'Axial Displacement Fm Potential'!$D$29</c:f>
              <c:strCache>
                <c:ptCount val="1"/>
                <c:pt idx="0">
                  <c:v>Stress From 10kg Mass (mm)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10kg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B5C8-4520-8C0D-17C8076F30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'Axial Displacement Fm Potential'!$A$30:$B$35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</c:multiLvlStrRef>
          </c:cat>
          <c:val>
            <c:numRef>
              <c:f>'Axial Displacement Fm Potential'!$D$30:$D$35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2.5612764710263001</c:v>
                </c:pt>
                <c:pt idx="2">
                  <c:v>3.6221919223124925</c:v>
                </c:pt>
                <c:pt idx="3">
                  <c:v>4.4362609800482664</c:v>
                </c:pt>
                <c:pt idx="4">
                  <c:v>5.1225529420526001</c:v>
                </c:pt>
                <c:pt idx="5">
                  <c:v>5.7271882983855757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C8-4520-8C0D-17C8076F30B8}"/>
            </c:ext>
          </c:extLst>
        </c:ser>
        <c:ser>
          <c:idx val="2"/>
          <c:order val="2"/>
          <c:tx>
            <c:strRef>
              <c:f>'Axial Displacement Fm Potential'!$E$29</c:f>
              <c:strCache>
                <c:ptCount val="1"/>
                <c:pt idx="0">
                  <c:v>Stress From 25kg Mass (mm)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25kg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B5C8-4520-8C0D-17C8076F30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'Axial Displacement Fm Potential'!$A$30:$B$35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</c:multiLvlStrRef>
          </c:cat>
          <c:val>
            <c:numRef>
              <c:f>'Axial Displacement Fm Potential'!$E$30:$E$35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4.0497336829206851</c:v>
                </c:pt>
                <c:pt idx="2">
                  <c:v>5.7271882983855757</c:v>
                </c:pt>
                <c:pt idx="3">
                  <c:v>7.0143444959416597</c:v>
                </c:pt>
                <c:pt idx="4">
                  <c:v>8.0994673658413703</c:v>
                </c:pt>
                <c:pt idx="5">
                  <c:v>9.055479805781232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C8-4520-8C0D-17C8076F30B8}"/>
            </c:ext>
          </c:extLst>
        </c:ser>
        <c:ser>
          <c:idx val="3"/>
          <c:order val="3"/>
          <c:tx>
            <c:strRef>
              <c:f>'Axial Displacement Fm Potential'!$F$29</c:f>
              <c:strCache>
                <c:ptCount val="1"/>
                <c:pt idx="0">
                  <c:v>Stress From 50kg Mass (mm)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50kg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B5C8-4520-8C0D-17C8076F30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'Axial Displacement Fm Potential'!$A$30:$B$35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</c:multiLvlStrRef>
          </c:cat>
          <c:val>
            <c:numRef>
              <c:f>'Axial Displacement Fm Potential'!$F$30:$F$35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5.7271882983855757</c:v>
                </c:pt>
                <c:pt idx="2">
                  <c:v>8.0994673658413703</c:v>
                </c:pt>
                <c:pt idx="3">
                  <c:v>9.919781117317763</c:v>
                </c:pt>
                <c:pt idx="4">
                  <c:v>11.454376596771151</c:v>
                </c:pt>
                <c:pt idx="5">
                  <c:v>12.806382355131499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C8-4520-8C0D-17C8076F30B8}"/>
            </c:ext>
          </c:extLst>
        </c:ser>
        <c:ser>
          <c:idx val="4"/>
          <c:order val="4"/>
          <c:tx>
            <c:strRef>
              <c:f>'Axial Displacement Fm Potential'!$G$29</c:f>
              <c:strCache>
                <c:ptCount val="1"/>
                <c:pt idx="0">
                  <c:v>Stress From 75kg Mass (mm)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75kg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B5C8-4520-8C0D-17C8076F30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'Axial Displacement Fm Potential'!$A$30:$B$35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</c:multiLvlStrRef>
          </c:cat>
          <c:val>
            <c:numRef>
              <c:f>'Axial Displacement Fm Potential'!$G$30:$G$35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7.014344495941657</c:v>
                </c:pt>
                <c:pt idx="2">
                  <c:v>9.919781117317763</c:v>
                </c:pt>
                <c:pt idx="3">
                  <c:v>12.149201048762055</c:v>
                </c:pt>
                <c:pt idx="4">
                  <c:v>14.028688991883314</c:v>
                </c:pt>
                <c:pt idx="5">
                  <c:v>15.684551110527044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C8-4520-8C0D-17C8076F30B8}"/>
            </c:ext>
          </c:extLst>
        </c:ser>
        <c:ser>
          <c:idx val="5"/>
          <c:order val="5"/>
          <c:tx>
            <c:strRef>
              <c:f>'Axial Displacement Fm Potential'!$H$29</c:f>
              <c:strCache>
                <c:ptCount val="1"/>
                <c:pt idx="0">
                  <c:v>Stress From 100kg Mass (mm)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100kg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B5C8-4520-8C0D-17C8076F30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'Axial Displacement Fm Potential'!$A$30:$B$35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</c:multiLvlStrRef>
          </c:cat>
          <c:val>
            <c:numRef>
              <c:f>'Axial Displacement Fm Potential'!$H$30:$H$35</c:f>
              <c:numCache>
                <c:formatCode>0.00</c:formatCode>
                <c:ptCount val="6"/>
                <c:pt idx="0">
                  <c:v>0</c:v>
                </c:pt>
                <c:pt idx="1">
                  <c:v>8.0994673658413703</c:v>
                </c:pt>
                <c:pt idx="2">
                  <c:v>11.454376596771151</c:v>
                </c:pt>
                <c:pt idx="3">
                  <c:v>14.028688991883314</c:v>
                </c:pt>
                <c:pt idx="4">
                  <c:v>16.198934731682741</c:v>
                </c:pt>
                <c:pt idx="5">
                  <c:v>18.110959611562464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C8-4520-8C0D-17C8076F30B8}"/>
            </c:ext>
          </c:extLst>
        </c:ser>
        <c:ser>
          <c:idx val="6"/>
          <c:order val="6"/>
          <c:tx>
            <c:strRef>
              <c:f>'Axial Displacement Fm Potential'!$I$29</c:f>
              <c:strCache>
                <c:ptCount val="1"/>
                <c:pt idx="0">
                  <c:v>Maximum Tensile Displacement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4.4174486671595039E-3"/>
                  <c:y val="-6.174957118353344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Maximum</a:t>
                    </a:r>
                    <a:r>
                      <a:rPr lang="en-US" baseline="0"/>
                      <a:t> Tensile</a:t>
                    </a:r>
                  </a:p>
                  <a:p>
                    <a:r>
                      <a:rPr lang="en-US" baseline="0"/>
                      <a:t> Displacement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3DB6-45A0-94C2-F007AE5643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'Axial Displacement Fm Potential'!$A$30:$B$35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</c:multiLvlStrRef>
          </c:cat>
          <c:val>
            <c:numRef>
              <c:f>'Axial Displacement Fm Potential'!$I$30:$I$35</c:f>
              <c:numCache>
                <c:formatCode>0.00</c:formatCode>
                <c:ptCount val="6"/>
                <c:pt idx="0">
                  <c:v>7.4285714285714288</c:v>
                </c:pt>
                <c:pt idx="1">
                  <c:v>7.4285714285714288</c:v>
                </c:pt>
                <c:pt idx="2">
                  <c:v>7.4285714285714288</c:v>
                </c:pt>
                <c:pt idx="3">
                  <c:v>7.4285714285714288</c:v>
                </c:pt>
                <c:pt idx="4">
                  <c:v>7.4285714285714288</c:v>
                </c:pt>
                <c:pt idx="5">
                  <c:v>7.4285714285714288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5C8-4520-8C0D-17C8076F3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769776"/>
        <c:axId val="347674800"/>
      </c:line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6121120"/>
        <c:axId val="2032969088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'Axial Displacement Fm Potential'!$J$29</c15:sqref>
                        </c15:formulaRef>
                      </c:ext>
                    </c:extLst>
                    <c:strCache>
                      <c:ptCount val="1"/>
                      <c:pt idx="0">
                        <c:v>Eqivilant Static Load (KN)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'Axial Displacement Fm Potential'!$J$30:$J$35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484.47630229971003</c:v>
                      </c:pt>
                      <c:pt idx="2">
                        <c:v>685.15295736061739</c:v>
                      </c:pt>
                      <c:pt idx="3">
                        <c:v>839.13757064619631</c:v>
                      </c:pt>
                      <c:pt idx="4">
                        <c:v>968.95260459942006</c:v>
                      </c:pt>
                      <c:pt idx="5">
                        <c:v>1083.3219454298892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B5C8-4520-8C0D-17C8076F30B8}"/>
                  </c:ext>
                </c:extLst>
              </c15:ser>
            </c15:filteredLineSeries>
          </c:ext>
        </c:extLst>
      </c:lineChart>
      <c:catAx>
        <c:axId val="34676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 Height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74800"/>
        <c:crosses val="autoZero"/>
        <c:auto val="1"/>
        <c:lblAlgn val="ctr"/>
        <c:lblOffset val="100"/>
        <c:noMultiLvlLbl val="0"/>
      </c:catAx>
      <c:valAx>
        <c:axId val="34767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Axial</a:t>
                </a:r>
                <a:r>
                  <a:rPr lang="en-US" baseline="0"/>
                  <a:t> 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769776"/>
        <c:crosses val="autoZero"/>
        <c:crossBetween val="between"/>
      </c:valAx>
      <c:valAx>
        <c:axId val="2032969088"/>
        <c:scaling>
          <c:orientation val="minMax"/>
          <c:max val="12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Equivilant Static Load (KN)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121120"/>
        <c:crosses val="max"/>
        <c:crossBetween val="between"/>
        <c:majorUnit val="100"/>
      </c:valAx>
      <c:catAx>
        <c:axId val="1936121120"/>
        <c:scaling>
          <c:orientation val="minMax"/>
        </c:scaling>
        <c:delete val="1"/>
        <c:axPos val="b"/>
        <c:majorTickMark val="out"/>
        <c:minorTickMark val="none"/>
        <c:tickLblPos val="nextTo"/>
        <c:crossAx val="2032969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Axial Displacement in 6061 Aluminum Beam</a:t>
            </a:r>
          </a:p>
          <a:p>
            <a:pPr>
              <a:defRPr/>
            </a:pPr>
            <a:r>
              <a:rPr lang="en-US"/>
              <a:t> From</a:t>
            </a:r>
            <a:r>
              <a:rPr lang="en-US" baseline="0"/>
              <a:t> Pendulum Impact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'Axial Displacement Fm Potential'!$C$29</c:f>
              <c:strCache>
                <c:ptCount val="1"/>
                <c:pt idx="0">
                  <c:v>Stress From 1kg Mass (mm)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'Axial Displacement Fm Potential'!$A$30:$B$35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</c:multiLvlStrRef>
          </c:cat>
          <c:val>
            <c:numRef>
              <c:f>'Axial Displacement Fm Potential'!$C$30:$C$35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0.80994673658413707</c:v>
                </c:pt>
                <c:pt idx="2">
                  <c:v>1.1454376596771201</c:v>
                </c:pt>
                <c:pt idx="3">
                  <c:v>1.40286889918833</c:v>
                </c:pt>
                <c:pt idx="4">
                  <c:v>1.6198934731682741</c:v>
                </c:pt>
                <c:pt idx="5">
                  <c:v>1.8110959611562463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45-47EB-B793-7972E46B3160}"/>
            </c:ext>
          </c:extLst>
        </c:ser>
        <c:ser>
          <c:idx val="1"/>
          <c:order val="1"/>
          <c:tx>
            <c:strRef>
              <c:f>'Axial Displacement Fm Potential'!$D$29</c:f>
              <c:strCache>
                <c:ptCount val="1"/>
                <c:pt idx="0">
                  <c:v>Stress From 10kg Mass (mm)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'Axial Displacement Fm Potential'!$A$30:$B$35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</c:multiLvlStrRef>
          </c:cat>
          <c:val>
            <c:numRef>
              <c:f>'Axial Displacement Fm Potential'!$D$30:$D$35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2.5612764710263001</c:v>
                </c:pt>
                <c:pt idx="2">
                  <c:v>3.6221919223124925</c:v>
                </c:pt>
                <c:pt idx="3">
                  <c:v>4.4362609800482664</c:v>
                </c:pt>
                <c:pt idx="4">
                  <c:v>5.1225529420526001</c:v>
                </c:pt>
                <c:pt idx="5">
                  <c:v>5.7271882983855757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45-47EB-B793-7972E46B3160}"/>
            </c:ext>
          </c:extLst>
        </c:ser>
        <c:ser>
          <c:idx val="2"/>
          <c:order val="2"/>
          <c:tx>
            <c:strRef>
              <c:f>'Axial Displacement Fm Potential'!$E$29</c:f>
              <c:strCache>
                <c:ptCount val="1"/>
                <c:pt idx="0">
                  <c:v>Stress From 25kg Mass (mm)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'Axial Displacement Fm Potential'!$A$30:$B$35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</c:multiLvlStrRef>
          </c:cat>
          <c:val>
            <c:numRef>
              <c:f>'Axial Displacement Fm Potential'!$E$30:$E$35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4.0497336829206851</c:v>
                </c:pt>
                <c:pt idx="2">
                  <c:v>5.7271882983855757</c:v>
                </c:pt>
                <c:pt idx="3">
                  <c:v>7.0143444959416597</c:v>
                </c:pt>
                <c:pt idx="4">
                  <c:v>8.0994673658413703</c:v>
                </c:pt>
                <c:pt idx="5">
                  <c:v>9.055479805781232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45-47EB-B793-7972E46B3160}"/>
            </c:ext>
          </c:extLst>
        </c:ser>
        <c:ser>
          <c:idx val="3"/>
          <c:order val="3"/>
          <c:tx>
            <c:strRef>
              <c:f>'Axial Displacement Fm Potential'!$F$29</c:f>
              <c:strCache>
                <c:ptCount val="1"/>
                <c:pt idx="0">
                  <c:v>Stress From 50kg Mass (mm)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'Axial Displacement Fm Potential'!$A$30:$B$35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</c:multiLvlStrRef>
          </c:cat>
          <c:val>
            <c:numRef>
              <c:f>'Axial Displacement Fm Potential'!$F$30:$F$35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5.7271882983855757</c:v>
                </c:pt>
                <c:pt idx="2">
                  <c:v>8.0994673658413703</c:v>
                </c:pt>
                <c:pt idx="3">
                  <c:v>9.919781117317763</c:v>
                </c:pt>
                <c:pt idx="4">
                  <c:v>11.454376596771151</c:v>
                </c:pt>
                <c:pt idx="5">
                  <c:v>12.806382355131499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45-47EB-B793-7972E46B3160}"/>
            </c:ext>
          </c:extLst>
        </c:ser>
        <c:ser>
          <c:idx val="4"/>
          <c:order val="4"/>
          <c:tx>
            <c:strRef>
              <c:f>'Axial Displacement Fm Potential'!$G$29</c:f>
              <c:strCache>
                <c:ptCount val="1"/>
                <c:pt idx="0">
                  <c:v>Stress From 75kg Mass (mm)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'Axial Displacement Fm Potential'!$A$30:$B$35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</c:multiLvlStrRef>
          </c:cat>
          <c:val>
            <c:numRef>
              <c:f>'Axial Displacement Fm Potential'!$G$30:$G$35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7.014344495941657</c:v>
                </c:pt>
                <c:pt idx="2">
                  <c:v>9.919781117317763</c:v>
                </c:pt>
                <c:pt idx="3">
                  <c:v>12.149201048762055</c:v>
                </c:pt>
                <c:pt idx="4">
                  <c:v>14.028688991883314</c:v>
                </c:pt>
                <c:pt idx="5">
                  <c:v>15.684551110527044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645-47EB-B793-7972E46B3160}"/>
            </c:ext>
          </c:extLst>
        </c:ser>
        <c:ser>
          <c:idx val="5"/>
          <c:order val="5"/>
          <c:tx>
            <c:strRef>
              <c:f>'Axial Displacement Fm Potential'!$H$29</c:f>
              <c:strCache>
                <c:ptCount val="1"/>
                <c:pt idx="0">
                  <c:v>Stress From 100kg Mass (mm)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'Axial Displacement Fm Potential'!$A$30:$B$35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</c:multiLvlStrRef>
          </c:cat>
          <c:val>
            <c:numRef>
              <c:f>'Axial Displacement Fm Potential'!$H$30:$H$35</c:f>
              <c:numCache>
                <c:formatCode>0.00</c:formatCode>
                <c:ptCount val="6"/>
                <c:pt idx="0">
                  <c:v>0</c:v>
                </c:pt>
                <c:pt idx="1">
                  <c:v>8.0994673658413703</c:v>
                </c:pt>
                <c:pt idx="2">
                  <c:v>11.454376596771151</c:v>
                </c:pt>
                <c:pt idx="3">
                  <c:v>14.028688991883314</c:v>
                </c:pt>
                <c:pt idx="4">
                  <c:v>16.198934731682741</c:v>
                </c:pt>
                <c:pt idx="5">
                  <c:v>18.110959611562464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645-47EB-B793-7972E46B3160}"/>
            </c:ext>
          </c:extLst>
        </c:ser>
        <c:ser>
          <c:idx val="6"/>
          <c:order val="6"/>
          <c:tx>
            <c:strRef>
              <c:f>'Axial Displacement Fm Potential'!$I$29</c:f>
              <c:strCache>
                <c:ptCount val="1"/>
                <c:pt idx="0">
                  <c:v>Maximum Tensile Displacement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'Axial Displacement Fm Potential'!$A$30:$B$35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</c:multiLvlStrRef>
          </c:cat>
          <c:val>
            <c:numRef>
              <c:f>'Axial Displacement Fm Potential'!$I$30:$I$35</c:f>
              <c:numCache>
                <c:formatCode>0.00</c:formatCode>
                <c:ptCount val="6"/>
                <c:pt idx="0">
                  <c:v>7.4285714285714288</c:v>
                </c:pt>
                <c:pt idx="1">
                  <c:v>7.4285714285714288</c:v>
                </c:pt>
                <c:pt idx="2">
                  <c:v>7.4285714285714288</c:v>
                </c:pt>
                <c:pt idx="3">
                  <c:v>7.4285714285714288</c:v>
                </c:pt>
                <c:pt idx="4">
                  <c:v>7.4285714285714288</c:v>
                </c:pt>
                <c:pt idx="5">
                  <c:v>7.4285714285714288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645-47EB-B793-7972E46B316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6769776"/>
        <c:axId val="347674800"/>
      </c:lineChart>
      <c:lineChart>
        <c:grouping val="standar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36121120"/>
        <c:axId val="2032969088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'Axial Displacement Fm Potential'!$J$29</c15:sqref>
                        </c15:formulaRef>
                      </c:ext>
                    </c:extLst>
                    <c:strCache>
                      <c:ptCount val="1"/>
                      <c:pt idx="0">
                        <c:v>Eqivilant Static Load (KN)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'Axial Displacement Fm Potential'!$J$30:$J$35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484.47630229971003</c:v>
                      </c:pt>
                      <c:pt idx="2">
                        <c:v>685.15295736061739</c:v>
                      </c:pt>
                      <c:pt idx="3">
                        <c:v>839.13757064619631</c:v>
                      </c:pt>
                      <c:pt idx="4">
                        <c:v>968.95260459942006</c:v>
                      </c:pt>
                      <c:pt idx="5">
                        <c:v>1083.3219454298892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4645-47EB-B793-7972E46B3160}"/>
                  </c:ext>
                </c:extLst>
              </c15:ser>
            </c15:filteredLineSeries>
          </c:ext>
        </c:extLst>
      </c:lineChart>
      <c:catAx>
        <c:axId val="34676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 Height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74800"/>
        <c:crosses val="autoZero"/>
        <c:auto val="1"/>
        <c:lblAlgn val="ctr"/>
        <c:lblOffset val="100"/>
        <c:noMultiLvlLbl val="0"/>
      </c:catAx>
      <c:valAx>
        <c:axId val="34767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Axial</a:t>
                </a:r>
                <a:r>
                  <a:rPr lang="en-US" baseline="0"/>
                  <a:t> 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769776"/>
        <c:crosses val="autoZero"/>
        <c:crossBetween val="between"/>
      </c:valAx>
      <c:valAx>
        <c:axId val="2032969088"/>
        <c:scaling>
          <c:orientation val="minMax"/>
          <c:max val="12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Equivilant Static Load (KN)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121120"/>
        <c:crosses val="max"/>
        <c:crossBetween val="between"/>
        <c:majorUnit val="100"/>
      </c:valAx>
      <c:catAx>
        <c:axId val="1936121120"/>
        <c:scaling>
          <c:orientation val="minMax"/>
        </c:scaling>
        <c:delete val="1"/>
        <c:axPos val="b"/>
        <c:majorTickMark val="out"/>
        <c:minorTickMark val="none"/>
        <c:tickLblPos val="nextTo"/>
        <c:crossAx val="2032969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Pendulum</a:t>
            </a:r>
            <a:r>
              <a:rPr lang="en-US" baseline="0"/>
              <a:t> Velocity at Base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'Pendulum Velocity'!$B$6</c:f>
              <c:strCache>
                <c:ptCount val="1"/>
                <c:pt idx="0">
                  <c:v>Velocity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'Pendulum Velocity'!$A$7:$A$31</c:f>
              <c:numCache>
                <c:formatCode>0.00</c:formatCode>
                <c:ptCount val="2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</c:numCache>
            </c:numRef>
          </c:cat>
          <c:val>
            <c:numRef>
              <c:f>'Pendulum Velocity'!$B$7:$B$31</c:f>
              <c:numCache>
                <c:formatCode>0.00</c:formatCode>
                <c:ptCount val="25"/>
                <c:pt idx="0">
                  <c:v>0</c:v>
                </c:pt>
                <c:pt idx="1">
                  <c:v>2.2147234590350102</c:v>
                </c:pt>
                <c:pt idx="2">
                  <c:v>3.1320919526731652</c:v>
                </c:pt>
                <c:pt idx="3">
                  <c:v>3.8360135557633264</c:v>
                </c:pt>
                <c:pt idx="4">
                  <c:v>4.4294469180700204</c:v>
                </c:pt>
                <c:pt idx="5">
                  <c:v>4.9522722057657536</c:v>
                </c:pt>
                <c:pt idx="6">
                  <c:v>5.4249423960075376</c:v>
                </c:pt>
                <c:pt idx="7">
                  <c:v>5.8596074953873831</c:v>
                </c:pt>
                <c:pt idx="8">
                  <c:v>6.2641839053463304</c:v>
                </c:pt>
                <c:pt idx="9">
                  <c:v>6.6441703771050307</c:v>
                </c:pt>
                <c:pt idx="10">
                  <c:v>7.0035705179572512</c:v>
                </c:pt>
                <c:pt idx="11">
                  <c:v>7.3454067280171769</c:v>
                </c:pt>
                <c:pt idx="12">
                  <c:v>7.6720271115266527</c:v>
                </c:pt>
                <c:pt idx="13">
                  <c:v>7.985298992523699</c:v>
                </c:pt>
                <c:pt idx="14">
                  <c:v>8.2867363901598807</c:v>
                </c:pt>
                <c:pt idx="15">
                  <c:v>8.5775870732974777</c:v>
                </c:pt>
                <c:pt idx="16">
                  <c:v>8.8588938361400409</c:v>
                </c:pt>
                <c:pt idx="17">
                  <c:v>9.1315387531346541</c:v>
                </c:pt>
                <c:pt idx="18">
                  <c:v>9.3962758580194947</c:v>
                </c:pt>
                <c:pt idx="19">
                  <c:v>9.6537557458224512</c:v>
                </c:pt>
                <c:pt idx="20">
                  <c:v>9.9045444115315071</c:v>
                </c:pt>
                <c:pt idx="21">
                  <c:v>10.149137894422363</c:v>
                </c:pt>
                <c:pt idx="22">
                  <c:v>10.387973815908472</c:v>
                </c:pt>
                <c:pt idx="23">
                  <c:v>10.621440580260288</c:v>
                </c:pt>
                <c:pt idx="24">
                  <c:v>10.849884792015075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22-4139-8464-5FD2E917B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8665712"/>
        <c:axId val="1346606608"/>
      </c:line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6527040"/>
        <c:axId val="11582007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'Pendulum Velocity'!$C$6</c15:sqref>
                        </c15:formulaRef>
                      </c:ext>
                    </c:extLst>
                    <c:strCache>
                      <c:ptCount val="1"/>
                      <c:pt idx="0">
                        <c:v>mph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'Pendulum Velocity'!$A$7:$A$31</c15:sqref>
                        </c15:formulaRef>
                      </c:ext>
                    </c:extLst>
                    <c:numCache>
                      <c:formatCode>0.00</c:formatCode>
                      <c:ptCount val="25"/>
                      <c:pt idx="0">
                        <c:v>0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0.75</c:v>
                      </c:pt>
                      <c:pt idx="4">
                        <c:v>1</c:v>
                      </c:pt>
                      <c:pt idx="5">
                        <c:v>1.25</c:v>
                      </c:pt>
                      <c:pt idx="6">
                        <c:v>1.5</c:v>
                      </c:pt>
                      <c:pt idx="7">
                        <c:v>1.75</c:v>
                      </c:pt>
                      <c:pt idx="8">
                        <c:v>2</c:v>
                      </c:pt>
                      <c:pt idx="9">
                        <c:v>2.25</c:v>
                      </c:pt>
                      <c:pt idx="10">
                        <c:v>2.5</c:v>
                      </c:pt>
                      <c:pt idx="11">
                        <c:v>2.75</c:v>
                      </c:pt>
                      <c:pt idx="12">
                        <c:v>3</c:v>
                      </c:pt>
                      <c:pt idx="13">
                        <c:v>3.25</c:v>
                      </c:pt>
                      <c:pt idx="14">
                        <c:v>3.5</c:v>
                      </c:pt>
                      <c:pt idx="15">
                        <c:v>3.75</c:v>
                      </c:pt>
                      <c:pt idx="16">
                        <c:v>4</c:v>
                      </c:pt>
                      <c:pt idx="17">
                        <c:v>4.25</c:v>
                      </c:pt>
                      <c:pt idx="18">
                        <c:v>4.5</c:v>
                      </c:pt>
                      <c:pt idx="19">
                        <c:v>4.75</c:v>
                      </c:pt>
                      <c:pt idx="20">
                        <c:v>5</c:v>
                      </c:pt>
                      <c:pt idx="21">
                        <c:v>5.25</c:v>
                      </c:pt>
                      <c:pt idx="22">
                        <c:v>5.5</c:v>
                      </c:pt>
                      <c:pt idx="23">
                        <c:v>5.75</c:v>
                      </c:pt>
                      <c:pt idx="24">
                        <c:v>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'Pendulum Velocity'!$C$7:$C$31</c15:sqref>
                        </c15:formulaRef>
                      </c:ext>
                    </c:extLst>
                    <c:numCache>
                      <c:formatCode>0.00</c:formatCode>
                      <c:ptCount val="25"/>
                      <c:pt idx="0">
                        <c:v>0</c:v>
                      </c:pt>
                      <c:pt idx="1">
                        <c:v>4.9541937496705559</c:v>
                      </c:pt>
                      <c:pt idx="2">
                        <c:v>7.0062879914081186</c:v>
                      </c:pt>
                      <c:pt idx="3">
                        <c:v>8.5809152849695707</c:v>
                      </c:pt>
                      <c:pt idx="4">
                        <c:v>9.9083874993411118</c:v>
                      </c:pt>
                      <c:pt idx="5">
                        <c:v>11.077913997967938</c:v>
                      </c:pt>
                      <c:pt idx="6">
                        <c:v>12.135246773578558</c:v>
                      </c:pt>
                      <c:pt idx="7">
                        <c:v>13.107564608458874</c:v>
                      </c:pt>
                      <c:pt idx="8">
                        <c:v>14.012575982816237</c:v>
                      </c:pt>
                      <c:pt idx="9">
                        <c:v>14.862581249011669</c:v>
                      </c:pt>
                      <c:pt idx="10">
                        <c:v>15.666536218729014</c:v>
                      </c:pt>
                      <c:pt idx="11">
                        <c:v>16.431201806381143</c:v>
                      </c:pt>
                      <c:pt idx="12">
                        <c:v>17.161830569939141</c:v>
                      </c:pt>
                      <c:pt idx="13">
                        <c:v>17.862599593020398</c:v>
                      </c:pt>
                      <c:pt idx="14">
                        <c:v>18.536895638964129</c:v>
                      </c:pt>
                      <c:pt idx="15">
                        <c:v>19.187509886358939</c:v>
                      </c:pt>
                      <c:pt idx="16">
                        <c:v>19.816774998682224</c:v>
                      </c:pt>
                      <c:pt idx="17">
                        <c:v>20.426664119666519</c:v>
                      </c:pt>
                      <c:pt idx="18">
                        <c:v>21.018863974224356</c:v>
                      </c:pt>
                      <c:pt idx="19">
                        <c:v>21.594829901534794</c:v>
                      </c:pt>
                      <c:pt idx="20">
                        <c:v>22.155827995935876</c:v>
                      </c:pt>
                      <c:pt idx="21">
                        <c:v>22.702967865342426</c:v>
                      </c:pt>
                      <c:pt idx="22">
                        <c:v>23.237228440673508</c:v>
                      </c:pt>
                      <c:pt idx="23">
                        <c:v>23.759478557268896</c:v>
                      </c:pt>
                      <c:pt idx="24">
                        <c:v>24.270493547157116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622-4139-8464-5FD2E917B964}"/>
                  </c:ext>
                </c:extLst>
              </c15:ser>
            </c15:filteredLineSeries>
          </c:ext>
        </c:extLst>
      </c:lineChart>
      <c:catAx>
        <c:axId val="164866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</a:t>
                </a:r>
                <a:r>
                  <a:rPr lang="en-US" baseline="0"/>
                  <a:t> Height (meters)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606608"/>
        <c:crosses val="autoZero"/>
        <c:auto val="1"/>
        <c:lblAlgn val="ctr"/>
        <c:lblOffset val="100"/>
        <c:noMultiLvlLbl val="0"/>
      </c:catAx>
      <c:valAx>
        <c:axId val="134660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665712"/>
        <c:crosses val="autoZero"/>
        <c:crossBetween val="between"/>
      </c:valAx>
      <c:valAx>
        <c:axId val="1158200784"/>
        <c:scaling>
          <c:orientation val="minMax"/>
          <c:max val="27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(mph)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527040"/>
        <c:crosses val="max"/>
        <c:crossBetween val="between"/>
      </c:valAx>
      <c:catAx>
        <c:axId val="1396527040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158200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Pendulum</a:t>
            </a:r>
            <a:r>
              <a:rPr lang="en-US" baseline="0"/>
              <a:t> Velocity at Base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'Pendulum Velocity'!$B$6</c:f>
              <c:strCache>
                <c:ptCount val="1"/>
                <c:pt idx="0">
                  <c:v>Velocity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'Pendulum Velocity'!$A$7:$A$31</c:f>
              <c:numCache>
                <c:formatCode>0.00</c:formatCode>
                <c:ptCount val="2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</c:numCache>
            </c:numRef>
          </c:cat>
          <c:val>
            <c:numRef>
              <c:f>'Pendulum Velocity'!$B$7:$B$31</c:f>
              <c:numCache>
                <c:formatCode>0.00</c:formatCode>
                <c:ptCount val="25"/>
                <c:pt idx="0">
                  <c:v>0</c:v>
                </c:pt>
                <c:pt idx="1">
                  <c:v>2.2147234590350102</c:v>
                </c:pt>
                <c:pt idx="2">
                  <c:v>3.1320919526731652</c:v>
                </c:pt>
                <c:pt idx="3">
                  <c:v>3.8360135557633264</c:v>
                </c:pt>
                <c:pt idx="4">
                  <c:v>4.4294469180700204</c:v>
                </c:pt>
                <c:pt idx="5">
                  <c:v>4.9522722057657536</c:v>
                </c:pt>
                <c:pt idx="6">
                  <c:v>5.4249423960075376</c:v>
                </c:pt>
                <c:pt idx="7">
                  <c:v>5.8596074953873831</c:v>
                </c:pt>
                <c:pt idx="8">
                  <c:v>6.2641839053463304</c:v>
                </c:pt>
                <c:pt idx="9">
                  <c:v>6.6441703771050307</c:v>
                </c:pt>
                <c:pt idx="10">
                  <c:v>7.0035705179572512</c:v>
                </c:pt>
                <c:pt idx="11">
                  <c:v>7.3454067280171769</c:v>
                </c:pt>
                <c:pt idx="12">
                  <c:v>7.6720271115266527</c:v>
                </c:pt>
                <c:pt idx="13">
                  <c:v>7.985298992523699</c:v>
                </c:pt>
                <c:pt idx="14">
                  <c:v>8.2867363901598807</c:v>
                </c:pt>
                <c:pt idx="15">
                  <c:v>8.5775870732974777</c:v>
                </c:pt>
                <c:pt idx="16">
                  <c:v>8.8588938361400409</c:v>
                </c:pt>
                <c:pt idx="17">
                  <c:v>9.1315387531346541</c:v>
                </c:pt>
                <c:pt idx="18">
                  <c:v>9.3962758580194947</c:v>
                </c:pt>
                <c:pt idx="19">
                  <c:v>9.6537557458224512</c:v>
                </c:pt>
                <c:pt idx="20">
                  <c:v>9.9045444115315071</c:v>
                </c:pt>
                <c:pt idx="21">
                  <c:v>10.149137894422363</c:v>
                </c:pt>
                <c:pt idx="22">
                  <c:v>10.387973815908472</c:v>
                </c:pt>
                <c:pt idx="23">
                  <c:v>10.621440580260288</c:v>
                </c:pt>
                <c:pt idx="24">
                  <c:v>10.849884792015075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73-42D3-AF11-D309940443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48665712"/>
        <c:axId val="1346606608"/>
      </c:lineChart>
      <c:lineChart>
        <c:grouping val="standar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96527040"/>
        <c:axId val="11582007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'Pendulum Velocity'!$C$6</c15:sqref>
                        </c15:formulaRef>
                      </c:ext>
                    </c:extLst>
                    <c:strCache>
                      <c:ptCount val="1"/>
                      <c:pt idx="0">
                        <c:v>mph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'Pendulum Velocity'!$A$7:$A$31</c15:sqref>
                        </c15:formulaRef>
                      </c:ext>
                    </c:extLst>
                    <c:numCache>
                      <c:formatCode>0.00</c:formatCode>
                      <c:ptCount val="25"/>
                      <c:pt idx="0">
                        <c:v>0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0.75</c:v>
                      </c:pt>
                      <c:pt idx="4">
                        <c:v>1</c:v>
                      </c:pt>
                      <c:pt idx="5">
                        <c:v>1.25</c:v>
                      </c:pt>
                      <c:pt idx="6">
                        <c:v>1.5</c:v>
                      </c:pt>
                      <c:pt idx="7">
                        <c:v>1.75</c:v>
                      </c:pt>
                      <c:pt idx="8">
                        <c:v>2</c:v>
                      </c:pt>
                      <c:pt idx="9">
                        <c:v>2.25</c:v>
                      </c:pt>
                      <c:pt idx="10">
                        <c:v>2.5</c:v>
                      </c:pt>
                      <c:pt idx="11">
                        <c:v>2.75</c:v>
                      </c:pt>
                      <c:pt idx="12">
                        <c:v>3</c:v>
                      </c:pt>
                      <c:pt idx="13">
                        <c:v>3.25</c:v>
                      </c:pt>
                      <c:pt idx="14">
                        <c:v>3.5</c:v>
                      </c:pt>
                      <c:pt idx="15">
                        <c:v>3.75</c:v>
                      </c:pt>
                      <c:pt idx="16">
                        <c:v>4</c:v>
                      </c:pt>
                      <c:pt idx="17">
                        <c:v>4.25</c:v>
                      </c:pt>
                      <c:pt idx="18">
                        <c:v>4.5</c:v>
                      </c:pt>
                      <c:pt idx="19">
                        <c:v>4.75</c:v>
                      </c:pt>
                      <c:pt idx="20">
                        <c:v>5</c:v>
                      </c:pt>
                      <c:pt idx="21">
                        <c:v>5.25</c:v>
                      </c:pt>
                      <c:pt idx="22">
                        <c:v>5.5</c:v>
                      </c:pt>
                      <c:pt idx="23">
                        <c:v>5.75</c:v>
                      </c:pt>
                      <c:pt idx="24">
                        <c:v>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'Pendulum Velocity'!$C$7:$C$31</c15:sqref>
                        </c15:formulaRef>
                      </c:ext>
                    </c:extLst>
                    <c:numCache>
                      <c:formatCode>0.00</c:formatCode>
                      <c:ptCount val="25"/>
                      <c:pt idx="0">
                        <c:v>0</c:v>
                      </c:pt>
                      <c:pt idx="1">
                        <c:v>4.9541937496705559</c:v>
                      </c:pt>
                      <c:pt idx="2">
                        <c:v>7.0062879914081186</c:v>
                      </c:pt>
                      <c:pt idx="3">
                        <c:v>8.5809152849695707</c:v>
                      </c:pt>
                      <c:pt idx="4">
                        <c:v>9.9083874993411118</c:v>
                      </c:pt>
                      <c:pt idx="5">
                        <c:v>11.077913997967938</c:v>
                      </c:pt>
                      <c:pt idx="6">
                        <c:v>12.135246773578558</c:v>
                      </c:pt>
                      <c:pt idx="7">
                        <c:v>13.107564608458874</c:v>
                      </c:pt>
                      <c:pt idx="8">
                        <c:v>14.012575982816237</c:v>
                      </c:pt>
                      <c:pt idx="9">
                        <c:v>14.862581249011669</c:v>
                      </c:pt>
                      <c:pt idx="10">
                        <c:v>15.666536218729014</c:v>
                      </c:pt>
                      <c:pt idx="11">
                        <c:v>16.431201806381143</c:v>
                      </c:pt>
                      <c:pt idx="12">
                        <c:v>17.161830569939141</c:v>
                      </c:pt>
                      <c:pt idx="13">
                        <c:v>17.862599593020398</c:v>
                      </c:pt>
                      <c:pt idx="14">
                        <c:v>18.536895638964129</c:v>
                      </c:pt>
                      <c:pt idx="15">
                        <c:v>19.187509886358939</c:v>
                      </c:pt>
                      <c:pt idx="16">
                        <c:v>19.816774998682224</c:v>
                      </c:pt>
                      <c:pt idx="17">
                        <c:v>20.426664119666519</c:v>
                      </c:pt>
                      <c:pt idx="18">
                        <c:v>21.018863974224356</c:v>
                      </c:pt>
                      <c:pt idx="19">
                        <c:v>21.594829901534794</c:v>
                      </c:pt>
                      <c:pt idx="20">
                        <c:v>22.155827995935876</c:v>
                      </c:pt>
                      <c:pt idx="21">
                        <c:v>22.702967865342426</c:v>
                      </c:pt>
                      <c:pt idx="22">
                        <c:v>23.237228440673508</c:v>
                      </c:pt>
                      <c:pt idx="23">
                        <c:v>23.759478557268896</c:v>
                      </c:pt>
                      <c:pt idx="24">
                        <c:v>24.270493547157116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473-42D3-AF11-D3099404434F}"/>
                  </c:ext>
                </c:extLst>
              </c15:ser>
            </c15:filteredLineSeries>
          </c:ext>
        </c:extLst>
      </c:lineChart>
      <c:catAx>
        <c:axId val="164866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</a:t>
                </a:r>
                <a:r>
                  <a:rPr lang="en-US" baseline="0"/>
                  <a:t> Height (meters)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606608"/>
        <c:crosses val="autoZero"/>
        <c:auto val="1"/>
        <c:lblAlgn val="ctr"/>
        <c:lblOffset val="100"/>
        <c:noMultiLvlLbl val="0"/>
      </c:catAx>
      <c:valAx>
        <c:axId val="134660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665712"/>
        <c:crosses val="autoZero"/>
        <c:crossBetween val="between"/>
      </c:valAx>
      <c:valAx>
        <c:axId val="1158200784"/>
        <c:scaling>
          <c:orientation val="minMax"/>
          <c:max val="27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(mph)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527040"/>
        <c:crosses val="max"/>
        <c:crossBetween val="between"/>
      </c:valAx>
      <c:catAx>
        <c:axId val="1396527040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158200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 Induced in 6061</a:t>
            </a:r>
            <a:r>
              <a:rPr lang="en-US" baseline="0"/>
              <a:t> Aluminum Beam from 5Kg Projectile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'Stress From Kinetic Impact'!$B$35</c:f>
              <c:strCache>
                <c:ptCount val="1"/>
                <c:pt idx="0">
                  <c:v>Stress (MPa)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'Stress From Kinetic Impact'!$A$36:$A$41</c:f>
              <c:strCache>
                <c:ptCount val="6"/>
                <c:pt idx="0">
                  <c:v>1m/s</c:v>
                </c:pt>
                <c:pt idx="1">
                  <c:v>5m/s</c:v>
                </c:pt>
                <c:pt idx="2">
                  <c:v>10m/s</c:v>
                </c:pt>
                <c:pt idx="3">
                  <c:v>15m/s</c:v>
                </c:pt>
                <c:pt idx="4">
                  <c:v>20m/s</c:v>
                </c:pt>
                <c:pt idx="5">
                  <c:v>25m/s</c:v>
                </c:pt>
              </c:strCache>
            </c:strRef>
          </c:cat>
          <c:val>
            <c:numRef>
              <c:f>'Stress From Kinetic Impact'!$B$36:$B$41</c:f>
              <c:numCache>
                <c:formatCode>0.00</c:formatCode>
                <c:ptCount val="6"/>
                <c:pt idx="0">
                  <c:v>27.962977392769421</c:v>
                </c:pt>
                <c:pt idx="1">
                  <c:v>139.8148869638471</c:v>
                </c:pt>
                <c:pt idx="2">
                  <c:v>279.6297739276942</c:v>
                </c:pt>
                <c:pt idx="3">
                  <c:v>419.44466089154133</c:v>
                </c:pt>
                <c:pt idx="4">
                  <c:v>559.2595478553884</c:v>
                </c:pt>
                <c:pt idx="5">
                  <c:v>699.07443481923553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EB-414B-96F3-B01D657B6EB4}"/>
            </c:ext>
          </c:extLst>
        </c:ser>
        <c:ser>
          <c:idx val="1"/>
          <c:order val="1"/>
          <c:tx>
            <c:strRef>
              <c:f>'Stress From Kinetic Impact'!$C$35</c:f>
              <c:strCache>
                <c:ptCount val="1"/>
                <c:pt idx="0">
                  <c:v>Maximum Tensile Strength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'Stress From Kinetic Impact'!$A$36:$A$41</c:f>
              <c:strCache>
                <c:ptCount val="6"/>
                <c:pt idx="0">
                  <c:v>1m/s</c:v>
                </c:pt>
                <c:pt idx="1">
                  <c:v>5m/s</c:v>
                </c:pt>
                <c:pt idx="2">
                  <c:v>10m/s</c:v>
                </c:pt>
                <c:pt idx="3">
                  <c:v>15m/s</c:v>
                </c:pt>
                <c:pt idx="4">
                  <c:v>20m/s</c:v>
                </c:pt>
                <c:pt idx="5">
                  <c:v>25m/s</c:v>
                </c:pt>
              </c:strCache>
            </c:strRef>
          </c:cat>
          <c:val>
            <c:numRef>
              <c:f>'Stress From Kinetic Impact'!$C$36:$C$41</c:f>
              <c:numCache>
                <c:formatCode>General</c:formatCode>
                <c:ptCount val="6"/>
                <c:pt idx="0">
                  <c:v>260</c:v>
                </c:pt>
                <c:pt idx="1">
                  <c:v>260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  <c:pt idx="5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EB-414B-96F3-B01D657B6EB4}"/>
            </c:ext>
          </c:extLst>
        </c:ser>
        <c:ser>
          <c:idx val="2"/>
          <c:order val="2"/>
          <c:tx>
            <c:strRef>
              <c:f>'Stress From Kinetic Impact'!$D$35</c:f>
              <c:strCache>
                <c:ptCount val="1"/>
                <c:pt idx="0">
                  <c:v>Yield Tensile Strength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'Stress From Kinetic Impact'!$A$36:$A$41</c:f>
              <c:strCache>
                <c:ptCount val="6"/>
                <c:pt idx="0">
                  <c:v>1m/s</c:v>
                </c:pt>
                <c:pt idx="1">
                  <c:v>5m/s</c:v>
                </c:pt>
                <c:pt idx="2">
                  <c:v>10m/s</c:v>
                </c:pt>
                <c:pt idx="3">
                  <c:v>15m/s</c:v>
                </c:pt>
                <c:pt idx="4">
                  <c:v>20m/s</c:v>
                </c:pt>
                <c:pt idx="5">
                  <c:v>25m/s</c:v>
                </c:pt>
              </c:strCache>
            </c:strRef>
          </c:cat>
          <c:val>
            <c:numRef>
              <c:f>'Stress From Kinetic Impact'!$D$36:$D$41</c:f>
              <c:numCache>
                <c:formatCode>General</c:formatCode>
                <c:ptCount val="6"/>
                <c:pt idx="0">
                  <c:v>240</c:v>
                </c:pt>
                <c:pt idx="1">
                  <c:v>240</c:v>
                </c:pt>
                <c:pt idx="2">
                  <c:v>240</c:v>
                </c:pt>
                <c:pt idx="3">
                  <c:v>240</c:v>
                </c:pt>
                <c:pt idx="4">
                  <c:v>240</c:v>
                </c:pt>
                <c:pt idx="5">
                  <c:v>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EB-414B-96F3-B01D657B6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086415"/>
        <c:axId val="740236927"/>
      </c:lineChart>
      <c:catAx>
        <c:axId val="311086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5Kg Projectile Velocity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236927"/>
        <c:crosses val="autoZero"/>
        <c:auto val="1"/>
        <c:lblAlgn val="ctr"/>
        <c:lblOffset val="100"/>
        <c:noMultiLvlLbl val="0"/>
      </c:catAx>
      <c:valAx>
        <c:axId val="74023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  <a:r>
                  <a:rPr lang="en-US" baseline="0"/>
                  <a:t> (MPa)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0864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 Induced in 6061 Aluminum Beam from 10Kg Projectile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'Stress From Kinetic Impact'!$B$43</c:f>
              <c:strCache>
                <c:ptCount val="1"/>
                <c:pt idx="0">
                  <c:v>Stress (MPa)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'Stress From Kinetic Impact'!$A$44:$A$49</c:f>
              <c:strCache>
                <c:ptCount val="6"/>
                <c:pt idx="0">
                  <c:v>1m/s</c:v>
                </c:pt>
                <c:pt idx="1">
                  <c:v>5m/s</c:v>
                </c:pt>
                <c:pt idx="2">
                  <c:v>10m/s</c:v>
                </c:pt>
                <c:pt idx="3">
                  <c:v>15m/s</c:v>
                </c:pt>
                <c:pt idx="4">
                  <c:v>20m/s</c:v>
                </c:pt>
                <c:pt idx="5">
                  <c:v>25m/s</c:v>
                </c:pt>
              </c:strCache>
            </c:strRef>
          </c:cat>
          <c:val>
            <c:numRef>
              <c:f>'Stress From Kinetic Impact'!$B$44:$B$49</c:f>
              <c:numCache>
                <c:formatCode>General</c:formatCode>
                <c:ptCount val="6"/>
                <c:pt idx="0">
                  <c:v>39.545621873186768</c:v>
                </c:pt>
                <c:pt idx="1">
                  <c:v>197.72810936593382</c:v>
                </c:pt>
                <c:pt idx="2">
                  <c:v>395.45621873186764</c:v>
                </c:pt>
                <c:pt idx="3">
                  <c:v>593.18432809780143</c:v>
                </c:pt>
                <c:pt idx="4">
                  <c:v>790.91243746373527</c:v>
                </c:pt>
                <c:pt idx="5">
                  <c:v>988.64054682966901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0-446A-BBE2-2D69B6891C44}"/>
            </c:ext>
          </c:extLst>
        </c:ser>
        <c:ser>
          <c:idx val="1"/>
          <c:order val="1"/>
          <c:tx>
            <c:strRef>
              <c:f>'Stress From Kinetic Impact'!$C$43</c:f>
              <c:strCache>
                <c:ptCount val="1"/>
                <c:pt idx="0">
                  <c:v>Maximum Tensile Strength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'Stress From Kinetic Impact'!$A$44:$A$49</c:f>
              <c:strCache>
                <c:ptCount val="6"/>
                <c:pt idx="0">
                  <c:v>1m/s</c:v>
                </c:pt>
                <c:pt idx="1">
                  <c:v>5m/s</c:v>
                </c:pt>
                <c:pt idx="2">
                  <c:v>10m/s</c:v>
                </c:pt>
                <c:pt idx="3">
                  <c:v>15m/s</c:v>
                </c:pt>
                <c:pt idx="4">
                  <c:v>20m/s</c:v>
                </c:pt>
                <c:pt idx="5">
                  <c:v>25m/s</c:v>
                </c:pt>
              </c:strCache>
            </c:strRef>
          </c:cat>
          <c:val>
            <c:numRef>
              <c:f>'Stress From Kinetic Impact'!$C$44:$C$49</c:f>
              <c:numCache>
                <c:formatCode>General</c:formatCode>
                <c:ptCount val="6"/>
                <c:pt idx="0">
                  <c:v>260</c:v>
                </c:pt>
                <c:pt idx="1">
                  <c:v>260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  <c:pt idx="5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0-446A-BBE2-2D69B6891C44}"/>
            </c:ext>
          </c:extLst>
        </c:ser>
        <c:ser>
          <c:idx val="2"/>
          <c:order val="2"/>
          <c:tx>
            <c:strRef>
              <c:f>'Stress From Kinetic Impact'!$D$43</c:f>
              <c:strCache>
                <c:ptCount val="1"/>
                <c:pt idx="0">
                  <c:v>Yield Tensile Strength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'Stress From Kinetic Impact'!$A$44:$A$49</c:f>
              <c:strCache>
                <c:ptCount val="6"/>
                <c:pt idx="0">
                  <c:v>1m/s</c:v>
                </c:pt>
                <c:pt idx="1">
                  <c:v>5m/s</c:v>
                </c:pt>
                <c:pt idx="2">
                  <c:v>10m/s</c:v>
                </c:pt>
                <c:pt idx="3">
                  <c:v>15m/s</c:v>
                </c:pt>
                <c:pt idx="4">
                  <c:v>20m/s</c:v>
                </c:pt>
                <c:pt idx="5">
                  <c:v>25m/s</c:v>
                </c:pt>
              </c:strCache>
            </c:strRef>
          </c:cat>
          <c:val>
            <c:numRef>
              <c:f>'Stress From Kinetic Impact'!$D$44:$D$49</c:f>
              <c:numCache>
                <c:formatCode>General</c:formatCode>
                <c:ptCount val="6"/>
                <c:pt idx="0">
                  <c:v>240</c:v>
                </c:pt>
                <c:pt idx="1">
                  <c:v>240</c:v>
                </c:pt>
                <c:pt idx="2">
                  <c:v>240</c:v>
                </c:pt>
                <c:pt idx="3">
                  <c:v>240</c:v>
                </c:pt>
                <c:pt idx="4">
                  <c:v>240</c:v>
                </c:pt>
                <c:pt idx="5">
                  <c:v>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0-446A-BBE2-2D69B6891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599007"/>
        <c:axId val="751224415"/>
      </c:lineChart>
      <c:catAx>
        <c:axId val="882599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10Kg</a:t>
                </a:r>
                <a:r>
                  <a:rPr lang="en-US" baseline="0"/>
                  <a:t> Projectile Velocity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224415"/>
        <c:crosses val="autoZero"/>
        <c:auto val="1"/>
        <c:lblAlgn val="ctr"/>
        <c:lblOffset val="100"/>
        <c:noMultiLvlLbl val="0"/>
      </c:catAx>
      <c:valAx>
        <c:axId val="75122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5990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</a:t>
            </a:r>
            <a:r>
              <a:rPr lang="en-US" baseline="0"/>
              <a:t> Induced in 6061 Aluminum Beam from 20Kg Projectile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'Stress From Kinetic Impact'!$B$51</c:f>
              <c:strCache>
                <c:ptCount val="1"/>
                <c:pt idx="0">
                  <c:v>Stress (MPa)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'Stress From Kinetic Impact'!$A$52:$A$57</c:f>
              <c:strCache>
                <c:ptCount val="6"/>
                <c:pt idx="0">
                  <c:v>1m/s</c:v>
                </c:pt>
                <c:pt idx="1">
                  <c:v>5m/s</c:v>
                </c:pt>
                <c:pt idx="2">
                  <c:v>10m/s</c:v>
                </c:pt>
                <c:pt idx="3">
                  <c:v>15m/s</c:v>
                </c:pt>
                <c:pt idx="4">
                  <c:v>20m/s</c:v>
                </c:pt>
                <c:pt idx="5">
                  <c:v>25m/s</c:v>
                </c:pt>
              </c:strCache>
            </c:strRef>
          </c:cat>
          <c:val>
            <c:numRef>
              <c:f>'Stress From Kinetic Impact'!$B$52:$B$57</c:f>
              <c:numCache>
                <c:formatCode>General</c:formatCode>
                <c:ptCount val="6"/>
                <c:pt idx="0">
                  <c:v>55.925954785538842</c:v>
                </c:pt>
                <c:pt idx="1">
                  <c:v>279.6297739276942</c:v>
                </c:pt>
                <c:pt idx="2">
                  <c:v>559.2595478553884</c:v>
                </c:pt>
                <c:pt idx="3">
                  <c:v>838.88932178308266</c:v>
                </c:pt>
                <c:pt idx="4">
                  <c:v>1118.5190957107768</c:v>
                </c:pt>
                <c:pt idx="5">
                  <c:v>1398.1488696384711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98-43E8-B246-3AE1CBCD1032}"/>
            </c:ext>
          </c:extLst>
        </c:ser>
        <c:ser>
          <c:idx val="1"/>
          <c:order val="1"/>
          <c:tx>
            <c:strRef>
              <c:f>'Stress From Kinetic Impact'!$C$51</c:f>
              <c:strCache>
                <c:ptCount val="1"/>
                <c:pt idx="0">
                  <c:v>Maximum Tensile Strength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'Stress From Kinetic Impact'!$A$52:$A$57</c:f>
              <c:strCache>
                <c:ptCount val="6"/>
                <c:pt idx="0">
                  <c:v>1m/s</c:v>
                </c:pt>
                <c:pt idx="1">
                  <c:v>5m/s</c:v>
                </c:pt>
                <c:pt idx="2">
                  <c:v>10m/s</c:v>
                </c:pt>
                <c:pt idx="3">
                  <c:v>15m/s</c:v>
                </c:pt>
                <c:pt idx="4">
                  <c:v>20m/s</c:v>
                </c:pt>
                <c:pt idx="5">
                  <c:v>25m/s</c:v>
                </c:pt>
              </c:strCache>
            </c:strRef>
          </c:cat>
          <c:val>
            <c:numRef>
              <c:f>'Stress From Kinetic Impact'!$C$52:$C$57</c:f>
              <c:numCache>
                <c:formatCode>General</c:formatCode>
                <c:ptCount val="6"/>
                <c:pt idx="0">
                  <c:v>260</c:v>
                </c:pt>
                <c:pt idx="1">
                  <c:v>260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  <c:pt idx="5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98-43E8-B246-3AE1CBCD1032}"/>
            </c:ext>
          </c:extLst>
        </c:ser>
        <c:ser>
          <c:idx val="2"/>
          <c:order val="2"/>
          <c:tx>
            <c:strRef>
              <c:f>'Stress From Kinetic Impact'!$D$51</c:f>
              <c:strCache>
                <c:ptCount val="1"/>
                <c:pt idx="0">
                  <c:v>Yield Tensile Strength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'Stress From Kinetic Impact'!$A$52:$A$57</c:f>
              <c:strCache>
                <c:ptCount val="6"/>
                <c:pt idx="0">
                  <c:v>1m/s</c:v>
                </c:pt>
                <c:pt idx="1">
                  <c:v>5m/s</c:v>
                </c:pt>
                <c:pt idx="2">
                  <c:v>10m/s</c:v>
                </c:pt>
                <c:pt idx="3">
                  <c:v>15m/s</c:v>
                </c:pt>
                <c:pt idx="4">
                  <c:v>20m/s</c:v>
                </c:pt>
                <c:pt idx="5">
                  <c:v>25m/s</c:v>
                </c:pt>
              </c:strCache>
            </c:strRef>
          </c:cat>
          <c:val>
            <c:numRef>
              <c:f>'Stress From Kinetic Impact'!$D$52:$D$57</c:f>
              <c:numCache>
                <c:formatCode>General</c:formatCode>
                <c:ptCount val="6"/>
                <c:pt idx="0">
                  <c:v>240</c:v>
                </c:pt>
                <c:pt idx="1">
                  <c:v>240</c:v>
                </c:pt>
                <c:pt idx="2">
                  <c:v>240</c:v>
                </c:pt>
                <c:pt idx="3">
                  <c:v>240</c:v>
                </c:pt>
                <c:pt idx="4">
                  <c:v>240</c:v>
                </c:pt>
                <c:pt idx="5">
                  <c:v>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98-43E8-B246-3AE1CBCD1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6982911"/>
        <c:axId val="746232367"/>
      </c:lineChart>
      <c:catAx>
        <c:axId val="906982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20Kg</a:t>
                </a:r>
                <a:r>
                  <a:rPr lang="en-US" baseline="0"/>
                  <a:t> Projectile Velocity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232367"/>
        <c:crosses val="autoZero"/>
        <c:auto val="1"/>
        <c:lblAlgn val="ctr"/>
        <c:lblOffset val="100"/>
        <c:noMultiLvlLbl val="0"/>
      </c:catAx>
      <c:valAx>
        <c:axId val="74623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9829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 Induced in 6061 Aluminum</a:t>
            </a:r>
            <a:r>
              <a:rPr lang="en-US" baseline="0"/>
              <a:t> Beam From Projectile Impact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'Stress From Kinetic Impact'!$E$27</c:f>
              <c:strCache>
                <c:ptCount val="1"/>
                <c:pt idx="0">
                  <c:v>Stress From 5kg Projectile (MPa)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5Kg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261A-423A-A8FD-8F19035089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'Stress From Kinetic Impact'!$A$28:$C$33</c:f>
              <c:multiLvlStrCache>
                <c:ptCount val="6"/>
                <c:lvl>
                  <c:pt idx="0">
                    <c:v>0 mph</c:v>
                  </c:pt>
                  <c:pt idx="1">
                    <c:v>11.2 mph</c:v>
                  </c:pt>
                  <c:pt idx="2">
                    <c:v>22.3 mph</c:v>
                  </c:pt>
                  <c:pt idx="3">
                    <c:v>33.6 mph</c:v>
                  </c:pt>
                  <c:pt idx="4">
                    <c:v>44.7 mph</c:v>
                  </c:pt>
                  <c:pt idx="5">
                    <c:v>55.9 mph</c:v>
                  </c:pt>
                </c:lvl>
                <c:lvl>
                  <c:pt idx="0">
                    <c:v>0 km/h</c:v>
                  </c:pt>
                  <c:pt idx="1">
                    <c:v>18 km/h</c:v>
                  </c:pt>
                  <c:pt idx="2">
                    <c:v>36 km/h</c:v>
                  </c:pt>
                  <c:pt idx="3">
                    <c:v>54 km/h</c:v>
                  </c:pt>
                  <c:pt idx="4">
                    <c:v>72 km/h</c:v>
                  </c:pt>
                  <c:pt idx="5">
                    <c:v>90 km/h</c:v>
                  </c:pt>
                </c:lvl>
                <c:lvl>
                  <c:pt idx="0">
                    <c:v>0m/s</c:v>
                  </c:pt>
                  <c:pt idx="1">
                    <c:v>5m/s</c:v>
                  </c:pt>
                  <c:pt idx="2">
                    <c:v>10m/s</c:v>
                  </c:pt>
                  <c:pt idx="3">
                    <c:v>15m/s</c:v>
                  </c:pt>
                  <c:pt idx="4">
                    <c:v>20m/s</c:v>
                  </c:pt>
                  <c:pt idx="5">
                    <c:v>25m/s</c:v>
                  </c:pt>
                </c:lvl>
              </c:multiLvlStrCache>
            </c:multiLvlStrRef>
          </c:cat>
          <c:val>
            <c:numRef>
              <c:f>'Stress From Kinetic Impact'!$E$28:$E$33</c:f>
              <c:numCache>
                <c:formatCode>0.00</c:formatCode>
                <c:ptCount val="6"/>
                <c:pt idx="0">
                  <c:v>0</c:v>
                </c:pt>
                <c:pt idx="1">
                  <c:v>197.72810936593382</c:v>
                </c:pt>
                <c:pt idx="2">
                  <c:v>395.45621873186764</c:v>
                </c:pt>
                <c:pt idx="3">
                  <c:v>593.18432809780143</c:v>
                </c:pt>
                <c:pt idx="4">
                  <c:v>790.91243746373527</c:v>
                </c:pt>
                <c:pt idx="5">
                  <c:v>988.64054682966901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1A-423A-A8FD-8F190350898B}"/>
            </c:ext>
          </c:extLst>
        </c:ser>
        <c:ser>
          <c:idx val="1"/>
          <c:order val="1"/>
          <c:tx>
            <c:strRef>
              <c:f>'Stress From Kinetic Impact'!$F$27</c:f>
              <c:strCache>
                <c:ptCount val="1"/>
                <c:pt idx="0">
                  <c:v>Stress From 10kg Projectile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10Kg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261A-423A-A8FD-8F19035089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'Stress From Kinetic Impact'!$A$28:$C$33</c:f>
              <c:multiLvlStrCache>
                <c:ptCount val="6"/>
                <c:lvl>
                  <c:pt idx="0">
                    <c:v>0 mph</c:v>
                  </c:pt>
                  <c:pt idx="1">
                    <c:v>11.2 mph</c:v>
                  </c:pt>
                  <c:pt idx="2">
                    <c:v>22.3 mph</c:v>
                  </c:pt>
                  <c:pt idx="3">
                    <c:v>33.6 mph</c:v>
                  </c:pt>
                  <c:pt idx="4">
                    <c:v>44.7 mph</c:v>
                  </c:pt>
                  <c:pt idx="5">
                    <c:v>55.9 mph</c:v>
                  </c:pt>
                </c:lvl>
                <c:lvl>
                  <c:pt idx="0">
                    <c:v>0 km/h</c:v>
                  </c:pt>
                  <c:pt idx="1">
                    <c:v>18 km/h</c:v>
                  </c:pt>
                  <c:pt idx="2">
                    <c:v>36 km/h</c:v>
                  </c:pt>
                  <c:pt idx="3">
                    <c:v>54 km/h</c:v>
                  </c:pt>
                  <c:pt idx="4">
                    <c:v>72 km/h</c:v>
                  </c:pt>
                  <c:pt idx="5">
                    <c:v>90 km/h</c:v>
                  </c:pt>
                </c:lvl>
                <c:lvl>
                  <c:pt idx="0">
                    <c:v>0m/s</c:v>
                  </c:pt>
                  <c:pt idx="1">
                    <c:v>5m/s</c:v>
                  </c:pt>
                  <c:pt idx="2">
                    <c:v>10m/s</c:v>
                  </c:pt>
                  <c:pt idx="3">
                    <c:v>15m/s</c:v>
                  </c:pt>
                  <c:pt idx="4">
                    <c:v>20m/s</c:v>
                  </c:pt>
                  <c:pt idx="5">
                    <c:v>25m/s</c:v>
                  </c:pt>
                </c:lvl>
              </c:multiLvlStrCache>
            </c:multiLvlStrRef>
          </c:cat>
          <c:val>
            <c:numRef>
              <c:f>'Stress From Kinetic Impact'!$F$28:$F$33</c:f>
              <c:numCache>
                <c:formatCode>0.00</c:formatCode>
                <c:ptCount val="6"/>
                <c:pt idx="0">
                  <c:v>0</c:v>
                </c:pt>
                <c:pt idx="1">
                  <c:v>279.6297739276942</c:v>
                </c:pt>
                <c:pt idx="2">
                  <c:v>559.2595478553884</c:v>
                </c:pt>
                <c:pt idx="3">
                  <c:v>838.88932178308266</c:v>
                </c:pt>
                <c:pt idx="4">
                  <c:v>1118.5190957107768</c:v>
                </c:pt>
                <c:pt idx="5">
                  <c:v>1398.1488696384711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1A-423A-A8FD-8F190350898B}"/>
            </c:ext>
          </c:extLst>
        </c:ser>
        <c:ser>
          <c:idx val="2"/>
          <c:order val="2"/>
          <c:tx>
            <c:strRef>
              <c:f>'Stress From Kinetic Impact'!$G$27</c:f>
              <c:strCache>
                <c:ptCount val="1"/>
                <c:pt idx="0">
                  <c:v>Stress From 20kg Projectile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20Kg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261A-423A-A8FD-8F19035089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'Stress From Kinetic Impact'!$A$28:$C$33</c:f>
              <c:multiLvlStrCache>
                <c:ptCount val="6"/>
                <c:lvl>
                  <c:pt idx="0">
                    <c:v>0 mph</c:v>
                  </c:pt>
                  <c:pt idx="1">
                    <c:v>11.2 mph</c:v>
                  </c:pt>
                  <c:pt idx="2">
                    <c:v>22.3 mph</c:v>
                  </c:pt>
                  <c:pt idx="3">
                    <c:v>33.6 mph</c:v>
                  </c:pt>
                  <c:pt idx="4">
                    <c:v>44.7 mph</c:v>
                  </c:pt>
                  <c:pt idx="5">
                    <c:v>55.9 mph</c:v>
                  </c:pt>
                </c:lvl>
                <c:lvl>
                  <c:pt idx="0">
                    <c:v>0 km/h</c:v>
                  </c:pt>
                  <c:pt idx="1">
                    <c:v>18 km/h</c:v>
                  </c:pt>
                  <c:pt idx="2">
                    <c:v>36 km/h</c:v>
                  </c:pt>
                  <c:pt idx="3">
                    <c:v>54 km/h</c:v>
                  </c:pt>
                  <c:pt idx="4">
                    <c:v>72 km/h</c:v>
                  </c:pt>
                  <c:pt idx="5">
                    <c:v>90 km/h</c:v>
                  </c:pt>
                </c:lvl>
                <c:lvl>
                  <c:pt idx="0">
                    <c:v>0m/s</c:v>
                  </c:pt>
                  <c:pt idx="1">
                    <c:v>5m/s</c:v>
                  </c:pt>
                  <c:pt idx="2">
                    <c:v>10m/s</c:v>
                  </c:pt>
                  <c:pt idx="3">
                    <c:v>15m/s</c:v>
                  </c:pt>
                  <c:pt idx="4">
                    <c:v>20m/s</c:v>
                  </c:pt>
                  <c:pt idx="5">
                    <c:v>25m/s</c:v>
                  </c:pt>
                </c:lvl>
              </c:multiLvlStrCache>
            </c:multiLvlStrRef>
          </c:cat>
          <c:val>
            <c:numRef>
              <c:f>'Stress From Kinetic Impact'!$G$28:$G$33</c:f>
              <c:numCache>
                <c:formatCode>0.00</c:formatCode>
                <c:ptCount val="6"/>
                <c:pt idx="0">
                  <c:v>0</c:v>
                </c:pt>
                <c:pt idx="1">
                  <c:v>395.45621873186764</c:v>
                </c:pt>
                <c:pt idx="2">
                  <c:v>790.91243746373527</c:v>
                </c:pt>
                <c:pt idx="3">
                  <c:v>1186.3686561956029</c:v>
                </c:pt>
                <c:pt idx="4">
                  <c:v>1581.8248749274705</c:v>
                </c:pt>
                <c:pt idx="5">
                  <c:v>1977.281093659338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1A-423A-A8FD-8F190350898B}"/>
            </c:ext>
          </c:extLst>
        </c:ser>
        <c:ser>
          <c:idx val="3"/>
          <c:order val="3"/>
          <c:tx>
            <c:strRef>
              <c:f>'Stress From Kinetic Impact'!$H$27</c:f>
              <c:strCache>
                <c:ptCount val="1"/>
                <c:pt idx="0">
                  <c:v>Maximum Tensile Strength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'Stress From Kinetic Impact'!$A$28:$C$33</c:f>
              <c:multiLvlStrCache>
                <c:ptCount val="6"/>
                <c:lvl>
                  <c:pt idx="0">
                    <c:v>0 mph</c:v>
                  </c:pt>
                  <c:pt idx="1">
                    <c:v>11.2 mph</c:v>
                  </c:pt>
                  <c:pt idx="2">
                    <c:v>22.3 mph</c:v>
                  </c:pt>
                  <c:pt idx="3">
                    <c:v>33.6 mph</c:v>
                  </c:pt>
                  <c:pt idx="4">
                    <c:v>44.7 mph</c:v>
                  </c:pt>
                  <c:pt idx="5">
                    <c:v>55.9 mph</c:v>
                  </c:pt>
                </c:lvl>
                <c:lvl>
                  <c:pt idx="0">
                    <c:v>0 km/h</c:v>
                  </c:pt>
                  <c:pt idx="1">
                    <c:v>18 km/h</c:v>
                  </c:pt>
                  <c:pt idx="2">
                    <c:v>36 km/h</c:v>
                  </c:pt>
                  <c:pt idx="3">
                    <c:v>54 km/h</c:v>
                  </c:pt>
                  <c:pt idx="4">
                    <c:v>72 km/h</c:v>
                  </c:pt>
                  <c:pt idx="5">
                    <c:v>90 km/h</c:v>
                  </c:pt>
                </c:lvl>
                <c:lvl>
                  <c:pt idx="0">
                    <c:v>0m/s</c:v>
                  </c:pt>
                  <c:pt idx="1">
                    <c:v>5m/s</c:v>
                  </c:pt>
                  <c:pt idx="2">
                    <c:v>10m/s</c:v>
                  </c:pt>
                  <c:pt idx="3">
                    <c:v>15m/s</c:v>
                  </c:pt>
                  <c:pt idx="4">
                    <c:v>20m/s</c:v>
                  </c:pt>
                  <c:pt idx="5">
                    <c:v>25m/s</c:v>
                  </c:pt>
                </c:lvl>
              </c:multiLvlStrCache>
            </c:multiLvlStrRef>
          </c:cat>
          <c:val>
            <c:numRef>
              <c:f>'Stress From Kinetic Impact'!$H$28:$H$33</c:f>
              <c:numCache>
                <c:formatCode>0.00</c:formatCode>
                <c:ptCount val="6"/>
                <c:pt idx="0">
                  <c:v>260</c:v>
                </c:pt>
                <c:pt idx="1">
                  <c:v>260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  <c:pt idx="5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1A-423A-A8FD-8F190350898B}"/>
            </c:ext>
          </c:extLst>
        </c:ser>
        <c:ser>
          <c:idx val="7"/>
          <c:order val="7"/>
          <c:tx>
            <c:strRef>
              <c:f>'Stress From Kinetic Impact'!$D$27</c:f>
              <c:strCache>
                <c:ptCount val="1"/>
                <c:pt idx="0">
                  <c:v>Stress From 1kg Projectile (MPa)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1Kg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261A-423A-A8FD-8F19035089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'Stress From Kinetic Impact'!$A$28:$C$33</c:f>
              <c:multiLvlStrCache>
                <c:ptCount val="6"/>
                <c:lvl>
                  <c:pt idx="0">
                    <c:v>0 mph</c:v>
                  </c:pt>
                  <c:pt idx="1">
                    <c:v>11.2 mph</c:v>
                  </c:pt>
                  <c:pt idx="2">
                    <c:v>22.3 mph</c:v>
                  </c:pt>
                  <c:pt idx="3">
                    <c:v>33.6 mph</c:v>
                  </c:pt>
                  <c:pt idx="4">
                    <c:v>44.7 mph</c:v>
                  </c:pt>
                  <c:pt idx="5">
                    <c:v>55.9 mph</c:v>
                  </c:pt>
                </c:lvl>
                <c:lvl>
                  <c:pt idx="0">
                    <c:v>0 km/h</c:v>
                  </c:pt>
                  <c:pt idx="1">
                    <c:v>18 km/h</c:v>
                  </c:pt>
                  <c:pt idx="2">
                    <c:v>36 km/h</c:v>
                  </c:pt>
                  <c:pt idx="3">
                    <c:v>54 km/h</c:v>
                  </c:pt>
                  <c:pt idx="4">
                    <c:v>72 km/h</c:v>
                  </c:pt>
                  <c:pt idx="5">
                    <c:v>90 km/h</c:v>
                  </c:pt>
                </c:lvl>
                <c:lvl>
                  <c:pt idx="0">
                    <c:v>0m/s</c:v>
                  </c:pt>
                  <c:pt idx="1">
                    <c:v>5m/s</c:v>
                  </c:pt>
                  <c:pt idx="2">
                    <c:v>10m/s</c:v>
                  </c:pt>
                  <c:pt idx="3">
                    <c:v>15m/s</c:v>
                  </c:pt>
                  <c:pt idx="4">
                    <c:v>20m/s</c:v>
                  </c:pt>
                  <c:pt idx="5">
                    <c:v>25m/s</c:v>
                  </c:pt>
                </c:lvl>
              </c:multiLvlStrCache>
            </c:multiLvlStrRef>
          </c:cat>
          <c:val>
            <c:numRef>
              <c:f>'Stress From Kinetic Impact'!$D$28:$D$33</c:f>
              <c:numCache>
                <c:formatCode>0.00</c:formatCode>
                <c:ptCount val="6"/>
                <c:pt idx="0">
                  <c:v>0</c:v>
                </c:pt>
                <c:pt idx="1">
                  <c:v>88.426698720948181</c:v>
                </c:pt>
                <c:pt idx="2">
                  <c:v>176.85339744189636</c:v>
                </c:pt>
                <c:pt idx="3">
                  <c:v>265.28009616284447</c:v>
                </c:pt>
                <c:pt idx="4">
                  <c:v>353.70679488379272</c:v>
                </c:pt>
                <c:pt idx="5">
                  <c:v>442.13349360474086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61A-423A-A8FD-8F1903508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379648"/>
        <c:axId val="955033792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'Stress From Kinetic Impact'!$I$27</c15:sqref>
                        </c15:formulaRef>
                      </c:ext>
                    </c:extLst>
                    <c:strCache>
                      <c:ptCount val="1"/>
                      <c:pt idx="0">
                        <c:v>Yield Tensile Strength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'Stress From Kinetic Impact'!$A$28:$C$33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 mph</c:v>
                        </c:pt>
                        <c:pt idx="1">
                          <c:v>11.2 mph</c:v>
                        </c:pt>
                        <c:pt idx="2">
                          <c:v>22.3 mph</c:v>
                        </c:pt>
                        <c:pt idx="3">
                          <c:v>33.6 mph</c:v>
                        </c:pt>
                        <c:pt idx="4">
                          <c:v>44.7 mph</c:v>
                        </c:pt>
                        <c:pt idx="5">
                          <c:v>55.9 mph</c:v>
                        </c:pt>
                      </c:lvl>
                      <c:lvl>
                        <c:pt idx="0">
                          <c:v>0 km/h</c:v>
                        </c:pt>
                        <c:pt idx="1">
                          <c:v>18 km/h</c:v>
                        </c:pt>
                        <c:pt idx="2">
                          <c:v>36 km/h</c:v>
                        </c:pt>
                        <c:pt idx="3">
                          <c:v>54 km/h</c:v>
                        </c:pt>
                        <c:pt idx="4">
                          <c:v>72 km/h</c:v>
                        </c:pt>
                        <c:pt idx="5">
                          <c:v>90 km/h</c:v>
                        </c:pt>
                      </c:lvl>
                      <c:lvl>
                        <c:pt idx="0">
                          <c:v>0m/s</c:v>
                        </c:pt>
                        <c:pt idx="1">
                          <c:v>5m/s</c:v>
                        </c:pt>
                        <c:pt idx="2">
                          <c:v>10m/s</c:v>
                        </c:pt>
                        <c:pt idx="3">
                          <c:v>15m/s</c:v>
                        </c:pt>
                        <c:pt idx="4">
                          <c:v>20m/s</c:v>
                        </c:pt>
                        <c:pt idx="5">
                          <c:v>25m/s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'Stress From Kinetic Impact'!$I$28:$I$33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240</c:v>
                      </c:pt>
                      <c:pt idx="1">
                        <c:v>240</c:v>
                      </c:pt>
                      <c:pt idx="2">
                        <c:v>240</c:v>
                      </c:pt>
                      <c:pt idx="3">
                        <c:v>240</c:v>
                      </c:pt>
                      <c:pt idx="4">
                        <c:v>240</c:v>
                      </c:pt>
                      <c:pt idx="5">
                        <c:v>240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61A-423A-A8FD-8F190350898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'Stress From Kinetic Impact'!$J$27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'Stress From Kinetic Impact'!$A$28:$C$33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 mph</c:v>
                        </c:pt>
                        <c:pt idx="1">
                          <c:v>11.2 mph</c:v>
                        </c:pt>
                        <c:pt idx="2">
                          <c:v>22.3 mph</c:v>
                        </c:pt>
                        <c:pt idx="3">
                          <c:v>33.6 mph</c:v>
                        </c:pt>
                        <c:pt idx="4">
                          <c:v>44.7 mph</c:v>
                        </c:pt>
                        <c:pt idx="5">
                          <c:v>55.9 mph</c:v>
                        </c:pt>
                      </c:lvl>
                      <c:lvl>
                        <c:pt idx="0">
                          <c:v>0 km/h</c:v>
                        </c:pt>
                        <c:pt idx="1">
                          <c:v>18 km/h</c:v>
                        </c:pt>
                        <c:pt idx="2">
                          <c:v>36 km/h</c:v>
                        </c:pt>
                        <c:pt idx="3">
                          <c:v>54 km/h</c:v>
                        </c:pt>
                        <c:pt idx="4">
                          <c:v>72 km/h</c:v>
                        </c:pt>
                        <c:pt idx="5">
                          <c:v>90 km/h</c:v>
                        </c:pt>
                      </c:lvl>
                      <c:lvl>
                        <c:pt idx="0">
                          <c:v>0m/s</c:v>
                        </c:pt>
                        <c:pt idx="1">
                          <c:v>5m/s</c:v>
                        </c:pt>
                        <c:pt idx="2">
                          <c:v>10m/s</c:v>
                        </c:pt>
                        <c:pt idx="3">
                          <c:v>15m/s</c:v>
                        </c:pt>
                        <c:pt idx="4">
                          <c:v>20m/s</c:v>
                        </c:pt>
                        <c:pt idx="5">
                          <c:v>25m/s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'Stress From Kinetic Impact'!$J$28:$J$33</c15:sqref>
                        </c15:formulaRef>
                      </c:ext>
                    </c:extLst>
                    <c:numCache>
                      <c:formatCode>0.00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61A-423A-A8FD-8F190350898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'Stress From Kinetic Impact'!$K$27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'Stress From Kinetic Impact'!$A$28:$C$33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 mph</c:v>
                        </c:pt>
                        <c:pt idx="1">
                          <c:v>11.2 mph</c:v>
                        </c:pt>
                        <c:pt idx="2">
                          <c:v>22.3 mph</c:v>
                        </c:pt>
                        <c:pt idx="3">
                          <c:v>33.6 mph</c:v>
                        </c:pt>
                        <c:pt idx="4">
                          <c:v>44.7 mph</c:v>
                        </c:pt>
                        <c:pt idx="5">
                          <c:v>55.9 mph</c:v>
                        </c:pt>
                      </c:lvl>
                      <c:lvl>
                        <c:pt idx="0">
                          <c:v>0 km/h</c:v>
                        </c:pt>
                        <c:pt idx="1">
                          <c:v>18 km/h</c:v>
                        </c:pt>
                        <c:pt idx="2">
                          <c:v>36 km/h</c:v>
                        </c:pt>
                        <c:pt idx="3">
                          <c:v>54 km/h</c:v>
                        </c:pt>
                        <c:pt idx="4">
                          <c:v>72 km/h</c:v>
                        </c:pt>
                        <c:pt idx="5">
                          <c:v>90 km/h</c:v>
                        </c:pt>
                      </c:lvl>
                      <c:lvl>
                        <c:pt idx="0">
                          <c:v>0m/s</c:v>
                        </c:pt>
                        <c:pt idx="1">
                          <c:v>5m/s</c:v>
                        </c:pt>
                        <c:pt idx="2">
                          <c:v>10m/s</c:v>
                        </c:pt>
                        <c:pt idx="3">
                          <c:v>15m/s</c:v>
                        </c:pt>
                        <c:pt idx="4">
                          <c:v>20m/s</c:v>
                        </c:pt>
                        <c:pt idx="5">
                          <c:v>25m/s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'Stress From Kinetic Impact'!$K$28:$K$33</c15:sqref>
                        </c15:formulaRef>
                      </c:ext>
                    </c:extLst>
                    <c:numCache>
                      <c:formatCode>0.00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61A-423A-A8FD-8F190350898B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8"/>
          <c:order val="8"/>
          <c:tx>
            <c:strRef>
              <c:f>'Stress From Kinetic Impact'!$L$27</c:f>
              <c:strCache>
                <c:ptCount val="1"/>
                <c:pt idx="0">
                  <c:v>Eqivilant Static Load (Newtons)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'Stress From Kinetic Impact'!$L$28:$L$33</c:f>
              <c:numCache>
                <c:formatCode>0.00</c:formatCode>
                <c:ptCount val="6"/>
                <c:pt idx="0">
                  <c:v>0</c:v>
                </c:pt>
                <c:pt idx="1">
                  <c:v>4731.2558366624335</c:v>
                </c:pt>
                <c:pt idx="2">
                  <c:v>9462.5116733248669</c:v>
                </c:pt>
                <c:pt idx="3">
                  <c:v>14193.767509987299</c:v>
                </c:pt>
                <c:pt idx="4">
                  <c:v>18925.023346649734</c:v>
                </c:pt>
                <c:pt idx="5">
                  <c:v>23656.279183312166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261A-423A-A8FD-8F1903508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3280912"/>
        <c:axId val="1198035920"/>
        <c:extLst/>
      </c:lineChart>
      <c:catAx>
        <c:axId val="56037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Projectile Velocity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033792"/>
        <c:crosses val="autoZero"/>
        <c:auto val="1"/>
        <c:lblAlgn val="ctr"/>
        <c:lblOffset val="100"/>
        <c:noMultiLvlLbl val="0"/>
      </c:catAx>
      <c:valAx>
        <c:axId val="955033792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79648"/>
        <c:crosses val="autoZero"/>
        <c:crossBetween val="between"/>
      </c:valAx>
      <c:valAx>
        <c:axId val="1198035920"/>
        <c:scaling>
          <c:orientation val="minMax"/>
          <c:max val="24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Equivilant Static Load (Newtons)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280912"/>
        <c:crosses val="max"/>
        <c:crossBetween val="between"/>
        <c:majorUnit val="3000"/>
      </c:valAx>
      <c:catAx>
        <c:axId val="963280912"/>
        <c:scaling>
          <c:orientation val="minMax"/>
        </c:scaling>
        <c:delete val="1"/>
        <c:axPos val="b"/>
        <c:majorTickMark val="out"/>
        <c:minorTickMark val="none"/>
        <c:tickLblPos val="nextTo"/>
        <c:crossAx val="1198035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 Induced in 6061 Aluminum</a:t>
            </a:r>
            <a:r>
              <a:rPr lang="en-US" baseline="0"/>
              <a:t> Beam From Projectile Impact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'Stress From Kinetic Impact'!$E$27</c:f>
              <c:strCache>
                <c:ptCount val="1"/>
                <c:pt idx="0">
                  <c:v>Stress From 5kg Projectile (MPa)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'Stress From Kinetic Impact'!$A$28:$C$33</c:f>
              <c:multiLvlStrCache>
                <c:ptCount val="6"/>
                <c:lvl>
                  <c:pt idx="0">
                    <c:v>0 mph</c:v>
                  </c:pt>
                  <c:pt idx="1">
                    <c:v>11.2 mph</c:v>
                  </c:pt>
                  <c:pt idx="2">
                    <c:v>22.3 mph</c:v>
                  </c:pt>
                  <c:pt idx="3">
                    <c:v>33.6 mph</c:v>
                  </c:pt>
                  <c:pt idx="4">
                    <c:v>44.7 mph</c:v>
                  </c:pt>
                  <c:pt idx="5">
                    <c:v>55.9 mph</c:v>
                  </c:pt>
                </c:lvl>
                <c:lvl>
                  <c:pt idx="0">
                    <c:v>0 km/h</c:v>
                  </c:pt>
                  <c:pt idx="1">
                    <c:v>18 km/h</c:v>
                  </c:pt>
                  <c:pt idx="2">
                    <c:v>36 km/h</c:v>
                  </c:pt>
                  <c:pt idx="3">
                    <c:v>54 km/h</c:v>
                  </c:pt>
                  <c:pt idx="4">
                    <c:v>72 km/h</c:v>
                  </c:pt>
                  <c:pt idx="5">
                    <c:v>90 km/h</c:v>
                  </c:pt>
                </c:lvl>
                <c:lvl>
                  <c:pt idx="0">
                    <c:v>0m/s</c:v>
                  </c:pt>
                  <c:pt idx="1">
                    <c:v>5m/s</c:v>
                  </c:pt>
                  <c:pt idx="2">
                    <c:v>10m/s</c:v>
                  </c:pt>
                  <c:pt idx="3">
                    <c:v>15m/s</c:v>
                  </c:pt>
                  <c:pt idx="4">
                    <c:v>20m/s</c:v>
                  </c:pt>
                  <c:pt idx="5">
                    <c:v>25m/s</c:v>
                  </c:pt>
                </c:lvl>
              </c:multiLvlStrCache>
            </c:multiLvlStrRef>
          </c:cat>
          <c:val>
            <c:numRef>
              <c:f>'Stress From Kinetic Impact'!$E$28:$E$33</c:f>
              <c:numCache>
                <c:formatCode>0.00</c:formatCode>
                <c:ptCount val="6"/>
                <c:pt idx="0">
                  <c:v>0</c:v>
                </c:pt>
                <c:pt idx="1">
                  <c:v>197.72810936593382</c:v>
                </c:pt>
                <c:pt idx="2">
                  <c:v>395.45621873186764</c:v>
                </c:pt>
                <c:pt idx="3">
                  <c:v>593.18432809780143</c:v>
                </c:pt>
                <c:pt idx="4">
                  <c:v>790.91243746373527</c:v>
                </c:pt>
                <c:pt idx="5">
                  <c:v>988.64054682966901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CD-4AAB-80FE-052D98E09DD5}"/>
            </c:ext>
          </c:extLst>
        </c:ser>
        <c:ser>
          <c:idx val="1"/>
          <c:order val="1"/>
          <c:tx>
            <c:strRef>
              <c:f>'Stress From Kinetic Impact'!$F$27</c:f>
              <c:strCache>
                <c:ptCount val="1"/>
                <c:pt idx="0">
                  <c:v>Stress From 10kg Projectile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'Stress From Kinetic Impact'!$A$28:$C$33</c:f>
              <c:multiLvlStrCache>
                <c:ptCount val="6"/>
                <c:lvl>
                  <c:pt idx="0">
                    <c:v>0 mph</c:v>
                  </c:pt>
                  <c:pt idx="1">
                    <c:v>11.2 mph</c:v>
                  </c:pt>
                  <c:pt idx="2">
                    <c:v>22.3 mph</c:v>
                  </c:pt>
                  <c:pt idx="3">
                    <c:v>33.6 mph</c:v>
                  </c:pt>
                  <c:pt idx="4">
                    <c:v>44.7 mph</c:v>
                  </c:pt>
                  <c:pt idx="5">
                    <c:v>55.9 mph</c:v>
                  </c:pt>
                </c:lvl>
                <c:lvl>
                  <c:pt idx="0">
                    <c:v>0 km/h</c:v>
                  </c:pt>
                  <c:pt idx="1">
                    <c:v>18 km/h</c:v>
                  </c:pt>
                  <c:pt idx="2">
                    <c:v>36 km/h</c:v>
                  </c:pt>
                  <c:pt idx="3">
                    <c:v>54 km/h</c:v>
                  </c:pt>
                  <c:pt idx="4">
                    <c:v>72 km/h</c:v>
                  </c:pt>
                  <c:pt idx="5">
                    <c:v>90 km/h</c:v>
                  </c:pt>
                </c:lvl>
                <c:lvl>
                  <c:pt idx="0">
                    <c:v>0m/s</c:v>
                  </c:pt>
                  <c:pt idx="1">
                    <c:v>5m/s</c:v>
                  </c:pt>
                  <c:pt idx="2">
                    <c:v>10m/s</c:v>
                  </c:pt>
                  <c:pt idx="3">
                    <c:v>15m/s</c:v>
                  </c:pt>
                  <c:pt idx="4">
                    <c:v>20m/s</c:v>
                  </c:pt>
                  <c:pt idx="5">
                    <c:v>25m/s</c:v>
                  </c:pt>
                </c:lvl>
              </c:multiLvlStrCache>
            </c:multiLvlStrRef>
          </c:cat>
          <c:val>
            <c:numRef>
              <c:f>'Stress From Kinetic Impact'!$F$28:$F$33</c:f>
              <c:numCache>
                <c:formatCode>0.00</c:formatCode>
                <c:ptCount val="6"/>
                <c:pt idx="0">
                  <c:v>0</c:v>
                </c:pt>
                <c:pt idx="1">
                  <c:v>279.6297739276942</c:v>
                </c:pt>
                <c:pt idx="2">
                  <c:v>559.2595478553884</c:v>
                </c:pt>
                <c:pt idx="3">
                  <c:v>838.88932178308266</c:v>
                </c:pt>
                <c:pt idx="4">
                  <c:v>1118.5190957107768</c:v>
                </c:pt>
                <c:pt idx="5">
                  <c:v>1398.1488696384711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CD-4AAB-80FE-052D98E09DD5}"/>
            </c:ext>
          </c:extLst>
        </c:ser>
        <c:ser>
          <c:idx val="2"/>
          <c:order val="2"/>
          <c:tx>
            <c:strRef>
              <c:f>'Stress From Kinetic Impact'!$G$27</c:f>
              <c:strCache>
                <c:ptCount val="1"/>
                <c:pt idx="0">
                  <c:v>Stress From 20kg Projectile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'Stress From Kinetic Impact'!$A$28:$C$33</c:f>
              <c:multiLvlStrCache>
                <c:ptCount val="6"/>
                <c:lvl>
                  <c:pt idx="0">
                    <c:v>0 mph</c:v>
                  </c:pt>
                  <c:pt idx="1">
                    <c:v>11.2 mph</c:v>
                  </c:pt>
                  <c:pt idx="2">
                    <c:v>22.3 mph</c:v>
                  </c:pt>
                  <c:pt idx="3">
                    <c:v>33.6 mph</c:v>
                  </c:pt>
                  <c:pt idx="4">
                    <c:v>44.7 mph</c:v>
                  </c:pt>
                  <c:pt idx="5">
                    <c:v>55.9 mph</c:v>
                  </c:pt>
                </c:lvl>
                <c:lvl>
                  <c:pt idx="0">
                    <c:v>0 km/h</c:v>
                  </c:pt>
                  <c:pt idx="1">
                    <c:v>18 km/h</c:v>
                  </c:pt>
                  <c:pt idx="2">
                    <c:v>36 km/h</c:v>
                  </c:pt>
                  <c:pt idx="3">
                    <c:v>54 km/h</c:v>
                  </c:pt>
                  <c:pt idx="4">
                    <c:v>72 km/h</c:v>
                  </c:pt>
                  <c:pt idx="5">
                    <c:v>90 km/h</c:v>
                  </c:pt>
                </c:lvl>
                <c:lvl>
                  <c:pt idx="0">
                    <c:v>0m/s</c:v>
                  </c:pt>
                  <c:pt idx="1">
                    <c:v>5m/s</c:v>
                  </c:pt>
                  <c:pt idx="2">
                    <c:v>10m/s</c:v>
                  </c:pt>
                  <c:pt idx="3">
                    <c:v>15m/s</c:v>
                  </c:pt>
                  <c:pt idx="4">
                    <c:v>20m/s</c:v>
                  </c:pt>
                  <c:pt idx="5">
                    <c:v>25m/s</c:v>
                  </c:pt>
                </c:lvl>
              </c:multiLvlStrCache>
            </c:multiLvlStrRef>
          </c:cat>
          <c:val>
            <c:numRef>
              <c:f>'Stress From Kinetic Impact'!$G$28:$G$33</c:f>
              <c:numCache>
                <c:formatCode>0.00</c:formatCode>
                <c:ptCount val="6"/>
                <c:pt idx="0">
                  <c:v>0</c:v>
                </c:pt>
                <c:pt idx="1">
                  <c:v>395.45621873186764</c:v>
                </c:pt>
                <c:pt idx="2">
                  <c:v>790.91243746373527</c:v>
                </c:pt>
                <c:pt idx="3">
                  <c:v>1186.3686561956029</c:v>
                </c:pt>
                <c:pt idx="4">
                  <c:v>1581.8248749274705</c:v>
                </c:pt>
                <c:pt idx="5">
                  <c:v>1977.281093659338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CD-4AAB-80FE-052D98E09DD5}"/>
            </c:ext>
          </c:extLst>
        </c:ser>
        <c:ser>
          <c:idx val="3"/>
          <c:order val="3"/>
          <c:tx>
            <c:strRef>
              <c:f>'Stress From Kinetic Impact'!$H$27</c:f>
              <c:strCache>
                <c:ptCount val="1"/>
                <c:pt idx="0">
                  <c:v>Maximum Tensile Strength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'Stress From Kinetic Impact'!$A$28:$C$33</c:f>
              <c:multiLvlStrCache>
                <c:ptCount val="6"/>
                <c:lvl>
                  <c:pt idx="0">
                    <c:v>0 mph</c:v>
                  </c:pt>
                  <c:pt idx="1">
                    <c:v>11.2 mph</c:v>
                  </c:pt>
                  <c:pt idx="2">
                    <c:v>22.3 mph</c:v>
                  </c:pt>
                  <c:pt idx="3">
                    <c:v>33.6 mph</c:v>
                  </c:pt>
                  <c:pt idx="4">
                    <c:v>44.7 mph</c:v>
                  </c:pt>
                  <c:pt idx="5">
                    <c:v>55.9 mph</c:v>
                  </c:pt>
                </c:lvl>
                <c:lvl>
                  <c:pt idx="0">
                    <c:v>0 km/h</c:v>
                  </c:pt>
                  <c:pt idx="1">
                    <c:v>18 km/h</c:v>
                  </c:pt>
                  <c:pt idx="2">
                    <c:v>36 km/h</c:v>
                  </c:pt>
                  <c:pt idx="3">
                    <c:v>54 km/h</c:v>
                  </c:pt>
                  <c:pt idx="4">
                    <c:v>72 km/h</c:v>
                  </c:pt>
                  <c:pt idx="5">
                    <c:v>90 km/h</c:v>
                  </c:pt>
                </c:lvl>
                <c:lvl>
                  <c:pt idx="0">
                    <c:v>0m/s</c:v>
                  </c:pt>
                  <c:pt idx="1">
                    <c:v>5m/s</c:v>
                  </c:pt>
                  <c:pt idx="2">
                    <c:v>10m/s</c:v>
                  </c:pt>
                  <c:pt idx="3">
                    <c:v>15m/s</c:v>
                  </c:pt>
                  <c:pt idx="4">
                    <c:v>20m/s</c:v>
                  </c:pt>
                  <c:pt idx="5">
                    <c:v>25m/s</c:v>
                  </c:pt>
                </c:lvl>
              </c:multiLvlStrCache>
            </c:multiLvlStrRef>
          </c:cat>
          <c:val>
            <c:numRef>
              <c:f>'Stress From Kinetic Impact'!$H$28:$H$33</c:f>
              <c:numCache>
                <c:formatCode>0.00</c:formatCode>
                <c:ptCount val="6"/>
                <c:pt idx="0">
                  <c:v>260</c:v>
                </c:pt>
                <c:pt idx="1">
                  <c:v>260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  <c:pt idx="5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CD-4AAB-80FE-052D98E09DD5}"/>
            </c:ext>
          </c:extLst>
        </c:ser>
        <c:ser>
          <c:idx val="7"/>
          <c:order val="7"/>
          <c:tx>
            <c:strRef>
              <c:f>'Stress From Kinetic Impact'!$D$27</c:f>
              <c:strCache>
                <c:ptCount val="1"/>
                <c:pt idx="0">
                  <c:v>Stress From 1kg Projectile (MPa)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'Stress From Kinetic Impact'!$A$28:$C$33</c:f>
              <c:multiLvlStrCache>
                <c:ptCount val="6"/>
                <c:lvl>
                  <c:pt idx="0">
                    <c:v>0 mph</c:v>
                  </c:pt>
                  <c:pt idx="1">
                    <c:v>11.2 mph</c:v>
                  </c:pt>
                  <c:pt idx="2">
                    <c:v>22.3 mph</c:v>
                  </c:pt>
                  <c:pt idx="3">
                    <c:v>33.6 mph</c:v>
                  </c:pt>
                  <c:pt idx="4">
                    <c:v>44.7 mph</c:v>
                  </c:pt>
                  <c:pt idx="5">
                    <c:v>55.9 mph</c:v>
                  </c:pt>
                </c:lvl>
                <c:lvl>
                  <c:pt idx="0">
                    <c:v>0 km/h</c:v>
                  </c:pt>
                  <c:pt idx="1">
                    <c:v>18 km/h</c:v>
                  </c:pt>
                  <c:pt idx="2">
                    <c:v>36 km/h</c:v>
                  </c:pt>
                  <c:pt idx="3">
                    <c:v>54 km/h</c:v>
                  </c:pt>
                  <c:pt idx="4">
                    <c:v>72 km/h</c:v>
                  </c:pt>
                  <c:pt idx="5">
                    <c:v>90 km/h</c:v>
                  </c:pt>
                </c:lvl>
                <c:lvl>
                  <c:pt idx="0">
                    <c:v>0m/s</c:v>
                  </c:pt>
                  <c:pt idx="1">
                    <c:v>5m/s</c:v>
                  </c:pt>
                  <c:pt idx="2">
                    <c:v>10m/s</c:v>
                  </c:pt>
                  <c:pt idx="3">
                    <c:v>15m/s</c:v>
                  </c:pt>
                  <c:pt idx="4">
                    <c:v>20m/s</c:v>
                  </c:pt>
                  <c:pt idx="5">
                    <c:v>25m/s</c:v>
                  </c:pt>
                </c:lvl>
              </c:multiLvlStrCache>
            </c:multiLvlStrRef>
          </c:cat>
          <c:val>
            <c:numRef>
              <c:f>'Stress From Kinetic Impact'!$D$28:$D$33</c:f>
              <c:numCache>
                <c:formatCode>0.00</c:formatCode>
                <c:ptCount val="6"/>
                <c:pt idx="0">
                  <c:v>0</c:v>
                </c:pt>
                <c:pt idx="1">
                  <c:v>88.426698720948181</c:v>
                </c:pt>
                <c:pt idx="2">
                  <c:v>176.85339744189636</c:v>
                </c:pt>
                <c:pt idx="3">
                  <c:v>265.28009616284447</c:v>
                </c:pt>
                <c:pt idx="4">
                  <c:v>353.70679488379272</c:v>
                </c:pt>
                <c:pt idx="5">
                  <c:v>442.13349360474086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FCD-4AAB-80FE-052D98E09D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0379648"/>
        <c:axId val="955033792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'Stress From Kinetic Impact'!$I$27</c15:sqref>
                        </c15:formulaRef>
                      </c:ext>
                    </c:extLst>
                    <c:strCache>
                      <c:ptCount val="1"/>
                      <c:pt idx="0">
                        <c:v>Yield Tensile Strength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'Stress From Kinetic Impact'!$A$28:$C$33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 mph</c:v>
                        </c:pt>
                        <c:pt idx="1">
                          <c:v>11.2 mph</c:v>
                        </c:pt>
                        <c:pt idx="2">
                          <c:v>22.3 mph</c:v>
                        </c:pt>
                        <c:pt idx="3">
                          <c:v>33.6 mph</c:v>
                        </c:pt>
                        <c:pt idx="4">
                          <c:v>44.7 mph</c:v>
                        </c:pt>
                        <c:pt idx="5">
                          <c:v>55.9 mph</c:v>
                        </c:pt>
                      </c:lvl>
                      <c:lvl>
                        <c:pt idx="0">
                          <c:v>0 km/h</c:v>
                        </c:pt>
                        <c:pt idx="1">
                          <c:v>18 km/h</c:v>
                        </c:pt>
                        <c:pt idx="2">
                          <c:v>36 km/h</c:v>
                        </c:pt>
                        <c:pt idx="3">
                          <c:v>54 km/h</c:v>
                        </c:pt>
                        <c:pt idx="4">
                          <c:v>72 km/h</c:v>
                        </c:pt>
                        <c:pt idx="5">
                          <c:v>90 km/h</c:v>
                        </c:pt>
                      </c:lvl>
                      <c:lvl>
                        <c:pt idx="0">
                          <c:v>0m/s</c:v>
                        </c:pt>
                        <c:pt idx="1">
                          <c:v>5m/s</c:v>
                        </c:pt>
                        <c:pt idx="2">
                          <c:v>10m/s</c:v>
                        </c:pt>
                        <c:pt idx="3">
                          <c:v>15m/s</c:v>
                        </c:pt>
                        <c:pt idx="4">
                          <c:v>20m/s</c:v>
                        </c:pt>
                        <c:pt idx="5">
                          <c:v>25m/s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'Stress From Kinetic Impact'!$I$28:$I$33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240</c:v>
                      </c:pt>
                      <c:pt idx="1">
                        <c:v>240</c:v>
                      </c:pt>
                      <c:pt idx="2">
                        <c:v>240</c:v>
                      </c:pt>
                      <c:pt idx="3">
                        <c:v>240</c:v>
                      </c:pt>
                      <c:pt idx="4">
                        <c:v>240</c:v>
                      </c:pt>
                      <c:pt idx="5">
                        <c:v>240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0FCD-4AAB-80FE-052D98E09DD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'Stress From Kinetic Impact'!$J$27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'Stress From Kinetic Impact'!$A$28:$C$33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 mph</c:v>
                        </c:pt>
                        <c:pt idx="1">
                          <c:v>11.2 mph</c:v>
                        </c:pt>
                        <c:pt idx="2">
                          <c:v>22.3 mph</c:v>
                        </c:pt>
                        <c:pt idx="3">
                          <c:v>33.6 mph</c:v>
                        </c:pt>
                        <c:pt idx="4">
                          <c:v>44.7 mph</c:v>
                        </c:pt>
                        <c:pt idx="5">
                          <c:v>55.9 mph</c:v>
                        </c:pt>
                      </c:lvl>
                      <c:lvl>
                        <c:pt idx="0">
                          <c:v>0 km/h</c:v>
                        </c:pt>
                        <c:pt idx="1">
                          <c:v>18 km/h</c:v>
                        </c:pt>
                        <c:pt idx="2">
                          <c:v>36 km/h</c:v>
                        </c:pt>
                        <c:pt idx="3">
                          <c:v>54 km/h</c:v>
                        </c:pt>
                        <c:pt idx="4">
                          <c:v>72 km/h</c:v>
                        </c:pt>
                        <c:pt idx="5">
                          <c:v>90 km/h</c:v>
                        </c:pt>
                      </c:lvl>
                      <c:lvl>
                        <c:pt idx="0">
                          <c:v>0m/s</c:v>
                        </c:pt>
                        <c:pt idx="1">
                          <c:v>5m/s</c:v>
                        </c:pt>
                        <c:pt idx="2">
                          <c:v>10m/s</c:v>
                        </c:pt>
                        <c:pt idx="3">
                          <c:v>15m/s</c:v>
                        </c:pt>
                        <c:pt idx="4">
                          <c:v>20m/s</c:v>
                        </c:pt>
                        <c:pt idx="5">
                          <c:v>25m/s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'Stress From Kinetic Impact'!$J$28:$J$33</c15:sqref>
                        </c15:formulaRef>
                      </c:ext>
                    </c:extLst>
                    <c:numCache>
                      <c:formatCode>0.00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FCD-4AAB-80FE-052D98E09DD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'Stress From Kinetic Impact'!$K$27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'Stress From Kinetic Impact'!$A$28:$C$33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 mph</c:v>
                        </c:pt>
                        <c:pt idx="1">
                          <c:v>11.2 mph</c:v>
                        </c:pt>
                        <c:pt idx="2">
                          <c:v>22.3 mph</c:v>
                        </c:pt>
                        <c:pt idx="3">
                          <c:v>33.6 mph</c:v>
                        </c:pt>
                        <c:pt idx="4">
                          <c:v>44.7 mph</c:v>
                        </c:pt>
                        <c:pt idx="5">
                          <c:v>55.9 mph</c:v>
                        </c:pt>
                      </c:lvl>
                      <c:lvl>
                        <c:pt idx="0">
                          <c:v>0 km/h</c:v>
                        </c:pt>
                        <c:pt idx="1">
                          <c:v>18 km/h</c:v>
                        </c:pt>
                        <c:pt idx="2">
                          <c:v>36 km/h</c:v>
                        </c:pt>
                        <c:pt idx="3">
                          <c:v>54 km/h</c:v>
                        </c:pt>
                        <c:pt idx="4">
                          <c:v>72 km/h</c:v>
                        </c:pt>
                        <c:pt idx="5">
                          <c:v>90 km/h</c:v>
                        </c:pt>
                      </c:lvl>
                      <c:lvl>
                        <c:pt idx="0">
                          <c:v>0m/s</c:v>
                        </c:pt>
                        <c:pt idx="1">
                          <c:v>5m/s</c:v>
                        </c:pt>
                        <c:pt idx="2">
                          <c:v>10m/s</c:v>
                        </c:pt>
                        <c:pt idx="3">
                          <c:v>15m/s</c:v>
                        </c:pt>
                        <c:pt idx="4">
                          <c:v>20m/s</c:v>
                        </c:pt>
                        <c:pt idx="5">
                          <c:v>25m/s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'Stress From Kinetic Impact'!$K$28:$K$33</c15:sqref>
                        </c15:formulaRef>
                      </c:ext>
                    </c:extLst>
                    <c:numCache>
                      <c:formatCode>0.00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FCD-4AAB-80FE-052D98E09DD5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8"/>
          <c:order val="8"/>
          <c:tx>
            <c:strRef>
              <c:f>'Stress From Kinetic Impact'!$L$27</c:f>
              <c:strCache>
                <c:ptCount val="1"/>
                <c:pt idx="0">
                  <c:v>Eqivilant Static Load (Newtons)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'Stress From Kinetic Impact'!$L$28:$L$33</c:f>
              <c:numCache>
                <c:formatCode>0.00</c:formatCode>
                <c:ptCount val="6"/>
                <c:pt idx="0">
                  <c:v>0</c:v>
                </c:pt>
                <c:pt idx="1">
                  <c:v>4731.2558366624335</c:v>
                </c:pt>
                <c:pt idx="2">
                  <c:v>9462.5116733248669</c:v>
                </c:pt>
                <c:pt idx="3">
                  <c:v>14193.767509987299</c:v>
                </c:pt>
                <c:pt idx="4">
                  <c:v>18925.023346649734</c:v>
                </c:pt>
                <c:pt idx="5">
                  <c:v>23656.279183312166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0FCD-4AAB-80FE-052D98E09D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63280912"/>
        <c:axId val="1198035920"/>
        <c:extLst/>
      </c:lineChart>
      <c:catAx>
        <c:axId val="56037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Projectile Velocity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033792"/>
        <c:crosses val="autoZero"/>
        <c:auto val="1"/>
        <c:lblAlgn val="ctr"/>
        <c:lblOffset val="100"/>
        <c:noMultiLvlLbl val="0"/>
      </c:catAx>
      <c:valAx>
        <c:axId val="955033792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79648"/>
        <c:crosses val="autoZero"/>
        <c:crossBetween val="between"/>
      </c:valAx>
      <c:valAx>
        <c:axId val="1198035920"/>
        <c:scaling>
          <c:orientation val="minMax"/>
          <c:max val="24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Equivilant Static Load (Newtons)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280912"/>
        <c:crosses val="max"/>
        <c:crossBetween val="between"/>
        <c:majorUnit val="3000"/>
      </c:valAx>
      <c:catAx>
        <c:axId val="963280912"/>
        <c:scaling>
          <c:orientation val="minMax"/>
        </c:scaling>
        <c:delete val="1"/>
        <c:axPos val="b"/>
        <c:majorTickMark val="out"/>
        <c:minorTickMark val="none"/>
        <c:tickLblPos val="nextTo"/>
        <c:crossAx val="1198035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 Induced in 6061 Aluminum Beam From</a:t>
            </a:r>
            <a:r>
              <a:rPr lang="en-US" baseline="0"/>
              <a:t> Pendulum Impact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'Stress From Dropped Projectile'!$C$28</c:f>
              <c:strCache>
                <c:ptCount val="1"/>
                <c:pt idx="0">
                  <c:v>Stress From 1kg Projectile (MPa)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10Kg</a:t>
                    </a:r>
                    <a:r>
                      <a:rPr lang="en-US" baseline="0"/>
                      <a:t> Mass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865C-4690-AEDD-92D279A4E8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'Stress From Dropped Projectile'!$A$29:$B$34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</c:multiLvlStrRef>
          </c:cat>
          <c:val>
            <c:numRef>
              <c:f>'Stress From Dropped Projectile'!$C$29:$C$34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78.336273624922015</c:v>
                </c:pt>
                <c:pt idx="2">
                  <c:v>110.78422058613448</c:v>
                </c:pt>
                <c:pt idx="3">
                  <c:v>135.68240599398271</c:v>
                </c:pt>
                <c:pt idx="4">
                  <c:v>156.67254724984403</c:v>
                </c:pt>
                <c:pt idx="5">
                  <c:v>175.16523292934949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65C-4690-AEDD-92D279A4E8D3}"/>
            </c:ext>
          </c:extLst>
        </c:ser>
        <c:ser>
          <c:idx val="1"/>
          <c:order val="1"/>
          <c:tx>
            <c:strRef>
              <c:f>'Stress From Dropped Projectile'!$D$28</c:f>
              <c:strCache>
                <c:ptCount val="1"/>
                <c:pt idx="0">
                  <c:v>Stress From 5kg Projectile (MPa)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5Kg Mass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865C-4690-AEDD-92D279A4E8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'Stress From Dropped Projectile'!$A$29:$B$34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</c:multiLvlStrRef>
          </c:cat>
          <c:val>
            <c:numRef>
              <c:f>'Stress From Dropped Projectile'!$D$29:$D$34</c:f>
              <c:numCache>
                <c:formatCode>0.00</c:formatCode>
                <c:ptCount val="6"/>
                <c:pt idx="0">
                  <c:v>0</c:v>
                </c:pt>
                <c:pt idx="1">
                  <c:v>175.16523292934949</c:v>
                </c:pt>
                <c:pt idx="2">
                  <c:v>247.72104806492828</c:v>
                </c:pt>
                <c:pt idx="3">
                  <c:v>303.39508315327026</c:v>
                </c:pt>
                <c:pt idx="4">
                  <c:v>350.33046585869897</c:v>
                </c:pt>
                <c:pt idx="5">
                  <c:v>391.68136812461012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65C-4690-AEDD-92D279A4E8D3}"/>
            </c:ext>
          </c:extLst>
        </c:ser>
        <c:ser>
          <c:idx val="2"/>
          <c:order val="2"/>
          <c:tx>
            <c:strRef>
              <c:f>'Stress From Dropped Projectile'!$E$28</c:f>
              <c:strCache>
                <c:ptCount val="1"/>
                <c:pt idx="0">
                  <c:v>Stress From 10kg Projectile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10Kg Mass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865C-4690-AEDD-92D279A4E8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'Stress From Dropped Projectile'!$A$29:$B$34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</c:multiLvlStrRef>
          </c:cat>
          <c:val>
            <c:numRef>
              <c:f>'Stress From Dropped Projectile'!$E$29:$E$34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247.72104806492828</c:v>
                </c:pt>
                <c:pt idx="2">
                  <c:v>350.33046585869897</c:v>
                </c:pt>
                <c:pt idx="3">
                  <c:v>429.06544135266779</c:v>
                </c:pt>
                <c:pt idx="4">
                  <c:v>495.44209612985657</c:v>
                </c:pt>
                <c:pt idx="5">
                  <c:v>553.92110293067242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65C-4690-AEDD-92D279A4E8D3}"/>
            </c:ext>
          </c:extLst>
        </c:ser>
        <c:ser>
          <c:idx val="3"/>
          <c:order val="3"/>
          <c:tx>
            <c:strRef>
              <c:f>'Stress From Dropped Projectile'!$F$28</c:f>
              <c:strCache>
                <c:ptCount val="1"/>
                <c:pt idx="0">
                  <c:v>Stress From 20kg Projectile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20Kg</a:t>
                    </a:r>
                    <a:r>
                      <a:rPr lang="en-US" baseline="0"/>
                      <a:t> Mass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865C-4690-AEDD-92D279A4E8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'Stress From Dropped Projectile'!$A$29:$B$34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</c:multiLvlStrRef>
          </c:cat>
          <c:val>
            <c:numRef>
              <c:f>'Stress From Dropped Projectile'!$F$29:$F$34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350.33046585869897</c:v>
                </c:pt>
                <c:pt idx="2">
                  <c:v>495.44209612985657</c:v>
                </c:pt>
                <c:pt idx="3">
                  <c:v>606.79016630654053</c:v>
                </c:pt>
                <c:pt idx="4">
                  <c:v>700.66093171739794</c:v>
                </c:pt>
                <c:pt idx="5">
                  <c:v>783.36273624922023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865C-4690-AEDD-92D279A4E8D3}"/>
            </c:ext>
          </c:extLst>
        </c:ser>
        <c:ser>
          <c:idx val="4"/>
          <c:order val="4"/>
          <c:tx>
            <c:strRef>
              <c:f>'Stress From Dropped Projectile'!$G$28</c:f>
              <c:strCache>
                <c:ptCount val="1"/>
                <c:pt idx="0">
                  <c:v>Stress From 25kg Projectile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25Kg</a:t>
                    </a:r>
                    <a:r>
                      <a:rPr lang="en-US" baseline="0"/>
                      <a:t> Mass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865C-4690-AEDD-92D279A4E8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'Stress From Dropped Projectile'!$A$29:$B$34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</c:multiLvlStrRef>
          </c:cat>
          <c:val>
            <c:numRef>
              <c:f>'Stress From Dropped Projectile'!$G$29:$G$34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391.68136812461012</c:v>
                </c:pt>
                <c:pt idx="2">
                  <c:v>553.92110293067242</c:v>
                </c:pt>
                <c:pt idx="3">
                  <c:v>678.41202996991365</c:v>
                </c:pt>
                <c:pt idx="4">
                  <c:v>783.36273624922023</c:v>
                </c:pt>
                <c:pt idx="5">
                  <c:v>875.82616464674754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865C-4690-AEDD-92D279A4E8D3}"/>
            </c:ext>
          </c:extLst>
        </c:ser>
        <c:ser>
          <c:idx val="5"/>
          <c:order val="5"/>
          <c:tx>
            <c:strRef>
              <c:f>'Stress From Dropped Projectile'!$H$28</c:f>
              <c:strCache>
                <c:ptCount val="1"/>
                <c:pt idx="0">
                  <c:v>Maximum Tensile Strength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'Stress From Dropped Projectile'!$A$29:$B$34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</c:multiLvlStrRef>
          </c:cat>
          <c:val>
            <c:numRef>
              <c:f>'Stress From Dropped Projectile'!$H$29:$H$34</c:f>
              <c:numCache>
                <c:formatCode>General</c:formatCode>
                <c:ptCount val="6"/>
                <c:pt idx="0">
                  <c:v>260</c:v>
                </c:pt>
                <c:pt idx="1">
                  <c:v>260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  <c:pt idx="5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5C-4690-AEDD-92D279A4E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9470000"/>
        <c:axId val="1193091296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'Stress From Dropped Projectile'!$I$28</c15:sqref>
                        </c15:formulaRef>
                      </c:ext>
                    </c:extLst>
                    <c:strCache>
                      <c:ptCount val="1"/>
                      <c:pt idx="0">
                        <c:v>Yield Tensile Strength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'Stress From Dropped Projectile'!$A$29:$B$34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 Feet</c:v>
                        </c:pt>
                        <c:pt idx="1">
                          <c:v>3.3 Feet</c:v>
                        </c:pt>
                        <c:pt idx="2">
                          <c:v>6.6 Feet</c:v>
                        </c:pt>
                        <c:pt idx="3">
                          <c:v>9.8 Feet</c:v>
                        </c:pt>
                        <c:pt idx="4">
                          <c:v>13.1 Feet</c:v>
                        </c:pt>
                        <c:pt idx="5">
                          <c:v>16.4 Feet</c:v>
                        </c:pt>
                      </c:lvl>
                      <c:lvl>
                        <c:pt idx="0">
                          <c:v>0m</c:v>
                        </c:pt>
                        <c:pt idx="1">
                          <c:v>1m</c:v>
                        </c:pt>
                        <c:pt idx="2">
                          <c:v>2m</c:v>
                        </c:pt>
                        <c:pt idx="3">
                          <c:v>3m</c:v>
                        </c:pt>
                        <c:pt idx="4">
                          <c:v>4m</c:v>
                        </c:pt>
                        <c:pt idx="5">
                          <c:v>5m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'Stress From Dropped Projectile'!$I$29:$I$34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240</c:v>
                      </c:pt>
                      <c:pt idx="1">
                        <c:v>240</c:v>
                      </c:pt>
                      <c:pt idx="2">
                        <c:v>240</c:v>
                      </c:pt>
                      <c:pt idx="3">
                        <c:v>240</c:v>
                      </c:pt>
                      <c:pt idx="4">
                        <c:v>240</c:v>
                      </c:pt>
                      <c:pt idx="5">
                        <c:v>240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865C-4690-AEDD-92D279A4E8D3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5807200"/>
        <c:axId val="1104493520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'Stress From Dropped Projectile'!$J$28</c15:sqref>
                        </c15:formulaRef>
                      </c:ext>
                    </c:extLst>
                    <c:strCache>
                      <c:ptCount val="1"/>
                      <c:pt idx="0">
                        <c:v>Eqivilant Static Load (Newtons)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'Stress From Dropped Projectile'!$J$29:$J$34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 formatCode="General">
                        <c:v>0</c:v>
                      </c:pt>
                      <c:pt idx="1">
                        <c:v>4686.0933556540731</c:v>
                      </c:pt>
                      <c:pt idx="2">
                        <c:v>6627.1367781124372</c:v>
                      </c:pt>
                      <c:pt idx="3">
                        <c:v>8116.5517810037863</c:v>
                      </c:pt>
                      <c:pt idx="4">
                        <c:v>9372.1867113081462</c:v>
                      </c:pt>
                      <c:pt idx="5">
                        <c:v>10478.423292152605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7-865C-4690-AEDD-92D279A4E8D3}"/>
                  </c:ext>
                </c:extLst>
              </c15:ser>
            </c15:filteredLineSeries>
          </c:ext>
        </c:extLst>
      </c:lineChart>
      <c:catAx>
        <c:axId val="125947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 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091296"/>
        <c:crosses val="autoZero"/>
        <c:auto val="1"/>
        <c:lblAlgn val="ctr"/>
        <c:lblOffset val="100"/>
        <c:noMultiLvlLbl val="0"/>
      </c:catAx>
      <c:valAx>
        <c:axId val="1193091296"/>
        <c:scaling>
          <c:orientation val="minMax"/>
          <c:max val="9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  <a:r>
                  <a:rPr lang="en-US" baseline="0"/>
                  <a:t> (MPa)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470000"/>
        <c:crosses val="autoZero"/>
        <c:crossBetween val="between"/>
      </c:valAx>
      <c:valAx>
        <c:axId val="1104493520"/>
        <c:scaling>
          <c:orientation val="minMax"/>
          <c:max val="11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Equivilant Static Load (Newtons)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807200"/>
        <c:crosses val="max"/>
        <c:crossBetween val="between"/>
        <c:majorUnit val="1000"/>
      </c:valAx>
      <c:catAx>
        <c:axId val="1395807200"/>
        <c:scaling>
          <c:orientation val="minMax"/>
        </c:scaling>
        <c:delete val="1"/>
        <c:axPos val="b"/>
        <c:majorTickMark val="out"/>
        <c:minorTickMark val="none"/>
        <c:tickLblPos val="nextTo"/>
        <c:crossAx val="1104493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 Induced in 6061 Aluminum Beam From</a:t>
            </a:r>
            <a:r>
              <a:rPr lang="en-US" baseline="0"/>
              <a:t> Pendulum Impact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'Stress From Dropped Projectile'!$C$28</c:f>
              <c:strCache>
                <c:ptCount val="1"/>
                <c:pt idx="0">
                  <c:v>Stress From 1kg Projectile (MPa)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'Stress From Dropped Projectile'!$A$29:$B$34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</c:multiLvlStrRef>
          </c:cat>
          <c:val>
            <c:numRef>
              <c:f>'Stress From Dropped Projectile'!$C$29:$C$34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78.336273624922015</c:v>
                </c:pt>
                <c:pt idx="2">
                  <c:v>110.78422058613448</c:v>
                </c:pt>
                <c:pt idx="3">
                  <c:v>135.68240599398271</c:v>
                </c:pt>
                <c:pt idx="4">
                  <c:v>156.67254724984403</c:v>
                </c:pt>
                <c:pt idx="5">
                  <c:v>175.16523292934949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1C6-4BBE-BDE5-2603287AA080}"/>
            </c:ext>
          </c:extLst>
        </c:ser>
        <c:ser>
          <c:idx val="1"/>
          <c:order val="1"/>
          <c:tx>
            <c:strRef>
              <c:f>'Stress From Dropped Projectile'!$D$28</c:f>
              <c:strCache>
                <c:ptCount val="1"/>
                <c:pt idx="0">
                  <c:v>Stress From 5kg Projectile (MPa)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'Stress From Dropped Projectile'!$A$29:$B$34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</c:multiLvlStrRef>
          </c:cat>
          <c:val>
            <c:numRef>
              <c:f>'Stress From Dropped Projectile'!$D$29:$D$34</c:f>
              <c:numCache>
                <c:formatCode>0.00</c:formatCode>
                <c:ptCount val="6"/>
                <c:pt idx="0">
                  <c:v>0</c:v>
                </c:pt>
                <c:pt idx="1">
                  <c:v>175.16523292934949</c:v>
                </c:pt>
                <c:pt idx="2">
                  <c:v>247.72104806492828</c:v>
                </c:pt>
                <c:pt idx="3">
                  <c:v>303.39508315327026</c:v>
                </c:pt>
                <c:pt idx="4">
                  <c:v>350.33046585869897</c:v>
                </c:pt>
                <c:pt idx="5">
                  <c:v>391.68136812461012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A1C6-4BBE-BDE5-2603287AA080}"/>
            </c:ext>
          </c:extLst>
        </c:ser>
        <c:ser>
          <c:idx val="2"/>
          <c:order val="2"/>
          <c:tx>
            <c:strRef>
              <c:f>'Stress From Dropped Projectile'!$E$28</c:f>
              <c:strCache>
                <c:ptCount val="1"/>
                <c:pt idx="0">
                  <c:v>Stress From 10kg Projectile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'Stress From Dropped Projectile'!$A$29:$B$34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</c:multiLvlStrRef>
          </c:cat>
          <c:val>
            <c:numRef>
              <c:f>'Stress From Dropped Projectile'!$E$29:$E$34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247.72104806492828</c:v>
                </c:pt>
                <c:pt idx="2">
                  <c:v>350.33046585869897</c:v>
                </c:pt>
                <c:pt idx="3">
                  <c:v>429.06544135266779</c:v>
                </c:pt>
                <c:pt idx="4">
                  <c:v>495.44209612985657</c:v>
                </c:pt>
                <c:pt idx="5">
                  <c:v>553.92110293067242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A1C6-4BBE-BDE5-2603287AA080}"/>
            </c:ext>
          </c:extLst>
        </c:ser>
        <c:ser>
          <c:idx val="3"/>
          <c:order val="3"/>
          <c:tx>
            <c:strRef>
              <c:f>'Stress From Dropped Projectile'!$F$28</c:f>
              <c:strCache>
                <c:ptCount val="1"/>
                <c:pt idx="0">
                  <c:v>Stress From 20kg Projectile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'Stress From Dropped Projectile'!$A$29:$B$34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</c:multiLvlStrRef>
          </c:cat>
          <c:val>
            <c:numRef>
              <c:f>'Stress From Dropped Projectile'!$F$29:$F$34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350.33046585869897</c:v>
                </c:pt>
                <c:pt idx="2">
                  <c:v>495.44209612985657</c:v>
                </c:pt>
                <c:pt idx="3">
                  <c:v>606.79016630654053</c:v>
                </c:pt>
                <c:pt idx="4">
                  <c:v>700.66093171739794</c:v>
                </c:pt>
                <c:pt idx="5">
                  <c:v>783.36273624922023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A1C6-4BBE-BDE5-2603287AA080}"/>
            </c:ext>
          </c:extLst>
        </c:ser>
        <c:ser>
          <c:idx val="4"/>
          <c:order val="4"/>
          <c:tx>
            <c:strRef>
              <c:f>'Stress From Dropped Projectile'!$G$28</c:f>
              <c:strCache>
                <c:ptCount val="1"/>
                <c:pt idx="0">
                  <c:v>Stress From 25kg Projectile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'Stress From Dropped Projectile'!$A$29:$B$34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</c:multiLvlStrRef>
          </c:cat>
          <c:val>
            <c:numRef>
              <c:f>'Stress From Dropped Projectile'!$G$29:$G$34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391.68136812461012</c:v>
                </c:pt>
                <c:pt idx="2">
                  <c:v>553.92110293067242</c:v>
                </c:pt>
                <c:pt idx="3">
                  <c:v>678.41202996991365</c:v>
                </c:pt>
                <c:pt idx="4">
                  <c:v>783.36273624922023</c:v>
                </c:pt>
                <c:pt idx="5">
                  <c:v>875.82616464674754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A1C6-4BBE-BDE5-2603287AA080}"/>
            </c:ext>
          </c:extLst>
        </c:ser>
        <c:ser>
          <c:idx val="5"/>
          <c:order val="5"/>
          <c:tx>
            <c:strRef>
              <c:f>'Stress From Dropped Projectile'!$H$28</c:f>
              <c:strCache>
                <c:ptCount val="1"/>
                <c:pt idx="0">
                  <c:v>Maximum Tensile Strength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'Stress From Dropped Projectile'!$A$29:$B$34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</c:multiLvlStrRef>
          </c:cat>
          <c:val>
            <c:numRef>
              <c:f>'Stress From Dropped Projectile'!$H$29:$H$34</c:f>
              <c:numCache>
                <c:formatCode>General</c:formatCode>
                <c:ptCount val="6"/>
                <c:pt idx="0">
                  <c:v>260</c:v>
                </c:pt>
                <c:pt idx="1">
                  <c:v>260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  <c:pt idx="5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1C6-4BBE-BDE5-2603287AA08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59470000"/>
        <c:axId val="1193091296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'Stress From Dropped Projectile'!$I$28</c15:sqref>
                        </c15:formulaRef>
                      </c:ext>
                    </c:extLst>
                    <c:strCache>
                      <c:ptCount val="1"/>
                      <c:pt idx="0">
                        <c:v>Yield Tensile Strength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'Stress From Dropped Projectile'!$A$29:$B$34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 Feet</c:v>
                        </c:pt>
                        <c:pt idx="1">
                          <c:v>3.3 Feet</c:v>
                        </c:pt>
                        <c:pt idx="2">
                          <c:v>6.6 Feet</c:v>
                        </c:pt>
                        <c:pt idx="3">
                          <c:v>9.8 Feet</c:v>
                        </c:pt>
                        <c:pt idx="4">
                          <c:v>13.1 Feet</c:v>
                        </c:pt>
                        <c:pt idx="5">
                          <c:v>16.4 Feet</c:v>
                        </c:pt>
                      </c:lvl>
                      <c:lvl>
                        <c:pt idx="0">
                          <c:v>0m</c:v>
                        </c:pt>
                        <c:pt idx="1">
                          <c:v>1m</c:v>
                        </c:pt>
                        <c:pt idx="2">
                          <c:v>2m</c:v>
                        </c:pt>
                        <c:pt idx="3">
                          <c:v>3m</c:v>
                        </c:pt>
                        <c:pt idx="4">
                          <c:v>4m</c:v>
                        </c:pt>
                        <c:pt idx="5">
                          <c:v>5m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'Stress From Dropped Projectile'!$I$29:$I$34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240</c:v>
                      </c:pt>
                      <c:pt idx="1">
                        <c:v>240</c:v>
                      </c:pt>
                      <c:pt idx="2">
                        <c:v>240</c:v>
                      </c:pt>
                      <c:pt idx="3">
                        <c:v>240</c:v>
                      </c:pt>
                      <c:pt idx="4">
                        <c:v>240</c:v>
                      </c:pt>
                      <c:pt idx="5">
                        <c:v>240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A1C6-4BBE-BDE5-2603287AA080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95807200"/>
        <c:axId val="1104493520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'Stress From Dropped Projectile'!$J$28</c15:sqref>
                        </c15:formulaRef>
                      </c:ext>
                    </c:extLst>
                    <c:strCache>
                      <c:ptCount val="1"/>
                      <c:pt idx="0">
                        <c:v>Eqivilant Static Load (Newtons)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'Stress From Dropped Projectile'!$J$29:$J$34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 formatCode="General">
                        <c:v>0</c:v>
                      </c:pt>
                      <c:pt idx="1">
                        <c:v>4686.0933556540731</c:v>
                      </c:pt>
                      <c:pt idx="2">
                        <c:v>6627.1367781124372</c:v>
                      </c:pt>
                      <c:pt idx="3">
                        <c:v>8116.5517810037863</c:v>
                      </c:pt>
                      <c:pt idx="4">
                        <c:v>9372.1867113081462</c:v>
                      </c:pt>
                      <c:pt idx="5">
                        <c:v>10478.423292152605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C-A1C6-4BBE-BDE5-2603287AA080}"/>
                  </c:ext>
                </c:extLst>
              </c15:ser>
            </c15:filteredLineSeries>
          </c:ext>
        </c:extLst>
      </c:lineChart>
      <c:catAx>
        <c:axId val="125947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 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091296"/>
        <c:crosses val="autoZero"/>
        <c:auto val="1"/>
        <c:lblAlgn val="ctr"/>
        <c:lblOffset val="100"/>
        <c:noMultiLvlLbl val="0"/>
      </c:catAx>
      <c:valAx>
        <c:axId val="1193091296"/>
        <c:scaling>
          <c:orientation val="minMax"/>
          <c:max val="9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  <a:r>
                  <a:rPr lang="en-US" baseline="0"/>
                  <a:t> (MPa)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470000"/>
        <c:crosses val="autoZero"/>
        <c:crossBetween val="between"/>
      </c:valAx>
      <c:valAx>
        <c:axId val="1104493520"/>
        <c:scaling>
          <c:orientation val="minMax"/>
          <c:max val="11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Equivilant Static Load (Newtons)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807200"/>
        <c:crosses val="max"/>
        <c:crossBetween val="between"/>
        <c:majorUnit val="1000"/>
      </c:valAx>
      <c:catAx>
        <c:axId val="1395807200"/>
        <c:scaling>
          <c:orientation val="minMax"/>
        </c:scaling>
        <c:delete val="1"/>
        <c:axPos val="b"/>
        <c:majorTickMark val="out"/>
        <c:minorTickMark val="none"/>
        <c:tickLblPos val="nextTo"/>
        <c:crossAx val="1104493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image" Target="../media/image5.png"/><Relationship Id="rId1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7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image" Target="../media/image1.png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image" Target="../media/image1.png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image" Target="../media/image2.png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image" Target="../media/image2.png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image" Target="../media/image3.png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image" Target="../media/image3.png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image" Target="../media/image4.png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image" Target="../media/image4.png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285750</xdr:colOff>
      <xdr:row>13</xdr:row>
      <xdr:rowOff>171450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185736</xdr:colOff>
      <xdr:row>1</xdr:row>
      <xdr:rowOff>123825</xdr:rowOff>
    </xdr:from>
    <xdr:to>
      <xdr:col>19</xdr:col>
      <xdr:colOff>419099</xdr:colOff>
      <xdr:row>32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F5E0D75-7C95-4A3F-8B65-8565E026C0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285750</xdr:colOff>
      <xdr:row>0</xdr:row>
      <xdr:rowOff>133350</xdr:rowOff>
    </xdr:from>
    <xdr:to>
      <xdr:col>4</xdr:col>
      <xdr:colOff>15240</xdr:colOff>
      <xdr:row>3</xdr:row>
      <xdr:rowOff>95250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C1E66CE-0744-48FB-BD30-68DC6F367A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3025" y="133350"/>
          <a:ext cx="1253490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0</xdr:colOff>
      <xdr:row>2</xdr:row>
      <xdr:rowOff>0</xdr:rowOff>
    </xdr:from>
    <xdr:to>
      <xdr:col>35</xdr:col>
      <xdr:colOff>233363</xdr:colOff>
      <xdr:row>33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69B094-5260-4BD8-957D-BAE64F5E3F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342900</xdr:colOff>
      <xdr:row>23</xdr:row>
      <xdr:rowOff>66675</xdr:rowOff>
    </xdr:from>
    <xdr:to>
      <xdr:col>27</xdr:col>
      <xdr:colOff>390525</xdr:colOff>
      <xdr:row>45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DBA361-6A0A-4B7E-AAB3-D5133E7A7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357186</xdr:colOff>
      <xdr:row>46</xdr:row>
      <xdr:rowOff>76200</xdr:rowOff>
    </xdr:from>
    <xdr:to>
      <xdr:col>27</xdr:col>
      <xdr:colOff>390525</xdr:colOff>
      <xdr:row>68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7BBBC2-7D57-4ED7-89F7-C4BF09CB82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328612</xdr:colOff>
      <xdr:row>68</xdr:row>
      <xdr:rowOff>85724</xdr:rowOff>
    </xdr:from>
    <xdr:to>
      <xdr:col>27</xdr:col>
      <xdr:colOff>371475</xdr:colOff>
      <xdr:row>92</xdr:row>
      <xdr:rowOff>-1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1520BD-A865-44EF-865C-814B7D923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319086</xdr:colOff>
      <xdr:row>92</xdr:row>
      <xdr:rowOff>104774</xdr:rowOff>
    </xdr:from>
    <xdr:to>
      <xdr:col>27</xdr:col>
      <xdr:colOff>390524</xdr:colOff>
      <xdr:row>115</xdr:row>
      <xdr:rowOff>85724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E2F0F75-633B-41BF-9C17-50CFDA40D9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414336</xdr:colOff>
      <xdr:row>34</xdr:row>
      <xdr:rowOff>66674</xdr:rowOff>
    </xdr:from>
    <xdr:to>
      <xdr:col>13</xdr:col>
      <xdr:colOff>523875</xdr:colOff>
      <xdr:row>67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5292B75-4035-49B4-93AE-F1C73F69E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552449</xdr:colOff>
      <xdr:row>2</xdr:row>
      <xdr:rowOff>114299</xdr:rowOff>
    </xdr:from>
    <xdr:to>
      <xdr:col>2</xdr:col>
      <xdr:colOff>1560978</xdr:colOff>
      <xdr:row>2</xdr:row>
      <xdr:rowOff>828674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CB37839-0E98-4D6A-96EB-E6A846397E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0849" y="438149"/>
          <a:ext cx="1008529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371475</xdr:colOff>
      <xdr:row>69</xdr:row>
      <xdr:rowOff>66675</xdr:rowOff>
    </xdr:from>
    <xdr:to>
      <xdr:col>13</xdr:col>
      <xdr:colOff>481014</xdr:colOff>
      <xdr:row>98</xdr:row>
      <xdr:rowOff>142876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EBC7BCB-F8B1-4CB9-A097-0B71587D0F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52182</xdr:rowOff>
    </xdr:from>
    <xdr:to>
      <xdr:col>5</xdr:col>
      <xdr:colOff>987496</xdr:colOff>
      <xdr:row>75</xdr:row>
      <xdr:rowOff>80755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C3221E-7E19-44DD-8D2A-C712F9A9B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488674</xdr:colOff>
      <xdr:row>4</xdr:row>
      <xdr:rowOff>149087</xdr:rowOff>
    </xdr:from>
    <xdr:to>
      <xdr:col>2</xdr:col>
      <xdr:colOff>1437363</xdr:colOff>
      <xdr:row>8</xdr:row>
      <xdr:rowOff>149088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37AA6D5-1450-48B1-9685-A826963FAD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9413" y="811696"/>
          <a:ext cx="948689" cy="6874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38</xdr:row>
      <xdr:rowOff>0</xdr:rowOff>
    </xdr:from>
    <xdr:to>
      <xdr:col>15</xdr:col>
      <xdr:colOff>59844</xdr:colOff>
      <xdr:row>75</xdr:row>
      <xdr:rowOff>28573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832924-A003-4E7C-9D25-6FD15A316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102705</xdr:rowOff>
    </xdr:from>
    <xdr:to>
      <xdr:col>6</xdr:col>
      <xdr:colOff>915229</xdr:colOff>
      <xdr:row>79</xdr:row>
      <xdr:rowOff>64604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9A33B1-2819-4206-B690-F5A6A7E63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223631</xdr:colOff>
      <xdr:row>5</xdr:row>
      <xdr:rowOff>74543</xdr:rowOff>
    </xdr:from>
    <xdr:to>
      <xdr:col>3</xdr:col>
      <xdr:colOff>1625749</xdr:colOff>
      <xdr:row>9</xdr:row>
      <xdr:rowOff>57978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2E2709B-B693-4E7D-BCF9-6395A45432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8088" y="902804"/>
          <a:ext cx="1402118" cy="6460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1258957</xdr:colOff>
      <xdr:row>43</xdr:row>
      <xdr:rowOff>124239</xdr:rowOff>
    </xdr:from>
    <xdr:to>
      <xdr:col>19</xdr:col>
      <xdr:colOff>20708</xdr:colOff>
      <xdr:row>79</xdr:row>
      <xdr:rowOff>86138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800418-5099-42D1-A2F2-4A430FD54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614361</xdr:colOff>
      <xdr:row>41</xdr:row>
      <xdr:rowOff>95249</xdr:rowOff>
    </xdr:from>
    <xdr:to>
      <xdr:col>5</xdr:col>
      <xdr:colOff>1114425</xdr:colOff>
      <xdr:row>79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2D2505-FDBE-4F64-8482-6FCF8DCA6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333375</xdr:colOff>
      <xdr:row>6</xdr:row>
      <xdr:rowOff>0</xdr:rowOff>
    </xdr:from>
    <xdr:to>
      <xdr:col>2</xdr:col>
      <xdr:colOff>1628775</xdr:colOff>
      <xdr:row>9</xdr:row>
      <xdr:rowOff>98735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85E7073-7541-470F-8B0F-CCB85C5D8E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971550"/>
          <a:ext cx="1295400" cy="584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1485900</xdr:colOff>
      <xdr:row>41</xdr:row>
      <xdr:rowOff>114300</xdr:rowOff>
    </xdr:from>
    <xdr:to>
      <xdr:col>13</xdr:col>
      <xdr:colOff>366714</xdr:colOff>
      <xdr:row>79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5A33D4-EA89-4198-B1D7-CA127FD54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41</xdr:row>
      <xdr:rowOff>66675</xdr:rowOff>
    </xdr:from>
    <xdr:to>
      <xdr:col>6</xdr:col>
      <xdr:colOff>1181100</xdr:colOff>
      <xdr:row>79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1496EB-668A-4E57-9D26-6B62040CA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514350</xdr:colOff>
      <xdr:row>4</xdr:row>
      <xdr:rowOff>152399</xdr:rowOff>
    </xdr:from>
    <xdr:to>
      <xdr:col>3</xdr:col>
      <xdr:colOff>1333220</xdr:colOff>
      <xdr:row>9</xdr:row>
      <xdr:rowOff>95249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459A91-6C34-4FF9-9DE6-98E57776C3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14775" y="800099"/>
          <a:ext cx="818870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1571625</xdr:colOff>
      <xdr:row>41</xdr:row>
      <xdr:rowOff>57150</xdr:rowOff>
    </xdr:from>
    <xdr:to>
      <xdr:col>17</xdr:col>
      <xdr:colOff>438150</xdr:colOff>
      <xdr:row>79</xdr:row>
      <xdr:rowOff>9526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592ACE-F14B-4BDD-8137-32DB9D2222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1338261</xdr:colOff>
      <xdr:row>40</xdr:row>
      <xdr:rowOff>76200</xdr:rowOff>
    </xdr:from>
    <xdr:to>
      <xdr:col>18</xdr:col>
      <xdr:colOff>380999</xdr:colOff>
      <xdr:row>79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FE0127-8C09-41AE-B641-5617F1EE7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361950</xdr:colOff>
      <xdr:row>4</xdr:row>
      <xdr:rowOff>28574</xdr:rowOff>
    </xdr:from>
    <xdr:to>
      <xdr:col>2</xdr:col>
      <xdr:colOff>1118627</xdr:colOff>
      <xdr:row>8</xdr:row>
      <xdr:rowOff>76199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83E63DB-F62C-4415-91C0-271B6042F3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676274"/>
          <a:ext cx="756677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638175</xdr:colOff>
      <xdr:row>40</xdr:row>
      <xdr:rowOff>57150</xdr:rowOff>
    </xdr:from>
    <xdr:to>
      <xdr:col>7</xdr:col>
      <xdr:colOff>261938</xdr:colOff>
      <xdr:row>79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41AE0D-FA88-43FD-93F1-D72F446AF8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585787</xdr:colOff>
      <xdr:row>38</xdr:row>
      <xdr:rowOff>123824</xdr:rowOff>
    </xdr:from>
    <xdr:to>
      <xdr:col>5</xdr:col>
      <xdr:colOff>266700</xdr:colOff>
      <xdr:row>70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C6F020-1E55-475C-A8FC-22A9A2F52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571500</xdr:colOff>
      <xdr:row>5</xdr:row>
      <xdr:rowOff>28575</xdr:rowOff>
    </xdr:from>
    <xdr:to>
      <xdr:col>3</xdr:col>
      <xdr:colOff>1524000</xdr:colOff>
      <xdr:row>9</xdr:row>
      <xdr:rowOff>69917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D0D4D7-0105-49A0-A2A3-BA9C19237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4825" y="838200"/>
          <a:ext cx="952500" cy="6890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733425</xdr:colOff>
      <xdr:row>38</xdr:row>
      <xdr:rowOff>142875</xdr:rowOff>
    </xdr:from>
    <xdr:to>
      <xdr:col>9</xdr:col>
      <xdr:colOff>319088</xdr:colOff>
      <xdr:row>71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755017-440E-4DB6-9F82-D1F072C71B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385762</xdr:colOff>
      <xdr:row>36</xdr:row>
      <xdr:rowOff>142874</xdr:rowOff>
    </xdr:from>
    <xdr:to>
      <xdr:col>7</xdr:col>
      <xdr:colOff>28575</xdr:colOff>
      <xdr:row>71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1F5182-01B1-43CC-ABCC-AB3CD36C8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371475</xdr:colOff>
      <xdr:row>5</xdr:row>
      <xdr:rowOff>142875</xdr:rowOff>
    </xdr:from>
    <xdr:to>
      <xdr:col>2</xdr:col>
      <xdr:colOff>1276350</xdr:colOff>
      <xdr:row>9</xdr:row>
      <xdr:rowOff>149765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262777-8071-441B-A61C-F2A821DB6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0425" y="952500"/>
          <a:ext cx="904875" cy="6545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390525</xdr:colOff>
      <xdr:row>36</xdr:row>
      <xdr:rowOff>142875</xdr:rowOff>
    </xdr:from>
    <xdr:to>
      <xdr:col>16</xdr:col>
      <xdr:colOff>404813</xdr:colOff>
      <xdr:row>71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77618C-175F-4B21-B90C-A7E579BAF1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pane xSplit="1" topLeftCell="B1" activePane="topRight" state="frozen"/>
      <selection pane="topRight" activeCell="H23" sqref="H23"/>
    </sheetView>
  </sheetViews>
  <sheetFormatPr defaultColWidth="14.42578125" defaultRowHeight="15.75" customHeight="1" x14ac:dyDescent="0.2"/>
  <cols>
    <col min="1" max="1" width="31" customWidth="1"/>
    <col min="2" max="2" width="18.28515625" customWidth="1"/>
    <col min="3" max="3" width="27.42578125" customWidth="1"/>
    <col min="4" max="4" width="7.28515625" customWidth="1"/>
    <col min="5" max="5" width="25.5703125" customWidth="1"/>
    <col min="6" max="6" width="34.5703125" customWidth="1"/>
    <col min="7" max="7" width="30" customWidth="1"/>
    <col min="8" max="8" width="44.140625" customWidth="1"/>
    <col min="9" max="9" width="32.28515625" customWidth="1"/>
    <col min="10" max="10" width="53.85546875" customWidth="1"/>
    <col min="11" max="11" width="53" customWidth="1"/>
    <col min="12" max="12" width="45.5703125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spans="1:26" x14ac:dyDescent="0.2">
      <c r="K2" s="3"/>
    </row>
    <row r="3" spans="1:26" x14ac:dyDescent="0.2">
      <c r="A3" s="4" t="s">
        <v>11</v>
      </c>
      <c r="B3" s="6"/>
      <c r="C3" s="6"/>
      <c r="D3" s="6"/>
      <c r="E3" s="6"/>
      <c r="F3" s="6"/>
      <c r="G3" s="6"/>
      <c r="H3" s="6"/>
      <c r="I3" s="6"/>
      <c r="J3" s="6"/>
      <c r="K3" s="7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X3" s="6"/>
      <c r="Y3" s="6"/>
      <c r="Z3" s="6"/>
    </row>
    <row r="4" spans="1:26" x14ac:dyDescent="0.2">
      <c r="A4" s="1" t="s">
        <v>21</v>
      </c>
      <c r="B4" s="1">
        <v>250</v>
      </c>
      <c r="C4" s="1">
        <v>841</v>
      </c>
      <c r="D4" s="1">
        <v>7.8</v>
      </c>
      <c r="E4" s="8">
        <v>4400</v>
      </c>
      <c r="F4" s="8">
        <v>14800</v>
      </c>
      <c r="G4" s="9">
        <v>60</v>
      </c>
      <c r="H4" s="3">
        <f>E4/G4</f>
        <v>73.333333333333329</v>
      </c>
      <c r="I4" s="3">
        <f>F4/G4</f>
        <v>246.66666666666666</v>
      </c>
      <c r="J4" s="3">
        <f>H4/MIN(H4:H15)</f>
        <v>4.1471264367816092</v>
      </c>
      <c r="K4" s="3">
        <f>I4/MIN(I3:I15)</f>
        <v>12.641666666666666</v>
      </c>
    </row>
    <row r="5" spans="1:26" x14ac:dyDescent="0.2">
      <c r="A5" s="1" t="s">
        <v>25</v>
      </c>
      <c r="B5" s="1">
        <v>710</v>
      </c>
      <c r="C5" s="1">
        <v>1110</v>
      </c>
      <c r="D5" s="1">
        <v>7.8</v>
      </c>
      <c r="E5" s="8">
        <v>12500</v>
      </c>
      <c r="F5" s="8">
        <v>20000</v>
      </c>
      <c r="G5" s="9">
        <v>143</v>
      </c>
      <c r="H5" s="3">
        <f>E5/G5</f>
        <v>87.412587412587413</v>
      </c>
      <c r="I5" s="3">
        <f>F5/G5</f>
        <v>139.86013986013987</v>
      </c>
      <c r="J5" s="3">
        <f>H5/MIN(H5:H16)</f>
        <v>4.9433325295394264</v>
      </c>
      <c r="K5" s="3">
        <f>I5/MIN(I4:I16)</f>
        <v>7.1678321678321684</v>
      </c>
    </row>
    <row r="6" spans="1:26" x14ac:dyDescent="0.2">
      <c r="A6" s="4" t="s">
        <v>26</v>
      </c>
      <c r="B6" s="6"/>
      <c r="C6" s="6"/>
      <c r="D6" s="6"/>
      <c r="E6" s="6"/>
      <c r="F6" s="6"/>
      <c r="G6" s="6"/>
      <c r="H6" s="7"/>
      <c r="I6" s="7"/>
      <c r="J6" s="7"/>
      <c r="K6" s="7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X6" s="6"/>
      <c r="Y6" s="6"/>
      <c r="Z6" s="6"/>
    </row>
    <row r="7" spans="1:26" x14ac:dyDescent="0.2">
      <c r="A7" s="1" t="s">
        <v>28</v>
      </c>
      <c r="B7" s="1">
        <v>215</v>
      </c>
      <c r="C7" s="1">
        <v>505</v>
      </c>
      <c r="D7" s="1">
        <v>8</v>
      </c>
      <c r="E7" s="8">
        <v>3700</v>
      </c>
      <c r="F7" s="8">
        <v>9000</v>
      </c>
      <c r="G7" s="9">
        <v>114</v>
      </c>
      <c r="H7" s="3">
        <f>E7/G7</f>
        <v>32.456140350877192</v>
      </c>
      <c r="I7" s="3">
        <f>F7/G7</f>
        <v>78.94736842105263</v>
      </c>
      <c r="J7" s="3">
        <f>H7/MIN(H7:H18)</f>
        <v>1.8354506957047791</v>
      </c>
      <c r="K7" s="3">
        <f>I7/MIN(I6:I18)</f>
        <v>4.0460526315789478</v>
      </c>
      <c r="M7" s="1" t="s">
        <v>31</v>
      </c>
    </row>
    <row r="8" spans="1:26" x14ac:dyDescent="0.2">
      <c r="A8" s="4" t="s">
        <v>32</v>
      </c>
      <c r="B8" s="6"/>
      <c r="C8" s="6"/>
      <c r="D8" s="6"/>
      <c r="E8" s="6"/>
      <c r="F8" s="6"/>
      <c r="G8" s="6"/>
      <c r="H8" s="7"/>
      <c r="I8" s="7"/>
      <c r="J8" s="7"/>
      <c r="K8" s="7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X8" s="6"/>
      <c r="Y8" s="6"/>
      <c r="Z8" s="6"/>
    </row>
    <row r="9" spans="1:26" x14ac:dyDescent="0.2">
      <c r="A9" s="1" t="s">
        <v>35</v>
      </c>
      <c r="B9" s="1">
        <v>130</v>
      </c>
      <c r="C9" s="1">
        <v>150</v>
      </c>
      <c r="D9" s="1">
        <v>2.71</v>
      </c>
      <c r="E9" s="8">
        <v>2250</v>
      </c>
      <c r="F9" s="8">
        <v>2700</v>
      </c>
      <c r="H9" s="3"/>
      <c r="I9" s="3"/>
      <c r="J9" s="3"/>
      <c r="K9" s="3"/>
    </row>
    <row r="10" spans="1:26" x14ac:dyDescent="0.2">
      <c r="A10" s="1" t="s">
        <v>39</v>
      </c>
      <c r="B10" s="1">
        <v>276</v>
      </c>
      <c r="C10" s="1">
        <v>310</v>
      </c>
      <c r="D10" s="1">
        <v>2.7</v>
      </c>
      <c r="E10" s="8">
        <v>4900</v>
      </c>
      <c r="F10" s="8">
        <v>5500</v>
      </c>
      <c r="G10" s="9">
        <v>54</v>
      </c>
      <c r="H10" s="3">
        <f>E10/G10</f>
        <v>90.740740740740748</v>
      </c>
      <c r="I10" s="3">
        <f>F10/G10</f>
        <v>101.85185185185185</v>
      </c>
      <c r="J10" s="3">
        <f>H10/MIN(H10:H21)</f>
        <v>5.1315453384418905</v>
      </c>
      <c r="K10" s="3">
        <f>I10/MIN(I9:I21)</f>
        <v>5.2199074074074074</v>
      </c>
    </row>
    <row r="11" spans="1:26" x14ac:dyDescent="0.2">
      <c r="A11" s="1" t="s">
        <v>45</v>
      </c>
      <c r="B11" s="1">
        <v>505</v>
      </c>
      <c r="C11" s="1">
        <v>572</v>
      </c>
      <c r="D11" s="1">
        <v>2.81</v>
      </c>
      <c r="E11" s="8">
        <v>8900</v>
      </c>
      <c r="F11" s="8">
        <v>10000</v>
      </c>
      <c r="G11" s="9">
        <v>118</v>
      </c>
      <c r="H11" s="3">
        <f>E11/G11</f>
        <v>75.423728813559322</v>
      </c>
      <c r="I11" s="3">
        <f>F11/G11</f>
        <v>84.745762711864401</v>
      </c>
      <c r="J11" s="3">
        <f>H11/MIN(H11:H22)</f>
        <v>4.2653419053185271</v>
      </c>
      <c r="K11" s="3">
        <f>I11/MIN(I10:I22)</f>
        <v>4.343220338983051</v>
      </c>
    </row>
    <row r="12" spans="1:26" x14ac:dyDescent="0.2">
      <c r="A12" s="4" t="s">
        <v>46</v>
      </c>
      <c r="B12" s="6"/>
      <c r="C12" s="6"/>
      <c r="D12" s="6"/>
      <c r="E12" s="6"/>
      <c r="F12" s="6"/>
      <c r="G12" s="6"/>
      <c r="H12" s="7"/>
      <c r="I12" s="7"/>
      <c r="J12" s="7"/>
      <c r="K12" s="7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X12" s="6"/>
      <c r="Y12" s="6"/>
      <c r="Z12" s="6"/>
    </row>
    <row r="13" spans="1:26" x14ac:dyDescent="0.2">
      <c r="A13" s="1" t="s">
        <v>48</v>
      </c>
      <c r="B13" s="1">
        <v>850</v>
      </c>
      <c r="C13" s="1">
        <v>900</v>
      </c>
      <c r="D13" s="1">
        <v>4.43</v>
      </c>
      <c r="E13" s="8">
        <v>14500</v>
      </c>
      <c r="F13" s="8">
        <v>16000</v>
      </c>
      <c r="G13" s="9">
        <v>820</v>
      </c>
      <c r="H13" s="3">
        <f>E13/G13</f>
        <v>17.682926829268293</v>
      </c>
      <c r="I13" s="3">
        <f>F13/G13</f>
        <v>19.512195121951219</v>
      </c>
      <c r="J13" s="3">
        <f>H13/MIN(H13:H24)</f>
        <v>1</v>
      </c>
      <c r="K13" s="3">
        <f>I13/MIN(I12:I24)</f>
        <v>1</v>
      </c>
    </row>
    <row r="14" spans="1:26" x14ac:dyDescent="0.2">
      <c r="K14" s="3"/>
    </row>
    <row r="15" spans="1:26" x14ac:dyDescent="0.2">
      <c r="K15" s="3"/>
    </row>
    <row r="16" spans="1:26" x14ac:dyDescent="0.2">
      <c r="K16" s="3"/>
    </row>
    <row r="17" spans="6:11" x14ac:dyDescent="0.2">
      <c r="G17" s="1" t="s">
        <v>50</v>
      </c>
      <c r="K17" s="3"/>
    </row>
    <row r="18" spans="6:11" x14ac:dyDescent="0.2">
      <c r="F18" s="1" t="s">
        <v>51</v>
      </c>
      <c r="G18" s="1" t="s">
        <v>52</v>
      </c>
      <c r="K18" s="3"/>
    </row>
    <row r="19" spans="6:11" x14ac:dyDescent="0.2">
      <c r="K19" s="3"/>
    </row>
    <row r="20" spans="6:11" x14ac:dyDescent="0.2">
      <c r="K20" s="3"/>
    </row>
    <row r="21" spans="6:11" x14ac:dyDescent="0.2">
      <c r="K21" s="3"/>
    </row>
    <row r="22" spans="6:11" x14ac:dyDescent="0.2">
      <c r="K22" s="3"/>
    </row>
    <row r="23" spans="6:11" x14ac:dyDescent="0.2">
      <c r="K23" s="3"/>
    </row>
    <row r="24" spans="6:11" x14ac:dyDescent="0.2">
      <c r="K24" s="3"/>
    </row>
    <row r="25" spans="6:11" x14ac:dyDescent="0.2">
      <c r="K25" s="3"/>
    </row>
    <row r="26" spans="6:11" x14ac:dyDescent="0.2">
      <c r="K26" s="3"/>
    </row>
    <row r="27" spans="6:11" x14ac:dyDescent="0.2">
      <c r="K27" s="3"/>
    </row>
    <row r="28" spans="6:11" x14ac:dyDescent="0.2">
      <c r="K28" s="3"/>
    </row>
    <row r="29" spans="6:11" x14ac:dyDescent="0.2">
      <c r="K29" s="3"/>
    </row>
    <row r="30" spans="6:11" x14ac:dyDescent="0.2">
      <c r="K30" s="3"/>
    </row>
    <row r="31" spans="6:11" x14ac:dyDescent="0.2">
      <c r="K31" s="3"/>
    </row>
    <row r="32" spans="6:11" x14ac:dyDescent="0.2">
      <c r="K32" s="3"/>
    </row>
    <row r="33" spans="2:11" x14ac:dyDescent="0.2">
      <c r="K33" s="3"/>
    </row>
    <row r="34" spans="2:11" x14ac:dyDescent="0.2">
      <c r="K34" s="3"/>
    </row>
    <row r="35" spans="2:11" x14ac:dyDescent="0.2">
      <c r="K35" s="3"/>
    </row>
    <row r="36" spans="2:11" x14ac:dyDescent="0.2">
      <c r="K36" s="3"/>
    </row>
    <row r="37" spans="2:11" x14ac:dyDescent="0.2">
      <c r="B37" s="1"/>
      <c r="K37" s="3"/>
    </row>
    <row r="38" spans="2:11" x14ac:dyDescent="0.2">
      <c r="B38" s="1"/>
      <c r="K38" s="3"/>
    </row>
    <row r="39" spans="2:11" x14ac:dyDescent="0.2">
      <c r="K39" s="3"/>
    </row>
    <row r="40" spans="2:11" x14ac:dyDescent="0.2">
      <c r="K40" s="3"/>
    </row>
    <row r="41" spans="2:11" x14ac:dyDescent="0.2">
      <c r="K41" s="3"/>
    </row>
    <row r="42" spans="2:11" x14ac:dyDescent="0.2">
      <c r="K42" s="3"/>
    </row>
    <row r="43" spans="2:11" x14ac:dyDescent="0.2">
      <c r="B43" s="1"/>
      <c r="C43" s="1"/>
      <c r="K43" s="3"/>
    </row>
    <row r="44" spans="2:11" x14ac:dyDescent="0.2">
      <c r="B44" s="1"/>
      <c r="C44" s="1"/>
      <c r="E44" s="1"/>
      <c r="F44" s="1"/>
      <c r="K44" s="3"/>
    </row>
    <row r="45" spans="2:11" x14ac:dyDescent="0.2">
      <c r="B45" s="1"/>
      <c r="C45" s="1"/>
      <c r="E45" s="1"/>
      <c r="F45" s="1"/>
      <c r="K45" s="3"/>
    </row>
    <row r="46" spans="2:11" x14ac:dyDescent="0.2">
      <c r="B46" s="1"/>
      <c r="C46" s="1"/>
      <c r="K46" s="3"/>
    </row>
    <row r="47" spans="2:11" x14ac:dyDescent="0.2">
      <c r="K47" s="3"/>
    </row>
    <row r="48" spans="2:11" x14ac:dyDescent="0.2">
      <c r="K48" s="3"/>
    </row>
    <row r="49" spans="2:11" x14ac:dyDescent="0.2">
      <c r="K49" s="3"/>
    </row>
    <row r="50" spans="2:11" x14ac:dyDescent="0.2">
      <c r="B50" s="1"/>
      <c r="C50" s="10"/>
      <c r="K50" s="3"/>
    </row>
    <row r="51" spans="2:11" x14ac:dyDescent="0.2">
      <c r="K51" s="3"/>
    </row>
    <row r="52" spans="2:11" x14ac:dyDescent="0.2">
      <c r="K52" s="3"/>
    </row>
    <row r="53" spans="2:11" x14ac:dyDescent="0.2">
      <c r="K53" s="3"/>
    </row>
    <row r="54" spans="2:11" x14ac:dyDescent="0.2">
      <c r="B54" s="1"/>
      <c r="C54" s="1"/>
      <c r="K54" s="3"/>
    </row>
    <row r="55" spans="2:11" x14ac:dyDescent="0.2">
      <c r="B55" s="1"/>
      <c r="C55" s="10"/>
      <c r="K55" s="3"/>
    </row>
    <row r="56" spans="2:11" x14ac:dyDescent="0.2">
      <c r="K56" s="3"/>
    </row>
    <row r="57" spans="2:11" x14ac:dyDescent="0.2">
      <c r="K57" s="3"/>
    </row>
    <row r="58" spans="2:11" x14ac:dyDescent="0.2">
      <c r="K58" s="3"/>
    </row>
    <row r="59" spans="2:11" x14ac:dyDescent="0.2">
      <c r="K59" s="3"/>
    </row>
    <row r="60" spans="2:11" x14ac:dyDescent="0.2">
      <c r="K60" s="3"/>
    </row>
    <row r="61" spans="2:11" x14ac:dyDescent="0.2">
      <c r="K61" s="3"/>
    </row>
    <row r="62" spans="2:11" x14ac:dyDescent="0.2">
      <c r="K62" s="3"/>
    </row>
    <row r="63" spans="2:11" x14ac:dyDescent="0.2">
      <c r="K63" s="3"/>
    </row>
    <row r="64" spans="2:11" x14ac:dyDescent="0.2">
      <c r="K64" s="3"/>
    </row>
    <row r="65" spans="3:11" x14ac:dyDescent="0.2">
      <c r="K65" s="3"/>
    </row>
    <row r="66" spans="3:11" x14ac:dyDescent="0.2">
      <c r="K66" s="3"/>
    </row>
    <row r="67" spans="3:11" x14ac:dyDescent="0.2">
      <c r="K67" s="3"/>
    </row>
    <row r="68" spans="3:11" x14ac:dyDescent="0.2">
      <c r="C68" s="1"/>
      <c r="D68" s="1"/>
      <c r="K68" s="3"/>
    </row>
    <row r="69" spans="3:11" x14ac:dyDescent="0.2">
      <c r="C69" s="1"/>
      <c r="D69" s="1"/>
      <c r="K69" s="3"/>
    </row>
    <row r="70" spans="3:11" x14ac:dyDescent="0.2">
      <c r="C70" s="1"/>
      <c r="D70" s="1"/>
      <c r="K70" s="3"/>
    </row>
    <row r="71" spans="3:11" x14ac:dyDescent="0.2">
      <c r="K71" s="3"/>
    </row>
    <row r="72" spans="3:11" x14ac:dyDescent="0.2">
      <c r="C72" s="1"/>
      <c r="D72" s="1"/>
      <c r="K72" s="3"/>
    </row>
    <row r="73" spans="3:11" x14ac:dyDescent="0.2">
      <c r="C73" s="1"/>
      <c r="D73" s="1"/>
      <c r="K73" s="3"/>
    </row>
    <row r="74" spans="3:11" x14ac:dyDescent="0.2">
      <c r="C74" s="1"/>
      <c r="D74" s="1"/>
      <c r="K74" s="3"/>
    </row>
    <row r="75" spans="3:11" x14ac:dyDescent="0.2">
      <c r="K75" s="3"/>
    </row>
    <row r="76" spans="3:11" x14ac:dyDescent="0.2">
      <c r="K76" s="3"/>
    </row>
    <row r="77" spans="3:11" x14ac:dyDescent="0.2">
      <c r="K77" s="3"/>
    </row>
    <row r="78" spans="3:11" x14ac:dyDescent="0.2">
      <c r="K78" s="3"/>
    </row>
    <row r="79" spans="3:11" x14ac:dyDescent="0.2">
      <c r="K79" s="3"/>
    </row>
    <row r="80" spans="3:11" x14ac:dyDescent="0.2">
      <c r="K80" s="3"/>
    </row>
    <row r="81" spans="11:11" x14ac:dyDescent="0.2">
      <c r="K81" s="3"/>
    </row>
    <row r="82" spans="11:11" x14ac:dyDescent="0.2">
      <c r="K82" s="3"/>
    </row>
    <row r="83" spans="11:11" x14ac:dyDescent="0.2">
      <c r="K83" s="3"/>
    </row>
    <row r="84" spans="11:11" x14ac:dyDescent="0.2">
      <c r="K84" s="3"/>
    </row>
    <row r="85" spans="11:11" x14ac:dyDescent="0.2">
      <c r="K85" s="3"/>
    </row>
    <row r="86" spans="11:11" x14ac:dyDescent="0.2">
      <c r="K86" s="3"/>
    </row>
    <row r="87" spans="11:11" x14ac:dyDescent="0.2">
      <c r="K87" s="3"/>
    </row>
    <row r="88" spans="11:11" x14ac:dyDescent="0.2">
      <c r="K88" s="3"/>
    </row>
    <row r="89" spans="11:11" x14ac:dyDescent="0.2">
      <c r="K89" s="3"/>
    </row>
    <row r="90" spans="11:11" x14ac:dyDescent="0.2">
      <c r="K90" s="3"/>
    </row>
    <row r="91" spans="11:11" x14ac:dyDescent="0.2">
      <c r="K91" s="3"/>
    </row>
    <row r="92" spans="11:11" x14ac:dyDescent="0.2">
      <c r="K92" s="3"/>
    </row>
    <row r="93" spans="11:11" x14ac:dyDescent="0.2">
      <c r="K93" s="3"/>
    </row>
    <row r="94" spans="11:11" x14ac:dyDescent="0.2">
      <c r="K94" s="3"/>
    </row>
    <row r="95" spans="11:11" x14ac:dyDescent="0.2">
      <c r="K95" s="3"/>
    </row>
    <row r="96" spans="11:11" x14ac:dyDescent="0.2">
      <c r="K96" s="3"/>
    </row>
    <row r="97" spans="11:11" x14ac:dyDescent="0.2">
      <c r="K97" s="3"/>
    </row>
    <row r="98" spans="11:11" x14ac:dyDescent="0.2">
      <c r="K98" s="3"/>
    </row>
    <row r="99" spans="11:11" x14ac:dyDescent="0.2">
      <c r="K99" s="3"/>
    </row>
    <row r="100" spans="11:11" x14ac:dyDescent="0.2">
      <c r="K100" s="3"/>
    </row>
    <row r="101" spans="11:11" x14ac:dyDescent="0.2">
      <c r="K101" s="3"/>
    </row>
    <row r="102" spans="11:11" x14ac:dyDescent="0.2">
      <c r="K102" s="3"/>
    </row>
    <row r="103" spans="11:11" x14ac:dyDescent="0.2">
      <c r="K103" s="3"/>
    </row>
    <row r="104" spans="11:11" x14ac:dyDescent="0.2">
      <c r="K104" s="3"/>
    </row>
    <row r="105" spans="11:11" x14ac:dyDescent="0.2">
      <c r="K105" s="3"/>
    </row>
    <row r="106" spans="11:11" x14ac:dyDescent="0.2">
      <c r="K106" s="3"/>
    </row>
    <row r="107" spans="11:11" x14ac:dyDescent="0.2">
      <c r="K107" s="3"/>
    </row>
    <row r="108" spans="11:11" x14ac:dyDescent="0.2">
      <c r="K108" s="3"/>
    </row>
    <row r="109" spans="11:11" x14ac:dyDescent="0.2">
      <c r="K109" s="3"/>
    </row>
    <row r="110" spans="11:11" x14ac:dyDescent="0.2">
      <c r="K110" s="3"/>
    </row>
    <row r="111" spans="11:11" x14ac:dyDescent="0.2">
      <c r="K111" s="3"/>
    </row>
    <row r="112" spans="11:11" x14ac:dyDescent="0.2">
      <c r="K112" s="3"/>
    </row>
    <row r="113" spans="11:11" x14ac:dyDescent="0.2">
      <c r="K113" s="3"/>
    </row>
    <row r="114" spans="11:11" x14ac:dyDescent="0.2">
      <c r="K114" s="3"/>
    </row>
    <row r="115" spans="11:11" x14ac:dyDescent="0.2">
      <c r="K115" s="3"/>
    </row>
    <row r="116" spans="11:11" x14ac:dyDescent="0.2">
      <c r="K116" s="3"/>
    </row>
    <row r="117" spans="11:11" x14ac:dyDescent="0.2">
      <c r="K117" s="3"/>
    </row>
    <row r="118" spans="11:11" x14ac:dyDescent="0.2">
      <c r="K118" s="3"/>
    </row>
    <row r="119" spans="11:11" x14ac:dyDescent="0.2">
      <c r="K119" s="3"/>
    </row>
    <row r="120" spans="11:11" x14ac:dyDescent="0.2">
      <c r="K120" s="3"/>
    </row>
    <row r="121" spans="11:11" x14ac:dyDescent="0.2">
      <c r="K121" s="3"/>
    </row>
    <row r="122" spans="11:11" x14ac:dyDescent="0.2">
      <c r="K122" s="3"/>
    </row>
    <row r="123" spans="11:11" x14ac:dyDescent="0.2">
      <c r="K123" s="3"/>
    </row>
    <row r="124" spans="11:11" x14ac:dyDescent="0.2">
      <c r="K124" s="3"/>
    </row>
    <row r="125" spans="11:11" x14ac:dyDescent="0.2">
      <c r="K125" s="3"/>
    </row>
    <row r="126" spans="11:11" x14ac:dyDescent="0.2">
      <c r="K126" s="3"/>
    </row>
    <row r="127" spans="11:11" x14ac:dyDescent="0.2">
      <c r="K127" s="3"/>
    </row>
    <row r="128" spans="11:11" x14ac:dyDescent="0.2">
      <c r="K128" s="3"/>
    </row>
    <row r="129" spans="11:11" x14ac:dyDescent="0.2">
      <c r="K129" s="3"/>
    </row>
    <row r="130" spans="11:11" x14ac:dyDescent="0.2">
      <c r="K130" s="3"/>
    </row>
    <row r="131" spans="11:11" x14ac:dyDescent="0.2">
      <c r="K131" s="3"/>
    </row>
    <row r="132" spans="11:11" x14ac:dyDescent="0.2">
      <c r="K132" s="3"/>
    </row>
    <row r="133" spans="11:11" x14ac:dyDescent="0.2">
      <c r="K133" s="3"/>
    </row>
    <row r="134" spans="11:11" x14ac:dyDescent="0.2">
      <c r="K134" s="3"/>
    </row>
    <row r="135" spans="11:11" x14ac:dyDescent="0.2">
      <c r="K135" s="3"/>
    </row>
    <row r="136" spans="11:11" x14ac:dyDescent="0.2">
      <c r="K136" s="3"/>
    </row>
    <row r="137" spans="11:11" x14ac:dyDescent="0.2">
      <c r="K137" s="3"/>
    </row>
    <row r="138" spans="11:11" x14ac:dyDescent="0.2">
      <c r="K138" s="3"/>
    </row>
    <row r="139" spans="11:11" x14ac:dyDescent="0.2">
      <c r="K139" s="3"/>
    </row>
    <row r="140" spans="11:11" x14ac:dyDescent="0.2">
      <c r="K140" s="3"/>
    </row>
    <row r="141" spans="11:11" x14ac:dyDescent="0.2">
      <c r="K141" s="3"/>
    </row>
    <row r="142" spans="11:11" x14ac:dyDescent="0.2">
      <c r="K142" s="3"/>
    </row>
    <row r="143" spans="11:11" x14ac:dyDescent="0.2">
      <c r="K143" s="3"/>
    </row>
    <row r="144" spans="11:11" x14ac:dyDescent="0.2">
      <c r="K144" s="3"/>
    </row>
    <row r="145" spans="11:11" x14ac:dyDescent="0.2">
      <c r="K145" s="3"/>
    </row>
    <row r="146" spans="11:11" x14ac:dyDescent="0.2">
      <c r="K146" s="3"/>
    </row>
    <row r="147" spans="11:11" x14ac:dyDescent="0.2">
      <c r="K147" s="3"/>
    </row>
    <row r="148" spans="11:11" x14ac:dyDescent="0.2">
      <c r="K148" s="3"/>
    </row>
    <row r="149" spans="11:11" x14ac:dyDescent="0.2">
      <c r="K149" s="3"/>
    </row>
    <row r="150" spans="11:11" x14ac:dyDescent="0.2">
      <c r="K150" s="3"/>
    </row>
    <row r="151" spans="11:11" x14ac:dyDescent="0.2">
      <c r="K151" s="3"/>
    </row>
    <row r="152" spans="11:11" x14ac:dyDescent="0.2">
      <c r="K152" s="3"/>
    </row>
    <row r="153" spans="11:11" x14ac:dyDescent="0.2">
      <c r="K153" s="3"/>
    </row>
    <row r="154" spans="11:11" x14ac:dyDescent="0.2">
      <c r="K154" s="3"/>
    </row>
    <row r="155" spans="11:11" x14ac:dyDescent="0.2">
      <c r="K155" s="3"/>
    </row>
    <row r="156" spans="11:11" x14ac:dyDescent="0.2">
      <c r="K156" s="3"/>
    </row>
    <row r="157" spans="11:11" x14ac:dyDescent="0.2">
      <c r="K157" s="3"/>
    </row>
    <row r="158" spans="11:11" x14ac:dyDescent="0.2">
      <c r="K158" s="3"/>
    </row>
    <row r="159" spans="11:11" x14ac:dyDescent="0.2">
      <c r="K159" s="3"/>
    </row>
    <row r="160" spans="11:11" x14ac:dyDescent="0.2">
      <c r="K160" s="3"/>
    </row>
    <row r="161" spans="11:11" x14ac:dyDescent="0.2">
      <c r="K161" s="3"/>
    </row>
    <row r="162" spans="11:11" x14ac:dyDescent="0.2">
      <c r="K162" s="3"/>
    </row>
    <row r="163" spans="11:11" x14ac:dyDescent="0.2">
      <c r="K163" s="3"/>
    </row>
    <row r="164" spans="11:11" x14ac:dyDescent="0.2">
      <c r="K164" s="3"/>
    </row>
    <row r="165" spans="11:11" x14ac:dyDescent="0.2">
      <c r="K165" s="3"/>
    </row>
    <row r="166" spans="11:11" x14ac:dyDescent="0.2">
      <c r="K166" s="3"/>
    </row>
    <row r="167" spans="11:11" x14ac:dyDescent="0.2">
      <c r="K167" s="3"/>
    </row>
    <row r="168" spans="11:11" x14ac:dyDescent="0.2">
      <c r="K168" s="3"/>
    </row>
    <row r="169" spans="11:11" x14ac:dyDescent="0.2">
      <c r="K169" s="3"/>
    </row>
    <row r="170" spans="11:11" x14ac:dyDescent="0.2">
      <c r="K170" s="3"/>
    </row>
    <row r="171" spans="11:11" x14ac:dyDescent="0.2">
      <c r="K171" s="3"/>
    </row>
    <row r="172" spans="11:11" x14ac:dyDescent="0.2">
      <c r="K172" s="3"/>
    </row>
    <row r="173" spans="11:11" x14ac:dyDescent="0.2">
      <c r="K173" s="3"/>
    </row>
    <row r="174" spans="11:11" x14ac:dyDescent="0.2">
      <c r="K174" s="3"/>
    </row>
    <row r="175" spans="11:11" x14ac:dyDescent="0.2">
      <c r="K175" s="3"/>
    </row>
    <row r="176" spans="11:11" x14ac:dyDescent="0.2">
      <c r="K176" s="3"/>
    </row>
    <row r="177" spans="11:11" x14ac:dyDescent="0.2">
      <c r="K177" s="3"/>
    </row>
    <row r="178" spans="11:11" x14ac:dyDescent="0.2">
      <c r="K178" s="3"/>
    </row>
    <row r="179" spans="11:11" x14ac:dyDescent="0.2">
      <c r="K179" s="3"/>
    </row>
    <row r="180" spans="11:11" x14ac:dyDescent="0.2">
      <c r="K180" s="3"/>
    </row>
    <row r="181" spans="11:11" x14ac:dyDescent="0.2">
      <c r="K181" s="3"/>
    </row>
    <row r="182" spans="11:11" x14ac:dyDescent="0.2">
      <c r="K182" s="3"/>
    </row>
    <row r="183" spans="11:11" x14ac:dyDescent="0.2">
      <c r="K183" s="3"/>
    </row>
    <row r="184" spans="11:11" x14ac:dyDescent="0.2">
      <c r="K184" s="3"/>
    </row>
    <row r="185" spans="11:11" x14ac:dyDescent="0.2">
      <c r="K185" s="3"/>
    </row>
    <row r="186" spans="11:11" x14ac:dyDescent="0.2">
      <c r="K186" s="3"/>
    </row>
    <row r="187" spans="11:11" x14ac:dyDescent="0.2">
      <c r="K187" s="3"/>
    </row>
    <row r="188" spans="11:11" x14ac:dyDescent="0.2">
      <c r="K188" s="3"/>
    </row>
    <row r="189" spans="11:11" x14ac:dyDescent="0.2">
      <c r="K189" s="3"/>
    </row>
    <row r="190" spans="11:11" x14ac:dyDescent="0.2">
      <c r="K190" s="3"/>
    </row>
    <row r="191" spans="11:11" x14ac:dyDescent="0.2">
      <c r="K191" s="3"/>
    </row>
    <row r="192" spans="11:11" x14ac:dyDescent="0.2">
      <c r="K192" s="3"/>
    </row>
    <row r="193" spans="11:11" x14ac:dyDescent="0.2">
      <c r="K193" s="3"/>
    </row>
    <row r="194" spans="11:11" x14ac:dyDescent="0.2">
      <c r="K194" s="3"/>
    </row>
    <row r="195" spans="11:11" x14ac:dyDescent="0.2">
      <c r="K195" s="3"/>
    </row>
    <row r="196" spans="11:11" x14ac:dyDescent="0.2">
      <c r="K196" s="3"/>
    </row>
    <row r="197" spans="11:11" x14ac:dyDescent="0.2">
      <c r="K197" s="3"/>
    </row>
    <row r="198" spans="11:11" x14ac:dyDescent="0.2">
      <c r="K198" s="3"/>
    </row>
    <row r="199" spans="11:11" x14ac:dyDescent="0.2">
      <c r="K199" s="3"/>
    </row>
    <row r="200" spans="11:11" x14ac:dyDescent="0.2">
      <c r="K200" s="3"/>
    </row>
    <row r="201" spans="11:11" x14ac:dyDescent="0.2">
      <c r="K201" s="3"/>
    </row>
    <row r="202" spans="11:11" x14ac:dyDescent="0.2">
      <c r="K202" s="3"/>
    </row>
    <row r="203" spans="11:11" x14ac:dyDescent="0.2">
      <c r="K203" s="3"/>
    </row>
    <row r="204" spans="11:11" x14ac:dyDescent="0.2">
      <c r="K204" s="3"/>
    </row>
    <row r="205" spans="11:11" x14ac:dyDescent="0.2">
      <c r="K205" s="3"/>
    </row>
    <row r="206" spans="11:11" x14ac:dyDescent="0.2">
      <c r="K206" s="3"/>
    </row>
    <row r="207" spans="11:11" x14ac:dyDescent="0.2">
      <c r="K207" s="3"/>
    </row>
    <row r="208" spans="11:11" x14ac:dyDescent="0.2">
      <c r="K208" s="3"/>
    </row>
    <row r="209" spans="11:11" x14ac:dyDescent="0.2">
      <c r="K209" s="3"/>
    </row>
    <row r="210" spans="11:11" x14ac:dyDescent="0.2">
      <c r="K210" s="3"/>
    </row>
    <row r="211" spans="11:11" x14ac:dyDescent="0.2">
      <c r="K211" s="3"/>
    </row>
    <row r="212" spans="11:11" x14ac:dyDescent="0.2">
      <c r="K212" s="3"/>
    </row>
    <row r="213" spans="11:11" x14ac:dyDescent="0.2">
      <c r="K213" s="3"/>
    </row>
    <row r="214" spans="11:11" x14ac:dyDescent="0.2">
      <c r="K214" s="3"/>
    </row>
    <row r="215" spans="11:11" x14ac:dyDescent="0.2">
      <c r="K215" s="3"/>
    </row>
    <row r="216" spans="11:11" x14ac:dyDescent="0.2">
      <c r="K216" s="3"/>
    </row>
    <row r="217" spans="11:11" x14ac:dyDescent="0.2">
      <c r="K217" s="3"/>
    </row>
    <row r="218" spans="11:11" x14ac:dyDescent="0.2">
      <c r="K218" s="3"/>
    </row>
    <row r="219" spans="11:11" x14ac:dyDescent="0.2">
      <c r="K219" s="3"/>
    </row>
    <row r="220" spans="11:11" x14ac:dyDescent="0.2">
      <c r="K220" s="3"/>
    </row>
    <row r="221" spans="11:11" x14ac:dyDescent="0.2">
      <c r="K221" s="3"/>
    </row>
    <row r="222" spans="11:11" x14ac:dyDescent="0.2">
      <c r="K222" s="3"/>
    </row>
    <row r="223" spans="11:11" x14ac:dyDescent="0.2">
      <c r="K223" s="3"/>
    </row>
    <row r="224" spans="11:11" x14ac:dyDescent="0.2">
      <c r="K224" s="3"/>
    </row>
    <row r="225" spans="11:11" x14ac:dyDescent="0.2">
      <c r="K225" s="3"/>
    </row>
    <row r="226" spans="11:11" x14ac:dyDescent="0.2">
      <c r="K226" s="3"/>
    </row>
    <row r="227" spans="11:11" x14ac:dyDescent="0.2">
      <c r="K227" s="3"/>
    </row>
    <row r="228" spans="11:11" x14ac:dyDescent="0.2">
      <c r="K228" s="3"/>
    </row>
    <row r="229" spans="11:11" x14ac:dyDescent="0.2">
      <c r="K229" s="3"/>
    </row>
    <row r="230" spans="11:11" x14ac:dyDescent="0.2">
      <c r="K230" s="3"/>
    </row>
    <row r="231" spans="11:11" x14ac:dyDescent="0.2">
      <c r="K231" s="3"/>
    </row>
    <row r="232" spans="11:11" x14ac:dyDescent="0.2">
      <c r="K232" s="3"/>
    </row>
    <row r="233" spans="11:11" x14ac:dyDescent="0.2">
      <c r="K233" s="3"/>
    </row>
    <row r="234" spans="11:11" x14ac:dyDescent="0.2">
      <c r="K234" s="3"/>
    </row>
    <row r="235" spans="11:11" x14ac:dyDescent="0.2">
      <c r="K235" s="3"/>
    </row>
    <row r="236" spans="11:11" x14ac:dyDescent="0.2">
      <c r="K236" s="3"/>
    </row>
    <row r="237" spans="11:11" x14ac:dyDescent="0.2">
      <c r="K237" s="3"/>
    </row>
    <row r="238" spans="11:11" x14ac:dyDescent="0.2">
      <c r="K238" s="3"/>
    </row>
    <row r="239" spans="11:11" x14ac:dyDescent="0.2">
      <c r="K239" s="3"/>
    </row>
    <row r="240" spans="11:11" x14ac:dyDescent="0.2">
      <c r="K240" s="3"/>
    </row>
    <row r="241" spans="11:11" x14ac:dyDescent="0.2">
      <c r="K241" s="3"/>
    </row>
    <row r="242" spans="11:11" x14ac:dyDescent="0.2">
      <c r="K242" s="3"/>
    </row>
    <row r="243" spans="11:11" x14ac:dyDescent="0.2">
      <c r="K243" s="3"/>
    </row>
    <row r="244" spans="11:11" x14ac:dyDescent="0.2">
      <c r="K244" s="3"/>
    </row>
    <row r="245" spans="11:11" x14ac:dyDescent="0.2">
      <c r="K245" s="3"/>
    </row>
    <row r="246" spans="11:11" x14ac:dyDescent="0.2">
      <c r="K246" s="3"/>
    </row>
    <row r="247" spans="11:11" x14ac:dyDescent="0.2">
      <c r="K247" s="3"/>
    </row>
    <row r="248" spans="11:11" x14ac:dyDescent="0.2">
      <c r="K248" s="3"/>
    </row>
    <row r="249" spans="11:11" x14ac:dyDescent="0.2">
      <c r="K249" s="3"/>
    </row>
    <row r="250" spans="11:11" x14ac:dyDescent="0.2">
      <c r="K250" s="3"/>
    </row>
    <row r="251" spans="11:11" x14ac:dyDescent="0.2">
      <c r="K251" s="3"/>
    </row>
    <row r="252" spans="11:11" x14ac:dyDescent="0.2">
      <c r="K252" s="3"/>
    </row>
    <row r="253" spans="11:11" x14ac:dyDescent="0.2">
      <c r="K253" s="3"/>
    </row>
    <row r="254" spans="11:11" x14ac:dyDescent="0.2">
      <c r="K254" s="3"/>
    </row>
    <row r="255" spans="11:11" x14ac:dyDescent="0.2">
      <c r="K255" s="3"/>
    </row>
    <row r="256" spans="11:11" x14ac:dyDescent="0.2">
      <c r="K256" s="3"/>
    </row>
    <row r="257" spans="11:11" x14ac:dyDescent="0.2">
      <c r="K257" s="3"/>
    </row>
    <row r="258" spans="11:11" x14ac:dyDescent="0.2">
      <c r="K258" s="3"/>
    </row>
    <row r="259" spans="11:11" x14ac:dyDescent="0.2">
      <c r="K259" s="3"/>
    </row>
    <row r="260" spans="11:11" x14ac:dyDescent="0.2">
      <c r="K260" s="3"/>
    </row>
    <row r="261" spans="11:11" x14ac:dyDescent="0.2">
      <c r="K261" s="3"/>
    </row>
    <row r="262" spans="11:11" x14ac:dyDescent="0.2">
      <c r="K262" s="3"/>
    </row>
    <row r="263" spans="11:11" x14ac:dyDescent="0.2">
      <c r="K263" s="3"/>
    </row>
    <row r="264" spans="11:11" x14ac:dyDescent="0.2">
      <c r="K264" s="3"/>
    </row>
    <row r="265" spans="11:11" x14ac:dyDescent="0.2">
      <c r="K265" s="3"/>
    </row>
    <row r="266" spans="11:11" x14ac:dyDescent="0.2">
      <c r="K266" s="3"/>
    </row>
    <row r="267" spans="11:11" x14ac:dyDescent="0.2">
      <c r="K267" s="3"/>
    </row>
    <row r="268" spans="11:11" x14ac:dyDescent="0.2">
      <c r="K268" s="3"/>
    </row>
    <row r="269" spans="11:11" x14ac:dyDescent="0.2">
      <c r="K269" s="3"/>
    </row>
    <row r="270" spans="11:11" x14ac:dyDescent="0.2">
      <c r="K270" s="3"/>
    </row>
    <row r="271" spans="11:11" x14ac:dyDescent="0.2">
      <c r="K271" s="3"/>
    </row>
    <row r="272" spans="11:11" x14ac:dyDescent="0.2">
      <c r="K272" s="3"/>
    </row>
    <row r="273" spans="11:11" x14ac:dyDescent="0.2">
      <c r="K273" s="3"/>
    </row>
    <row r="274" spans="11:11" x14ac:dyDescent="0.2">
      <c r="K274" s="3"/>
    </row>
    <row r="275" spans="11:11" x14ac:dyDescent="0.2">
      <c r="K275" s="3"/>
    </row>
    <row r="276" spans="11:11" x14ac:dyDescent="0.2">
      <c r="K276" s="3"/>
    </row>
    <row r="277" spans="11:11" x14ac:dyDescent="0.2">
      <c r="K277" s="3"/>
    </row>
    <row r="278" spans="11:11" x14ac:dyDescent="0.2">
      <c r="K278" s="3"/>
    </row>
    <row r="279" spans="11:11" x14ac:dyDescent="0.2">
      <c r="K279" s="3"/>
    </row>
    <row r="280" spans="11:11" x14ac:dyDescent="0.2">
      <c r="K280" s="3"/>
    </row>
    <row r="281" spans="11:11" x14ac:dyDescent="0.2">
      <c r="K281" s="3"/>
    </row>
    <row r="282" spans="11:11" x14ac:dyDescent="0.2">
      <c r="K282" s="3"/>
    </row>
    <row r="283" spans="11:11" x14ac:dyDescent="0.2">
      <c r="K283" s="3"/>
    </row>
    <row r="284" spans="11:11" x14ac:dyDescent="0.2">
      <c r="K284" s="3"/>
    </row>
    <row r="285" spans="11:11" x14ac:dyDescent="0.2">
      <c r="K285" s="3"/>
    </row>
    <row r="286" spans="11:11" x14ac:dyDescent="0.2">
      <c r="K286" s="3"/>
    </row>
    <row r="287" spans="11:11" x14ac:dyDescent="0.2">
      <c r="K287" s="3"/>
    </row>
    <row r="288" spans="11:11" x14ac:dyDescent="0.2">
      <c r="K288" s="3"/>
    </row>
    <row r="289" spans="11:11" x14ac:dyDescent="0.2">
      <c r="K289" s="3"/>
    </row>
    <row r="290" spans="11:11" x14ac:dyDescent="0.2">
      <c r="K290" s="3"/>
    </row>
    <row r="291" spans="11:11" x14ac:dyDescent="0.2">
      <c r="K291" s="3"/>
    </row>
    <row r="292" spans="11:11" x14ac:dyDescent="0.2">
      <c r="K292" s="3"/>
    </row>
    <row r="293" spans="11:11" x14ac:dyDescent="0.2">
      <c r="K293" s="3"/>
    </row>
    <row r="294" spans="11:11" x14ac:dyDescent="0.2">
      <c r="K294" s="3"/>
    </row>
    <row r="295" spans="11:11" x14ac:dyDescent="0.2">
      <c r="K295" s="3"/>
    </row>
    <row r="296" spans="11:11" x14ac:dyDescent="0.2">
      <c r="K296" s="3"/>
    </row>
    <row r="297" spans="11:11" x14ac:dyDescent="0.2">
      <c r="K297" s="3"/>
    </row>
    <row r="298" spans="11:11" x14ac:dyDescent="0.2">
      <c r="K298" s="3"/>
    </row>
    <row r="299" spans="11:11" x14ac:dyDescent="0.2">
      <c r="K299" s="3"/>
    </row>
    <row r="300" spans="11:11" x14ac:dyDescent="0.2">
      <c r="K300" s="3"/>
    </row>
    <row r="301" spans="11:11" x14ac:dyDescent="0.2">
      <c r="K301" s="3"/>
    </row>
    <row r="302" spans="11:11" x14ac:dyDescent="0.2">
      <c r="K302" s="3"/>
    </row>
    <row r="303" spans="11:11" x14ac:dyDescent="0.2">
      <c r="K303" s="3"/>
    </row>
    <row r="304" spans="11:11" x14ac:dyDescent="0.2">
      <c r="K304" s="3"/>
    </row>
    <row r="305" spans="11:11" x14ac:dyDescent="0.2">
      <c r="K305" s="3"/>
    </row>
    <row r="306" spans="11:11" x14ac:dyDescent="0.2">
      <c r="K306" s="3"/>
    </row>
    <row r="307" spans="11:11" x14ac:dyDescent="0.2">
      <c r="K307" s="3"/>
    </row>
    <row r="308" spans="11:11" x14ac:dyDescent="0.2">
      <c r="K308" s="3"/>
    </row>
    <row r="309" spans="11:11" x14ac:dyDescent="0.2">
      <c r="K309" s="3"/>
    </row>
    <row r="310" spans="11:11" x14ac:dyDescent="0.2">
      <c r="K310" s="3"/>
    </row>
    <row r="311" spans="11:11" x14ac:dyDescent="0.2">
      <c r="K311" s="3"/>
    </row>
    <row r="312" spans="11:11" x14ac:dyDescent="0.2">
      <c r="K312" s="3"/>
    </row>
    <row r="313" spans="11:11" x14ac:dyDescent="0.2">
      <c r="K313" s="3"/>
    </row>
    <row r="314" spans="11:11" x14ac:dyDescent="0.2">
      <c r="K314" s="3"/>
    </row>
    <row r="315" spans="11:11" x14ac:dyDescent="0.2">
      <c r="K315" s="3"/>
    </row>
    <row r="316" spans="11:11" x14ac:dyDescent="0.2">
      <c r="K316" s="3"/>
    </row>
    <row r="317" spans="11:11" x14ac:dyDescent="0.2">
      <c r="K317" s="3"/>
    </row>
    <row r="318" spans="11:11" x14ac:dyDescent="0.2">
      <c r="K318" s="3"/>
    </row>
    <row r="319" spans="11:11" x14ac:dyDescent="0.2">
      <c r="K319" s="3"/>
    </row>
    <row r="320" spans="11:11" x14ac:dyDescent="0.2">
      <c r="K320" s="3"/>
    </row>
    <row r="321" spans="11:11" x14ac:dyDescent="0.2">
      <c r="K321" s="3"/>
    </row>
    <row r="322" spans="11:11" x14ac:dyDescent="0.2">
      <c r="K322" s="3"/>
    </row>
    <row r="323" spans="11:11" x14ac:dyDescent="0.2">
      <c r="K323" s="3"/>
    </row>
    <row r="324" spans="11:11" x14ac:dyDescent="0.2">
      <c r="K324" s="3"/>
    </row>
    <row r="325" spans="11:11" x14ac:dyDescent="0.2">
      <c r="K325" s="3"/>
    </row>
    <row r="326" spans="11:11" x14ac:dyDescent="0.2">
      <c r="K326" s="3"/>
    </row>
    <row r="327" spans="11:11" x14ac:dyDescent="0.2">
      <c r="K327" s="3"/>
    </row>
    <row r="328" spans="11:11" x14ac:dyDescent="0.2">
      <c r="K328" s="3"/>
    </row>
    <row r="329" spans="11:11" x14ac:dyDescent="0.2">
      <c r="K329" s="3"/>
    </row>
    <row r="330" spans="11:11" x14ac:dyDescent="0.2">
      <c r="K330" s="3"/>
    </row>
    <row r="331" spans="11:11" x14ac:dyDescent="0.2">
      <c r="K331" s="3"/>
    </row>
    <row r="332" spans="11:11" x14ac:dyDescent="0.2">
      <c r="K332" s="3"/>
    </row>
    <row r="333" spans="11:11" x14ac:dyDescent="0.2">
      <c r="K333" s="3"/>
    </row>
    <row r="334" spans="11:11" x14ac:dyDescent="0.2">
      <c r="K334" s="3"/>
    </row>
    <row r="335" spans="11:11" x14ac:dyDescent="0.2">
      <c r="K335" s="3"/>
    </row>
    <row r="336" spans="11:11" x14ac:dyDescent="0.2">
      <c r="K336" s="3"/>
    </row>
    <row r="337" spans="11:11" x14ac:dyDescent="0.2">
      <c r="K337" s="3"/>
    </row>
    <row r="338" spans="11:11" x14ac:dyDescent="0.2">
      <c r="K338" s="3"/>
    </row>
    <row r="339" spans="11:11" x14ac:dyDescent="0.2">
      <c r="K339" s="3"/>
    </row>
    <row r="340" spans="11:11" x14ac:dyDescent="0.2">
      <c r="K340" s="3"/>
    </row>
    <row r="341" spans="11:11" x14ac:dyDescent="0.2">
      <c r="K341" s="3"/>
    </row>
    <row r="342" spans="11:11" x14ac:dyDescent="0.2">
      <c r="K342" s="3"/>
    </row>
    <row r="343" spans="11:11" x14ac:dyDescent="0.2">
      <c r="K343" s="3"/>
    </row>
    <row r="344" spans="11:11" x14ac:dyDescent="0.2">
      <c r="K344" s="3"/>
    </row>
    <row r="345" spans="11:11" x14ac:dyDescent="0.2">
      <c r="K345" s="3"/>
    </row>
    <row r="346" spans="11:11" x14ac:dyDescent="0.2">
      <c r="K346" s="3"/>
    </row>
    <row r="347" spans="11:11" x14ac:dyDescent="0.2">
      <c r="K347" s="3"/>
    </row>
    <row r="348" spans="11:11" x14ac:dyDescent="0.2">
      <c r="K348" s="3"/>
    </row>
    <row r="349" spans="11:11" x14ac:dyDescent="0.2">
      <c r="K349" s="3"/>
    </row>
    <row r="350" spans="11:11" x14ac:dyDescent="0.2">
      <c r="K350" s="3"/>
    </row>
    <row r="351" spans="11:11" x14ac:dyDescent="0.2">
      <c r="K351" s="3"/>
    </row>
    <row r="352" spans="11:11" x14ac:dyDescent="0.2">
      <c r="K352" s="3"/>
    </row>
    <row r="353" spans="11:11" x14ac:dyDescent="0.2">
      <c r="K353" s="3"/>
    </row>
    <row r="354" spans="11:11" x14ac:dyDescent="0.2">
      <c r="K354" s="3"/>
    </row>
    <row r="355" spans="11:11" x14ac:dyDescent="0.2">
      <c r="K355" s="3"/>
    </row>
    <row r="356" spans="11:11" x14ac:dyDescent="0.2">
      <c r="K356" s="3"/>
    </row>
    <row r="357" spans="11:11" x14ac:dyDescent="0.2">
      <c r="K357" s="3"/>
    </row>
    <row r="358" spans="11:11" x14ac:dyDescent="0.2">
      <c r="K358" s="3"/>
    </row>
    <row r="359" spans="11:11" x14ac:dyDescent="0.2">
      <c r="K359" s="3"/>
    </row>
    <row r="360" spans="11:11" x14ac:dyDescent="0.2">
      <c r="K360" s="3"/>
    </row>
    <row r="361" spans="11:11" x14ac:dyDescent="0.2">
      <c r="K361" s="3"/>
    </row>
    <row r="362" spans="11:11" x14ac:dyDescent="0.2">
      <c r="K362" s="3"/>
    </row>
    <row r="363" spans="11:11" x14ac:dyDescent="0.2">
      <c r="K363" s="3"/>
    </row>
    <row r="364" spans="11:11" x14ac:dyDescent="0.2">
      <c r="K364" s="3"/>
    </row>
    <row r="365" spans="11:11" x14ac:dyDescent="0.2">
      <c r="K365" s="3"/>
    </row>
    <row r="366" spans="11:11" x14ac:dyDescent="0.2">
      <c r="K366" s="3"/>
    </row>
    <row r="367" spans="11:11" x14ac:dyDescent="0.2">
      <c r="K367" s="3"/>
    </row>
    <row r="368" spans="11:11" x14ac:dyDescent="0.2">
      <c r="K368" s="3"/>
    </row>
    <row r="369" spans="11:11" x14ac:dyDescent="0.2">
      <c r="K369" s="3"/>
    </row>
    <row r="370" spans="11:11" x14ac:dyDescent="0.2">
      <c r="K370" s="3"/>
    </row>
    <row r="371" spans="11:11" x14ac:dyDescent="0.2">
      <c r="K371" s="3"/>
    </row>
    <row r="372" spans="11:11" x14ac:dyDescent="0.2">
      <c r="K372" s="3"/>
    </row>
    <row r="373" spans="11:11" x14ac:dyDescent="0.2">
      <c r="K373" s="3"/>
    </row>
    <row r="374" spans="11:11" x14ac:dyDescent="0.2">
      <c r="K374" s="3"/>
    </row>
    <row r="375" spans="11:11" x14ac:dyDescent="0.2">
      <c r="K375" s="3"/>
    </row>
    <row r="376" spans="11:11" x14ac:dyDescent="0.2">
      <c r="K376" s="3"/>
    </row>
    <row r="377" spans="11:11" x14ac:dyDescent="0.2">
      <c r="K377" s="3"/>
    </row>
    <row r="378" spans="11:11" x14ac:dyDescent="0.2">
      <c r="K378" s="3"/>
    </row>
    <row r="379" spans="11:11" x14ac:dyDescent="0.2">
      <c r="K379" s="3"/>
    </row>
    <row r="380" spans="11:11" x14ac:dyDescent="0.2">
      <c r="K380" s="3"/>
    </row>
    <row r="381" spans="11:11" x14ac:dyDescent="0.2">
      <c r="K381" s="3"/>
    </row>
    <row r="382" spans="11:11" x14ac:dyDescent="0.2">
      <c r="K382" s="3"/>
    </row>
    <row r="383" spans="11:11" x14ac:dyDescent="0.2">
      <c r="K383" s="3"/>
    </row>
    <row r="384" spans="11:11" x14ac:dyDescent="0.2">
      <c r="K384" s="3"/>
    </row>
    <row r="385" spans="11:11" x14ac:dyDescent="0.2">
      <c r="K385" s="3"/>
    </row>
    <row r="386" spans="11:11" x14ac:dyDescent="0.2">
      <c r="K386" s="3"/>
    </row>
    <row r="387" spans="11:11" x14ac:dyDescent="0.2">
      <c r="K387" s="3"/>
    </row>
    <row r="388" spans="11:11" x14ac:dyDescent="0.2">
      <c r="K388" s="3"/>
    </row>
    <row r="389" spans="11:11" x14ac:dyDescent="0.2">
      <c r="K389" s="3"/>
    </row>
    <row r="390" spans="11:11" x14ac:dyDescent="0.2">
      <c r="K390" s="3"/>
    </row>
    <row r="391" spans="11:11" x14ac:dyDescent="0.2">
      <c r="K391" s="3"/>
    </row>
    <row r="392" spans="11:11" x14ac:dyDescent="0.2">
      <c r="K392" s="3"/>
    </row>
    <row r="393" spans="11:11" x14ac:dyDescent="0.2">
      <c r="K393" s="3"/>
    </row>
    <row r="394" spans="11:11" x14ac:dyDescent="0.2">
      <c r="K394" s="3"/>
    </row>
    <row r="395" spans="11:11" x14ac:dyDescent="0.2">
      <c r="K395" s="3"/>
    </row>
    <row r="396" spans="11:11" x14ac:dyDescent="0.2">
      <c r="K396" s="3"/>
    </row>
    <row r="397" spans="11:11" x14ac:dyDescent="0.2">
      <c r="K397" s="3"/>
    </row>
    <row r="398" spans="11:11" x14ac:dyDescent="0.2">
      <c r="K398" s="3"/>
    </row>
    <row r="399" spans="11:11" x14ac:dyDescent="0.2">
      <c r="K399" s="3"/>
    </row>
    <row r="400" spans="11:11" x14ac:dyDescent="0.2">
      <c r="K400" s="3"/>
    </row>
    <row r="401" spans="11:11" x14ac:dyDescent="0.2">
      <c r="K401" s="3"/>
    </row>
    <row r="402" spans="11:11" x14ac:dyDescent="0.2">
      <c r="K402" s="3"/>
    </row>
    <row r="403" spans="11:11" x14ac:dyDescent="0.2">
      <c r="K403" s="3"/>
    </row>
    <row r="404" spans="11:11" x14ac:dyDescent="0.2">
      <c r="K404" s="3"/>
    </row>
    <row r="405" spans="11:11" x14ac:dyDescent="0.2">
      <c r="K405" s="3"/>
    </row>
    <row r="406" spans="11:11" x14ac:dyDescent="0.2">
      <c r="K406" s="3"/>
    </row>
    <row r="407" spans="11:11" x14ac:dyDescent="0.2">
      <c r="K407" s="3"/>
    </row>
    <row r="408" spans="11:11" x14ac:dyDescent="0.2">
      <c r="K408" s="3"/>
    </row>
    <row r="409" spans="11:11" x14ac:dyDescent="0.2">
      <c r="K409" s="3"/>
    </row>
    <row r="410" spans="11:11" x14ac:dyDescent="0.2">
      <c r="K410" s="3"/>
    </row>
    <row r="411" spans="11:11" x14ac:dyDescent="0.2">
      <c r="K411" s="3"/>
    </row>
    <row r="412" spans="11:11" x14ac:dyDescent="0.2">
      <c r="K412" s="3"/>
    </row>
    <row r="413" spans="11:11" x14ac:dyDescent="0.2">
      <c r="K413" s="3"/>
    </row>
    <row r="414" spans="11:11" x14ac:dyDescent="0.2">
      <c r="K414" s="3"/>
    </row>
    <row r="415" spans="11:11" x14ac:dyDescent="0.2">
      <c r="K415" s="3"/>
    </row>
    <row r="416" spans="11:11" x14ac:dyDescent="0.2">
      <c r="K416" s="3"/>
    </row>
    <row r="417" spans="11:11" x14ac:dyDescent="0.2">
      <c r="K417" s="3"/>
    </row>
    <row r="418" spans="11:11" x14ac:dyDescent="0.2">
      <c r="K418" s="3"/>
    </row>
    <row r="419" spans="11:11" x14ac:dyDescent="0.2">
      <c r="K419" s="3"/>
    </row>
    <row r="420" spans="11:11" x14ac:dyDescent="0.2">
      <c r="K420" s="3"/>
    </row>
    <row r="421" spans="11:11" x14ac:dyDescent="0.2">
      <c r="K421" s="3"/>
    </row>
    <row r="422" spans="11:11" x14ac:dyDescent="0.2">
      <c r="K422" s="3"/>
    </row>
    <row r="423" spans="11:11" x14ac:dyDescent="0.2">
      <c r="K423" s="3"/>
    </row>
    <row r="424" spans="11:11" x14ac:dyDescent="0.2">
      <c r="K424" s="3"/>
    </row>
    <row r="425" spans="11:11" x14ac:dyDescent="0.2">
      <c r="K425" s="3"/>
    </row>
    <row r="426" spans="11:11" x14ac:dyDescent="0.2">
      <c r="K426" s="3"/>
    </row>
    <row r="427" spans="11:11" x14ac:dyDescent="0.2">
      <c r="K427" s="3"/>
    </row>
    <row r="428" spans="11:11" x14ac:dyDescent="0.2">
      <c r="K428" s="3"/>
    </row>
    <row r="429" spans="11:11" x14ac:dyDescent="0.2">
      <c r="K429" s="3"/>
    </row>
    <row r="430" spans="11:11" x14ac:dyDescent="0.2">
      <c r="K430" s="3"/>
    </row>
    <row r="431" spans="11:11" x14ac:dyDescent="0.2">
      <c r="K431" s="3"/>
    </row>
    <row r="432" spans="11:11" x14ac:dyDescent="0.2">
      <c r="K432" s="3"/>
    </row>
    <row r="433" spans="11:11" x14ac:dyDescent="0.2">
      <c r="K433" s="3"/>
    </row>
    <row r="434" spans="11:11" x14ac:dyDescent="0.2">
      <c r="K434" s="3"/>
    </row>
    <row r="435" spans="11:11" x14ac:dyDescent="0.2">
      <c r="K435" s="3"/>
    </row>
    <row r="436" spans="11:11" x14ac:dyDescent="0.2">
      <c r="K436" s="3"/>
    </row>
    <row r="437" spans="11:11" x14ac:dyDescent="0.2">
      <c r="K437" s="3"/>
    </row>
    <row r="438" spans="11:11" x14ac:dyDescent="0.2">
      <c r="K438" s="3"/>
    </row>
    <row r="439" spans="11:11" x14ac:dyDescent="0.2">
      <c r="K439" s="3"/>
    </row>
    <row r="440" spans="11:11" x14ac:dyDescent="0.2">
      <c r="K440" s="3"/>
    </row>
    <row r="441" spans="11:11" x14ac:dyDescent="0.2">
      <c r="K441" s="3"/>
    </row>
    <row r="442" spans="11:11" x14ac:dyDescent="0.2">
      <c r="K442" s="3"/>
    </row>
    <row r="443" spans="11:11" x14ac:dyDescent="0.2">
      <c r="K443" s="3"/>
    </row>
    <row r="444" spans="11:11" x14ac:dyDescent="0.2">
      <c r="K444" s="3"/>
    </row>
    <row r="445" spans="11:11" x14ac:dyDescent="0.2">
      <c r="K445" s="3"/>
    </row>
    <row r="446" spans="11:11" x14ac:dyDescent="0.2">
      <c r="K446" s="3"/>
    </row>
    <row r="447" spans="11:11" x14ac:dyDescent="0.2">
      <c r="K447" s="3"/>
    </row>
    <row r="448" spans="11:11" x14ac:dyDescent="0.2">
      <c r="K448" s="3"/>
    </row>
    <row r="449" spans="11:11" x14ac:dyDescent="0.2">
      <c r="K449" s="3"/>
    </row>
    <row r="450" spans="11:11" x14ac:dyDescent="0.2">
      <c r="K450" s="3"/>
    </row>
    <row r="451" spans="11:11" x14ac:dyDescent="0.2">
      <c r="K451" s="3"/>
    </row>
    <row r="452" spans="11:11" x14ac:dyDescent="0.2">
      <c r="K452" s="3"/>
    </row>
    <row r="453" spans="11:11" x14ac:dyDescent="0.2">
      <c r="K453" s="3"/>
    </row>
    <row r="454" spans="11:11" x14ac:dyDescent="0.2">
      <c r="K454" s="3"/>
    </row>
    <row r="455" spans="11:11" x14ac:dyDescent="0.2">
      <c r="K455" s="3"/>
    </row>
    <row r="456" spans="11:11" x14ac:dyDescent="0.2">
      <c r="K456" s="3"/>
    </row>
    <row r="457" spans="11:11" x14ac:dyDescent="0.2">
      <c r="K457" s="3"/>
    </row>
    <row r="458" spans="11:11" x14ac:dyDescent="0.2">
      <c r="K458" s="3"/>
    </row>
    <row r="459" spans="11:11" x14ac:dyDescent="0.2">
      <c r="K459" s="3"/>
    </row>
    <row r="460" spans="11:11" x14ac:dyDescent="0.2">
      <c r="K460" s="3"/>
    </row>
    <row r="461" spans="11:11" x14ac:dyDescent="0.2">
      <c r="K461" s="3"/>
    </row>
    <row r="462" spans="11:11" x14ac:dyDescent="0.2">
      <c r="K462" s="3"/>
    </row>
    <row r="463" spans="11:11" x14ac:dyDescent="0.2">
      <c r="K463" s="3"/>
    </row>
    <row r="464" spans="11:11" x14ac:dyDescent="0.2">
      <c r="K464" s="3"/>
    </row>
    <row r="465" spans="11:11" x14ac:dyDescent="0.2">
      <c r="K465" s="3"/>
    </row>
    <row r="466" spans="11:11" x14ac:dyDescent="0.2">
      <c r="K466" s="3"/>
    </row>
    <row r="467" spans="11:11" x14ac:dyDescent="0.2">
      <c r="K467" s="3"/>
    </row>
    <row r="468" spans="11:11" x14ac:dyDescent="0.2">
      <c r="K468" s="3"/>
    </row>
    <row r="469" spans="11:11" x14ac:dyDescent="0.2">
      <c r="K469" s="3"/>
    </row>
    <row r="470" spans="11:11" x14ac:dyDescent="0.2">
      <c r="K470" s="3"/>
    </row>
    <row r="471" spans="11:11" x14ac:dyDescent="0.2">
      <c r="K471" s="3"/>
    </row>
    <row r="472" spans="11:11" x14ac:dyDescent="0.2">
      <c r="K472" s="3"/>
    </row>
    <row r="473" spans="11:11" x14ac:dyDescent="0.2">
      <c r="K473" s="3"/>
    </row>
    <row r="474" spans="11:11" x14ac:dyDescent="0.2">
      <c r="K474" s="3"/>
    </row>
    <row r="475" spans="11:11" x14ac:dyDescent="0.2">
      <c r="K475" s="3"/>
    </row>
    <row r="476" spans="11:11" x14ac:dyDescent="0.2">
      <c r="K476" s="3"/>
    </row>
    <row r="477" spans="11:11" x14ac:dyDescent="0.2">
      <c r="K477" s="3"/>
    </row>
    <row r="478" spans="11:11" x14ac:dyDescent="0.2">
      <c r="K478" s="3"/>
    </row>
    <row r="479" spans="11:11" x14ac:dyDescent="0.2">
      <c r="K479" s="3"/>
    </row>
    <row r="480" spans="11:11" x14ac:dyDescent="0.2">
      <c r="K480" s="3"/>
    </row>
    <row r="481" spans="11:11" x14ac:dyDescent="0.2">
      <c r="K481" s="3"/>
    </row>
    <row r="482" spans="11:11" x14ac:dyDescent="0.2">
      <c r="K482" s="3"/>
    </row>
    <row r="483" spans="11:11" x14ac:dyDescent="0.2">
      <c r="K483" s="3"/>
    </row>
    <row r="484" spans="11:11" x14ac:dyDescent="0.2">
      <c r="K484" s="3"/>
    </row>
    <row r="485" spans="11:11" x14ac:dyDescent="0.2">
      <c r="K485" s="3"/>
    </row>
    <row r="486" spans="11:11" x14ac:dyDescent="0.2">
      <c r="K486" s="3"/>
    </row>
    <row r="487" spans="11:11" x14ac:dyDescent="0.2">
      <c r="K487" s="3"/>
    </row>
    <row r="488" spans="11:11" x14ac:dyDescent="0.2">
      <c r="K488" s="3"/>
    </row>
    <row r="489" spans="11:11" x14ac:dyDescent="0.2">
      <c r="K489" s="3"/>
    </row>
    <row r="490" spans="11:11" x14ac:dyDescent="0.2">
      <c r="K490" s="3"/>
    </row>
    <row r="491" spans="11:11" x14ac:dyDescent="0.2">
      <c r="K491" s="3"/>
    </row>
    <row r="492" spans="11:11" x14ac:dyDescent="0.2">
      <c r="K492" s="3"/>
    </row>
    <row r="493" spans="11:11" x14ac:dyDescent="0.2">
      <c r="K493" s="3"/>
    </row>
    <row r="494" spans="11:11" x14ac:dyDescent="0.2">
      <c r="K494" s="3"/>
    </row>
    <row r="495" spans="11:11" x14ac:dyDescent="0.2">
      <c r="K495" s="3"/>
    </row>
    <row r="496" spans="11:11" x14ac:dyDescent="0.2">
      <c r="K496" s="3"/>
    </row>
    <row r="497" spans="11:11" x14ac:dyDescent="0.2">
      <c r="K497" s="3"/>
    </row>
    <row r="498" spans="11:11" x14ac:dyDescent="0.2">
      <c r="K498" s="3"/>
    </row>
    <row r="499" spans="11:11" x14ac:dyDescent="0.2">
      <c r="K499" s="3"/>
    </row>
    <row r="500" spans="11:11" x14ac:dyDescent="0.2">
      <c r="K500" s="3"/>
    </row>
    <row r="501" spans="11:11" x14ac:dyDescent="0.2">
      <c r="K501" s="3"/>
    </row>
    <row r="502" spans="11:11" x14ac:dyDescent="0.2">
      <c r="K502" s="3"/>
    </row>
    <row r="503" spans="11:11" x14ac:dyDescent="0.2">
      <c r="K503" s="3"/>
    </row>
    <row r="504" spans="11:11" x14ac:dyDescent="0.2">
      <c r="K504" s="3"/>
    </row>
    <row r="505" spans="11:11" x14ac:dyDescent="0.2">
      <c r="K505" s="3"/>
    </row>
    <row r="506" spans="11:11" x14ac:dyDescent="0.2">
      <c r="K506" s="3"/>
    </row>
    <row r="507" spans="11:11" x14ac:dyDescent="0.2">
      <c r="K507" s="3"/>
    </row>
    <row r="508" spans="11:11" x14ac:dyDescent="0.2">
      <c r="K508" s="3"/>
    </row>
    <row r="509" spans="11:11" x14ac:dyDescent="0.2">
      <c r="K509" s="3"/>
    </row>
    <row r="510" spans="11:11" x14ac:dyDescent="0.2">
      <c r="K510" s="3"/>
    </row>
    <row r="511" spans="11:11" x14ac:dyDescent="0.2">
      <c r="K511" s="3"/>
    </row>
    <row r="512" spans="11:11" x14ac:dyDescent="0.2">
      <c r="K512" s="3"/>
    </row>
    <row r="513" spans="11:11" x14ac:dyDescent="0.2">
      <c r="K513" s="3"/>
    </row>
    <row r="514" spans="11:11" x14ac:dyDescent="0.2">
      <c r="K514" s="3"/>
    </row>
    <row r="515" spans="11:11" x14ac:dyDescent="0.2">
      <c r="K515" s="3"/>
    </row>
    <row r="516" spans="11:11" x14ac:dyDescent="0.2">
      <c r="K516" s="3"/>
    </row>
    <row r="517" spans="11:11" x14ac:dyDescent="0.2">
      <c r="K517" s="3"/>
    </row>
    <row r="518" spans="11:11" x14ac:dyDescent="0.2">
      <c r="K518" s="3"/>
    </row>
    <row r="519" spans="11:11" x14ac:dyDescent="0.2">
      <c r="K519" s="3"/>
    </row>
    <row r="520" spans="11:11" x14ac:dyDescent="0.2">
      <c r="K520" s="3"/>
    </row>
    <row r="521" spans="11:11" x14ac:dyDescent="0.2">
      <c r="K521" s="3"/>
    </row>
    <row r="522" spans="11:11" x14ac:dyDescent="0.2">
      <c r="K522" s="3"/>
    </row>
    <row r="523" spans="11:11" x14ac:dyDescent="0.2">
      <c r="K523" s="3"/>
    </row>
    <row r="524" spans="11:11" x14ac:dyDescent="0.2">
      <c r="K524" s="3"/>
    </row>
    <row r="525" spans="11:11" x14ac:dyDescent="0.2">
      <c r="K525" s="3"/>
    </row>
    <row r="526" spans="11:11" x14ac:dyDescent="0.2">
      <c r="K526" s="3"/>
    </row>
    <row r="527" spans="11:11" x14ac:dyDescent="0.2">
      <c r="K527" s="3"/>
    </row>
    <row r="528" spans="11:11" x14ac:dyDescent="0.2">
      <c r="K528" s="3"/>
    </row>
    <row r="529" spans="11:11" x14ac:dyDescent="0.2">
      <c r="K529" s="3"/>
    </row>
    <row r="530" spans="11:11" x14ac:dyDescent="0.2">
      <c r="K530" s="3"/>
    </row>
    <row r="531" spans="11:11" x14ac:dyDescent="0.2">
      <c r="K531" s="3"/>
    </row>
    <row r="532" spans="11:11" x14ac:dyDescent="0.2">
      <c r="K532" s="3"/>
    </row>
    <row r="533" spans="11:11" x14ac:dyDescent="0.2">
      <c r="K533" s="3"/>
    </row>
    <row r="534" spans="11:11" x14ac:dyDescent="0.2">
      <c r="K534" s="3"/>
    </row>
    <row r="535" spans="11:11" x14ac:dyDescent="0.2">
      <c r="K535" s="3"/>
    </row>
    <row r="536" spans="11:11" x14ac:dyDescent="0.2">
      <c r="K536" s="3"/>
    </row>
    <row r="537" spans="11:11" x14ac:dyDescent="0.2">
      <c r="K537" s="3"/>
    </row>
    <row r="538" spans="11:11" x14ac:dyDescent="0.2">
      <c r="K538" s="3"/>
    </row>
    <row r="539" spans="11:11" x14ac:dyDescent="0.2">
      <c r="K539" s="3"/>
    </row>
    <row r="540" spans="11:11" x14ac:dyDescent="0.2">
      <c r="K540" s="3"/>
    </row>
    <row r="541" spans="11:11" x14ac:dyDescent="0.2">
      <c r="K541" s="3"/>
    </row>
    <row r="542" spans="11:11" x14ac:dyDescent="0.2">
      <c r="K542" s="3"/>
    </row>
    <row r="543" spans="11:11" x14ac:dyDescent="0.2">
      <c r="K543" s="3"/>
    </row>
    <row r="544" spans="11:11" x14ac:dyDescent="0.2">
      <c r="K544" s="3"/>
    </row>
    <row r="545" spans="11:11" x14ac:dyDescent="0.2">
      <c r="K545" s="3"/>
    </row>
    <row r="546" spans="11:11" x14ac:dyDescent="0.2">
      <c r="K546" s="3"/>
    </row>
    <row r="547" spans="11:11" x14ac:dyDescent="0.2">
      <c r="K547" s="3"/>
    </row>
    <row r="548" spans="11:11" x14ac:dyDescent="0.2">
      <c r="K548" s="3"/>
    </row>
    <row r="549" spans="11:11" x14ac:dyDescent="0.2">
      <c r="K549" s="3"/>
    </row>
    <row r="550" spans="11:11" x14ac:dyDescent="0.2">
      <c r="K550" s="3"/>
    </row>
    <row r="551" spans="11:11" x14ac:dyDescent="0.2">
      <c r="K551" s="3"/>
    </row>
    <row r="552" spans="11:11" x14ac:dyDescent="0.2">
      <c r="K552" s="3"/>
    </row>
    <row r="553" spans="11:11" x14ac:dyDescent="0.2">
      <c r="K553" s="3"/>
    </row>
    <row r="554" spans="11:11" x14ac:dyDescent="0.2">
      <c r="K554" s="3"/>
    </row>
    <row r="555" spans="11:11" x14ac:dyDescent="0.2">
      <c r="K555" s="3"/>
    </row>
    <row r="556" spans="11:11" x14ac:dyDescent="0.2">
      <c r="K556" s="3"/>
    </row>
    <row r="557" spans="11:11" x14ac:dyDescent="0.2">
      <c r="K557" s="3"/>
    </row>
    <row r="558" spans="11:11" x14ac:dyDescent="0.2">
      <c r="K558" s="3"/>
    </row>
    <row r="559" spans="11:11" x14ac:dyDescent="0.2">
      <c r="K559" s="3"/>
    </row>
    <row r="560" spans="11:11" x14ac:dyDescent="0.2">
      <c r="K560" s="3"/>
    </row>
    <row r="561" spans="11:11" x14ac:dyDescent="0.2">
      <c r="K561" s="3"/>
    </row>
    <row r="562" spans="11:11" x14ac:dyDescent="0.2">
      <c r="K562" s="3"/>
    </row>
    <row r="563" spans="11:11" x14ac:dyDescent="0.2">
      <c r="K563" s="3"/>
    </row>
    <row r="564" spans="11:11" x14ac:dyDescent="0.2">
      <c r="K564" s="3"/>
    </row>
    <row r="565" spans="11:11" x14ac:dyDescent="0.2">
      <c r="K565" s="3"/>
    </row>
    <row r="566" spans="11:11" x14ac:dyDescent="0.2">
      <c r="K566" s="3"/>
    </row>
    <row r="567" spans="11:11" x14ac:dyDescent="0.2">
      <c r="K567" s="3"/>
    </row>
    <row r="568" spans="11:11" x14ac:dyDescent="0.2">
      <c r="K568" s="3"/>
    </row>
    <row r="569" spans="11:11" x14ac:dyDescent="0.2">
      <c r="K569" s="3"/>
    </row>
    <row r="570" spans="11:11" x14ac:dyDescent="0.2">
      <c r="K570" s="3"/>
    </row>
    <row r="571" spans="11:11" x14ac:dyDescent="0.2">
      <c r="K571" s="3"/>
    </row>
    <row r="572" spans="11:11" x14ac:dyDescent="0.2">
      <c r="K572" s="3"/>
    </row>
    <row r="573" spans="11:11" x14ac:dyDescent="0.2">
      <c r="K573" s="3"/>
    </row>
    <row r="574" spans="11:11" x14ac:dyDescent="0.2">
      <c r="K574" s="3"/>
    </row>
    <row r="575" spans="11:11" x14ac:dyDescent="0.2">
      <c r="K575" s="3"/>
    </row>
    <row r="576" spans="11:11" x14ac:dyDescent="0.2">
      <c r="K576" s="3"/>
    </row>
    <row r="577" spans="11:11" x14ac:dyDescent="0.2">
      <c r="K577" s="3"/>
    </row>
    <row r="578" spans="11:11" x14ac:dyDescent="0.2">
      <c r="K578" s="3"/>
    </row>
    <row r="579" spans="11:11" x14ac:dyDescent="0.2">
      <c r="K579" s="3"/>
    </row>
    <row r="580" spans="11:11" x14ac:dyDescent="0.2">
      <c r="K580" s="3"/>
    </row>
    <row r="581" spans="11:11" x14ac:dyDescent="0.2">
      <c r="K581" s="3"/>
    </row>
    <row r="582" spans="11:11" x14ac:dyDescent="0.2">
      <c r="K582" s="3"/>
    </row>
    <row r="583" spans="11:11" x14ac:dyDescent="0.2">
      <c r="K583" s="3"/>
    </row>
    <row r="584" spans="11:11" x14ac:dyDescent="0.2">
      <c r="K584" s="3"/>
    </row>
    <row r="585" spans="11:11" x14ac:dyDescent="0.2">
      <c r="K585" s="3"/>
    </row>
    <row r="586" spans="11:11" x14ac:dyDescent="0.2">
      <c r="K586" s="3"/>
    </row>
    <row r="587" spans="11:11" x14ac:dyDescent="0.2">
      <c r="K587" s="3"/>
    </row>
    <row r="588" spans="11:11" x14ac:dyDescent="0.2">
      <c r="K588" s="3"/>
    </row>
    <row r="589" spans="11:11" x14ac:dyDescent="0.2">
      <c r="K589" s="3"/>
    </row>
    <row r="590" spans="11:11" x14ac:dyDescent="0.2">
      <c r="K590" s="3"/>
    </row>
    <row r="591" spans="11:11" x14ac:dyDescent="0.2">
      <c r="K591" s="3"/>
    </row>
    <row r="592" spans="11:11" x14ac:dyDescent="0.2">
      <c r="K592" s="3"/>
    </row>
    <row r="593" spans="11:11" x14ac:dyDescent="0.2">
      <c r="K593" s="3"/>
    </row>
    <row r="594" spans="11:11" x14ac:dyDescent="0.2">
      <c r="K594" s="3"/>
    </row>
    <row r="595" spans="11:11" x14ac:dyDescent="0.2">
      <c r="K595" s="3"/>
    </row>
    <row r="596" spans="11:11" x14ac:dyDescent="0.2">
      <c r="K596" s="3"/>
    </row>
    <row r="597" spans="11:11" x14ac:dyDescent="0.2">
      <c r="K597" s="3"/>
    </row>
    <row r="598" spans="11:11" x14ac:dyDescent="0.2">
      <c r="K598" s="3"/>
    </row>
    <row r="599" spans="11:11" x14ac:dyDescent="0.2">
      <c r="K599" s="3"/>
    </row>
    <row r="600" spans="11:11" x14ac:dyDescent="0.2">
      <c r="K600" s="3"/>
    </row>
    <row r="601" spans="11:11" x14ac:dyDescent="0.2">
      <c r="K601" s="3"/>
    </row>
    <row r="602" spans="11:11" x14ac:dyDescent="0.2">
      <c r="K602" s="3"/>
    </row>
    <row r="603" spans="11:11" x14ac:dyDescent="0.2">
      <c r="K603" s="3"/>
    </row>
    <row r="604" spans="11:11" x14ac:dyDescent="0.2">
      <c r="K604" s="3"/>
    </row>
    <row r="605" spans="11:11" x14ac:dyDescent="0.2">
      <c r="K605" s="3"/>
    </row>
    <row r="606" spans="11:11" x14ac:dyDescent="0.2">
      <c r="K606" s="3"/>
    </row>
    <row r="607" spans="11:11" x14ac:dyDescent="0.2">
      <c r="K607" s="3"/>
    </row>
    <row r="608" spans="11:11" x14ac:dyDescent="0.2">
      <c r="K608" s="3"/>
    </row>
    <row r="609" spans="11:11" x14ac:dyDescent="0.2">
      <c r="K609" s="3"/>
    </row>
    <row r="610" spans="11:11" x14ac:dyDescent="0.2">
      <c r="K610" s="3"/>
    </row>
    <row r="611" spans="11:11" x14ac:dyDescent="0.2">
      <c r="K611" s="3"/>
    </row>
    <row r="612" spans="11:11" x14ac:dyDescent="0.2">
      <c r="K612" s="3"/>
    </row>
    <row r="613" spans="11:11" x14ac:dyDescent="0.2">
      <c r="K613" s="3"/>
    </row>
    <row r="614" spans="11:11" x14ac:dyDescent="0.2">
      <c r="K614" s="3"/>
    </row>
    <row r="615" spans="11:11" x14ac:dyDescent="0.2">
      <c r="K615" s="3"/>
    </row>
    <row r="616" spans="11:11" x14ac:dyDescent="0.2">
      <c r="K616" s="3"/>
    </row>
    <row r="617" spans="11:11" x14ac:dyDescent="0.2">
      <c r="K617" s="3"/>
    </row>
    <row r="618" spans="11:11" x14ac:dyDescent="0.2">
      <c r="K618" s="3"/>
    </row>
    <row r="619" spans="11:11" x14ac:dyDescent="0.2">
      <c r="K619" s="3"/>
    </row>
    <row r="620" spans="11:11" x14ac:dyDescent="0.2">
      <c r="K620" s="3"/>
    </row>
    <row r="621" spans="11:11" x14ac:dyDescent="0.2">
      <c r="K621" s="3"/>
    </row>
    <row r="622" spans="11:11" x14ac:dyDescent="0.2">
      <c r="K622" s="3"/>
    </row>
    <row r="623" spans="11:11" x14ac:dyDescent="0.2">
      <c r="K623" s="3"/>
    </row>
    <row r="624" spans="11:11" x14ac:dyDescent="0.2">
      <c r="K624" s="3"/>
    </row>
    <row r="625" spans="11:11" x14ac:dyDescent="0.2">
      <c r="K625" s="3"/>
    </row>
    <row r="626" spans="11:11" x14ac:dyDescent="0.2">
      <c r="K626" s="3"/>
    </row>
    <row r="627" spans="11:11" x14ac:dyDescent="0.2">
      <c r="K627" s="3"/>
    </row>
    <row r="628" spans="11:11" x14ac:dyDescent="0.2">
      <c r="K628" s="3"/>
    </row>
    <row r="629" spans="11:11" x14ac:dyDescent="0.2">
      <c r="K629" s="3"/>
    </row>
    <row r="630" spans="11:11" x14ac:dyDescent="0.2">
      <c r="K630" s="3"/>
    </row>
    <row r="631" spans="11:11" x14ac:dyDescent="0.2">
      <c r="K631" s="3"/>
    </row>
    <row r="632" spans="11:11" x14ac:dyDescent="0.2">
      <c r="K632" s="3"/>
    </row>
    <row r="633" spans="11:11" x14ac:dyDescent="0.2">
      <c r="K633" s="3"/>
    </row>
    <row r="634" spans="11:11" x14ac:dyDescent="0.2">
      <c r="K634" s="3"/>
    </row>
    <row r="635" spans="11:11" x14ac:dyDescent="0.2">
      <c r="K635" s="3"/>
    </row>
    <row r="636" spans="11:11" x14ac:dyDescent="0.2">
      <c r="K636" s="3"/>
    </row>
    <row r="637" spans="11:11" x14ac:dyDescent="0.2">
      <c r="K637" s="3"/>
    </row>
    <row r="638" spans="11:11" x14ac:dyDescent="0.2">
      <c r="K638" s="3"/>
    </row>
    <row r="639" spans="11:11" x14ac:dyDescent="0.2">
      <c r="K639" s="3"/>
    </row>
    <row r="640" spans="11:11" x14ac:dyDescent="0.2">
      <c r="K640" s="3"/>
    </row>
    <row r="641" spans="11:11" x14ac:dyDescent="0.2">
      <c r="K641" s="3"/>
    </row>
    <row r="642" spans="11:11" x14ac:dyDescent="0.2">
      <c r="K642" s="3"/>
    </row>
    <row r="643" spans="11:11" x14ac:dyDescent="0.2">
      <c r="K643" s="3"/>
    </row>
    <row r="644" spans="11:11" x14ac:dyDescent="0.2">
      <c r="K644" s="3"/>
    </row>
    <row r="645" spans="11:11" x14ac:dyDescent="0.2">
      <c r="K645" s="3"/>
    </row>
    <row r="646" spans="11:11" x14ac:dyDescent="0.2">
      <c r="K646" s="3"/>
    </row>
    <row r="647" spans="11:11" x14ac:dyDescent="0.2">
      <c r="K647" s="3"/>
    </row>
    <row r="648" spans="11:11" x14ac:dyDescent="0.2">
      <c r="K648" s="3"/>
    </row>
    <row r="649" spans="11:11" x14ac:dyDescent="0.2">
      <c r="K649" s="3"/>
    </row>
    <row r="650" spans="11:11" x14ac:dyDescent="0.2">
      <c r="K650" s="3"/>
    </row>
    <row r="651" spans="11:11" x14ac:dyDescent="0.2">
      <c r="K651" s="3"/>
    </row>
    <row r="652" spans="11:11" x14ac:dyDescent="0.2">
      <c r="K652" s="3"/>
    </row>
    <row r="653" spans="11:11" x14ac:dyDescent="0.2">
      <c r="K653" s="3"/>
    </row>
    <row r="654" spans="11:11" x14ac:dyDescent="0.2">
      <c r="K654" s="3"/>
    </row>
    <row r="655" spans="11:11" x14ac:dyDescent="0.2">
      <c r="K655" s="3"/>
    </row>
    <row r="656" spans="11:11" x14ac:dyDescent="0.2">
      <c r="K656" s="3"/>
    </row>
    <row r="657" spans="11:11" x14ac:dyDescent="0.2">
      <c r="K657" s="3"/>
    </row>
    <row r="658" spans="11:11" x14ac:dyDescent="0.2">
      <c r="K658" s="3"/>
    </row>
    <row r="659" spans="11:11" x14ac:dyDescent="0.2">
      <c r="K659" s="3"/>
    </row>
    <row r="660" spans="11:11" x14ac:dyDescent="0.2">
      <c r="K660" s="3"/>
    </row>
    <row r="661" spans="11:11" x14ac:dyDescent="0.2">
      <c r="K661" s="3"/>
    </row>
    <row r="662" spans="11:11" x14ac:dyDescent="0.2">
      <c r="K662" s="3"/>
    </row>
    <row r="663" spans="11:11" x14ac:dyDescent="0.2">
      <c r="K663" s="3"/>
    </row>
    <row r="664" spans="11:11" x14ac:dyDescent="0.2">
      <c r="K664" s="3"/>
    </row>
    <row r="665" spans="11:11" x14ac:dyDescent="0.2">
      <c r="K665" s="3"/>
    </row>
    <row r="666" spans="11:11" x14ac:dyDescent="0.2">
      <c r="K666" s="3"/>
    </row>
    <row r="667" spans="11:11" x14ac:dyDescent="0.2">
      <c r="K667" s="3"/>
    </row>
    <row r="668" spans="11:11" x14ac:dyDescent="0.2">
      <c r="K668" s="3"/>
    </row>
    <row r="669" spans="11:11" x14ac:dyDescent="0.2">
      <c r="K669" s="3"/>
    </row>
    <row r="670" spans="11:11" x14ac:dyDescent="0.2">
      <c r="K670" s="3"/>
    </row>
    <row r="671" spans="11:11" x14ac:dyDescent="0.2">
      <c r="K671" s="3"/>
    </row>
    <row r="672" spans="11:11" x14ac:dyDescent="0.2">
      <c r="K672" s="3"/>
    </row>
    <row r="673" spans="11:11" x14ac:dyDescent="0.2">
      <c r="K673" s="3"/>
    </row>
    <row r="674" spans="11:11" x14ac:dyDescent="0.2">
      <c r="K674" s="3"/>
    </row>
    <row r="675" spans="11:11" x14ac:dyDescent="0.2">
      <c r="K675" s="3"/>
    </row>
    <row r="676" spans="11:11" x14ac:dyDescent="0.2">
      <c r="K676" s="3"/>
    </row>
    <row r="677" spans="11:11" x14ac:dyDescent="0.2">
      <c r="K677" s="3"/>
    </row>
    <row r="678" spans="11:11" x14ac:dyDescent="0.2">
      <c r="K678" s="3"/>
    </row>
    <row r="679" spans="11:11" x14ac:dyDescent="0.2">
      <c r="K679" s="3"/>
    </row>
    <row r="680" spans="11:11" x14ac:dyDescent="0.2">
      <c r="K680" s="3"/>
    </row>
    <row r="681" spans="11:11" x14ac:dyDescent="0.2">
      <c r="K681" s="3"/>
    </row>
    <row r="682" spans="11:11" x14ac:dyDescent="0.2">
      <c r="K682" s="3"/>
    </row>
    <row r="683" spans="11:11" x14ac:dyDescent="0.2">
      <c r="K683" s="3"/>
    </row>
    <row r="684" spans="11:11" x14ac:dyDescent="0.2">
      <c r="K684" s="3"/>
    </row>
    <row r="685" spans="11:11" x14ac:dyDescent="0.2">
      <c r="K685" s="3"/>
    </row>
    <row r="686" spans="11:11" x14ac:dyDescent="0.2">
      <c r="K686" s="3"/>
    </row>
    <row r="687" spans="11:11" x14ac:dyDescent="0.2">
      <c r="K687" s="3"/>
    </row>
    <row r="688" spans="11:11" x14ac:dyDescent="0.2">
      <c r="K688" s="3"/>
    </row>
    <row r="689" spans="11:11" x14ac:dyDescent="0.2">
      <c r="K689" s="3"/>
    </row>
    <row r="690" spans="11:11" x14ac:dyDescent="0.2">
      <c r="K690" s="3"/>
    </row>
    <row r="691" spans="11:11" x14ac:dyDescent="0.2">
      <c r="K691" s="3"/>
    </row>
    <row r="692" spans="11:11" x14ac:dyDescent="0.2">
      <c r="K692" s="3"/>
    </row>
    <row r="693" spans="11:11" x14ac:dyDescent="0.2">
      <c r="K693" s="3"/>
    </row>
    <row r="694" spans="11:11" x14ac:dyDescent="0.2">
      <c r="K694" s="3"/>
    </row>
    <row r="695" spans="11:11" x14ac:dyDescent="0.2">
      <c r="K695" s="3"/>
    </row>
    <row r="696" spans="11:11" x14ac:dyDescent="0.2">
      <c r="K696" s="3"/>
    </row>
    <row r="697" spans="11:11" x14ac:dyDescent="0.2">
      <c r="K697" s="3"/>
    </row>
    <row r="698" spans="11:11" x14ac:dyDescent="0.2">
      <c r="K698" s="3"/>
    </row>
    <row r="699" spans="11:11" x14ac:dyDescent="0.2">
      <c r="K699" s="3"/>
    </row>
    <row r="700" spans="11:11" x14ac:dyDescent="0.2">
      <c r="K700" s="3"/>
    </row>
    <row r="701" spans="11:11" x14ac:dyDescent="0.2">
      <c r="K701" s="3"/>
    </row>
    <row r="702" spans="11:11" x14ac:dyDescent="0.2">
      <c r="K702" s="3"/>
    </row>
    <row r="703" spans="11:11" x14ac:dyDescent="0.2">
      <c r="K703" s="3"/>
    </row>
    <row r="704" spans="11:11" x14ac:dyDescent="0.2">
      <c r="K704" s="3"/>
    </row>
    <row r="705" spans="11:11" x14ac:dyDescent="0.2">
      <c r="K705" s="3"/>
    </row>
    <row r="706" spans="11:11" x14ac:dyDescent="0.2">
      <c r="K706" s="3"/>
    </row>
    <row r="707" spans="11:11" x14ac:dyDescent="0.2">
      <c r="K707" s="3"/>
    </row>
    <row r="708" spans="11:11" x14ac:dyDescent="0.2">
      <c r="K708" s="3"/>
    </row>
    <row r="709" spans="11:11" x14ac:dyDescent="0.2">
      <c r="K709" s="3"/>
    </row>
    <row r="710" spans="11:11" x14ac:dyDescent="0.2">
      <c r="K710" s="3"/>
    </row>
    <row r="711" spans="11:11" x14ac:dyDescent="0.2">
      <c r="K711" s="3"/>
    </row>
    <row r="712" spans="11:11" x14ac:dyDescent="0.2">
      <c r="K712" s="3"/>
    </row>
    <row r="713" spans="11:11" x14ac:dyDescent="0.2">
      <c r="K713" s="3"/>
    </row>
    <row r="714" spans="11:11" x14ac:dyDescent="0.2">
      <c r="K714" s="3"/>
    </row>
    <row r="715" spans="11:11" x14ac:dyDescent="0.2">
      <c r="K715" s="3"/>
    </row>
    <row r="716" spans="11:11" x14ac:dyDescent="0.2">
      <c r="K716" s="3"/>
    </row>
    <row r="717" spans="11:11" x14ac:dyDescent="0.2">
      <c r="K717" s="3"/>
    </row>
    <row r="718" spans="11:11" x14ac:dyDescent="0.2">
      <c r="K718" s="3"/>
    </row>
    <row r="719" spans="11:11" x14ac:dyDescent="0.2">
      <c r="K719" s="3"/>
    </row>
    <row r="720" spans="11:11" x14ac:dyDescent="0.2">
      <c r="K720" s="3"/>
    </row>
    <row r="721" spans="11:11" x14ac:dyDescent="0.2">
      <c r="K721" s="3"/>
    </row>
    <row r="722" spans="11:11" x14ac:dyDescent="0.2">
      <c r="K722" s="3"/>
    </row>
    <row r="723" spans="11:11" x14ac:dyDescent="0.2">
      <c r="K723" s="3"/>
    </row>
    <row r="724" spans="11:11" x14ac:dyDescent="0.2">
      <c r="K724" s="3"/>
    </row>
    <row r="725" spans="11:11" x14ac:dyDescent="0.2">
      <c r="K725" s="3"/>
    </row>
    <row r="726" spans="11:11" x14ac:dyDescent="0.2">
      <c r="K726" s="3"/>
    </row>
    <row r="727" spans="11:11" x14ac:dyDescent="0.2">
      <c r="K727" s="3"/>
    </row>
    <row r="728" spans="11:11" x14ac:dyDescent="0.2">
      <c r="K728" s="3"/>
    </row>
    <row r="729" spans="11:11" x14ac:dyDescent="0.2">
      <c r="K729" s="3"/>
    </row>
    <row r="730" spans="11:11" x14ac:dyDescent="0.2">
      <c r="K730" s="3"/>
    </row>
    <row r="731" spans="11:11" x14ac:dyDescent="0.2">
      <c r="K731" s="3"/>
    </row>
    <row r="732" spans="11:11" x14ac:dyDescent="0.2">
      <c r="K732" s="3"/>
    </row>
    <row r="733" spans="11:11" x14ac:dyDescent="0.2">
      <c r="K733" s="3"/>
    </row>
    <row r="734" spans="11:11" x14ac:dyDescent="0.2">
      <c r="K734" s="3"/>
    </row>
    <row r="735" spans="11:11" x14ac:dyDescent="0.2">
      <c r="K735" s="3"/>
    </row>
    <row r="736" spans="11:11" x14ac:dyDescent="0.2">
      <c r="K736" s="3"/>
    </row>
    <row r="737" spans="11:11" x14ac:dyDescent="0.2">
      <c r="K737" s="3"/>
    </row>
    <row r="738" spans="11:11" x14ac:dyDescent="0.2">
      <c r="K738" s="3"/>
    </row>
    <row r="739" spans="11:11" x14ac:dyDescent="0.2">
      <c r="K739" s="3"/>
    </row>
    <row r="740" spans="11:11" x14ac:dyDescent="0.2">
      <c r="K740" s="3"/>
    </row>
    <row r="741" spans="11:11" x14ac:dyDescent="0.2">
      <c r="K741" s="3"/>
    </row>
    <row r="742" spans="11:11" x14ac:dyDescent="0.2">
      <c r="K742" s="3"/>
    </row>
    <row r="743" spans="11:11" x14ac:dyDescent="0.2">
      <c r="K743" s="3"/>
    </row>
    <row r="744" spans="11:11" x14ac:dyDescent="0.2">
      <c r="K744" s="3"/>
    </row>
    <row r="745" spans="11:11" x14ac:dyDescent="0.2">
      <c r="K745" s="3"/>
    </row>
    <row r="746" spans="11:11" x14ac:dyDescent="0.2">
      <c r="K746" s="3"/>
    </row>
    <row r="747" spans="11:11" x14ac:dyDescent="0.2">
      <c r="K747" s="3"/>
    </row>
    <row r="748" spans="11:11" x14ac:dyDescent="0.2">
      <c r="K748" s="3"/>
    </row>
    <row r="749" spans="11:11" x14ac:dyDescent="0.2">
      <c r="K749" s="3"/>
    </row>
    <row r="750" spans="11:11" x14ac:dyDescent="0.2">
      <c r="K750" s="3"/>
    </row>
    <row r="751" spans="11:11" x14ac:dyDescent="0.2">
      <c r="K751" s="3"/>
    </row>
    <row r="752" spans="11:11" x14ac:dyDescent="0.2">
      <c r="K752" s="3"/>
    </row>
    <row r="753" spans="11:11" x14ac:dyDescent="0.2">
      <c r="K753" s="3"/>
    </row>
    <row r="754" spans="11:11" x14ac:dyDescent="0.2">
      <c r="K754" s="3"/>
    </row>
    <row r="755" spans="11:11" x14ac:dyDescent="0.2">
      <c r="K755" s="3"/>
    </row>
    <row r="756" spans="11:11" x14ac:dyDescent="0.2">
      <c r="K756" s="3"/>
    </row>
    <row r="757" spans="11:11" x14ac:dyDescent="0.2">
      <c r="K757" s="3"/>
    </row>
    <row r="758" spans="11:11" x14ac:dyDescent="0.2">
      <c r="K758" s="3"/>
    </row>
    <row r="759" spans="11:11" x14ac:dyDescent="0.2">
      <c r="K759" s="3"/>
    </row>
    <row r="760" spans="11:11" x14ac:dyDescent="0.2">
      <c r="K760" s="3"/>
    </row>
    <row r="761" spans="11:11" x14ac:dyDescent="0.2">
      <c r="K761" s="3"/>
    </row>
    <row r="762" spans="11:11" x14ac:dyDescent="0.2">
      <c r="K762" s="3"/>
    </row>
    <row r="763" spans="11:11" x14ac:dyDescent="0.2">
      <c r="K763" s="3"/>
    </row>
    <row r="764" spans="11:11" x14ac:dyDescent="0.2">
      <c r="K764" s="3"/>
    </row>
    <row r="765" spans="11:11" x14ac:dyDescent="0.2">
      <c r="K765" s="3"/>
    </row>
    <row r="766" spans="11:11" x14ac:dyDescent="0.2">
      <c r="K766" s="3"/>
    </row>
    <row r="767" spans="11:11" x14ac:dyDescent="0.2">
      <c r="K767" s="3"/>
    </row>
    <row r="768" spans="11:11" x14ac:dyDescent="0.2">
      <c r="K768" s="3"/>
    </row>
    <row r="769" spans="11:11" x14ac:dyDescent="0.2">
      <c r="K769" s="3"/>
    </row>
    <row r="770" spans="11:11" x14ac:dyDescent="0.2">
      <c r="K770" s="3"/>
    </row>
    <row r="771" spans="11:11" x14ac:dyDescent="0.2">
      <c r="K771" s="3"/>
    </row>
    <row r="772" spans="11:11" x14ac:dyDescent="0.2">
      <c r="K772" s="3"/>
    </row>
    <row r="773" spans="11:11" x14ac:dyDescent="0.2">
      <c r="K773" s="3"/>
    </row>
    <row r="774" spans="11:11" x14ac:dyDescent="0.2">
      <c r="K774" s="3"/>
    </row>
    <row r="775" spans="11:11" x14ac:dyDescent="0.2">
      <c r="K775" s="3"/>
    </row>
    <row r="776" spans="11:11" x14ac:dyDescent="0.2">
      <c r="K776" s="3"/>
    </row>
    <row r="777" spans="11:11" x14ac:dyDescent="0.2">
      <c r="K777" s="3"/>
    </row>
    <row r="778" spans="11:11" x14ac:dyDescent="0.2">
      <c r="K778" s="3"/>
    </row>
    <row r="779" spans="11:11" x14ac:dyDescent="0.2">
      <c r="K779" s="3"/>
    </row>
    <row r="780" spans="11:11" x14ac:dyDescent="0.2">
      <c r="K780" s="3"/>
    </row>
    <row r="781" spans="11:11" x14ac:dyDescent="0.2">
      <c r="K781" s="3"/>
    </row>
    <row r="782" spans="11:11" x14ac:dyDescent="0.2">
      <c r="K782" s="3"/>
    </row>
    <row r="783" spans="11:11" x14ac:dyDescent="0.2">
      <c r="K783" s="3"/>
    </row>
    <row r="784" spans="11:11" x14ac:dyDescent="0.2">
      <c r="K784" s="3"/>
    </row>
    <row r="785" spans="11:11" x14ac:dyDescent="0.2">
      <c r="K785" s="3"/>
    </row>
    <row r="786" spans="11:11" x14ac:dyDescent="0.2">
      <c r="K786" s="3"/>
    </row>
    <row r="787" spans="11:11" x14ac:dyDescent="0.2">
      <c r="K787" s="3"/>
    </row>
    <row r="788" spans="11:11" x14ac:dyDescent="0.2">
      <c r="K788" s="3"/>
    </row>
    <row r="789" spans="11:11" x14ac:dyDescent="0.2">
      <c r="K789" s="3"/>
    </row>
    <row r="790" spans="11:11" x14ac:dyDescent="0.2">
      <c r="K790" s="3"/>
    </row>
    <row r="791" spans="11:11" x14ac:dyDescent="0.2">
      <c r="K791" s="3"/>
    </row>
    <row r="792" spans="11:11" x14ac:dyDescent="0.2">
      <c r="K792" s="3"/>
    </row>
    <row r="793" spans="11:11" x14ac:dyDescent="0.2">
      <c r="K793" s="3"/>
    </row>
    <row r="794" spans="11:11" x14ac:dyDescent="0.2">
      <c r="K794" s="3"/>
    </row>
    <row r="795" spans="11:11" x14ac:dyDescent="0.2">
      <c r="K795" s="3"/>
    </row>
    <row r="796" spans="11:11" x14ac:dyDescent="0.2">
      <c r="K796" s="3"/>
    </row>
    <row r="797" spans="11:11" x14ac:dyDescent="0.2">
      <c r="K797" s="3"/>
    </row>
    <row r="798" spans="11:11" x14ac:dyDescent="0.2">
      <c r="K798" s="3"/>
    </row>
    <row r="799" spans="11:11" x14ac:dyDescent="0.2">
      <c r="K799" s="3"/>
    </row>
    <row r="800" spans="11:11" x14ac:dyDescent="0.2">
      <c r="K800" s="3"/>
    </row>
    <row r="801" spans="11:11" x14ac:dyDescent="0.2">
      <c r="K801" s="3"/>
    </row>
    <row r="802" spans="11:11" x14ac:dyDescent="0.2">
      <c r="K802" s="3"/>
    </row>
    <row r="803" spans="11:11" x14ac:dyDescent="0.2">
      <c r="K803" s="3"/>
    </row>
    <row r="804" spans="11:11" x14ac:dyDescent="0.2">
      <c r="K804" s="3"/>
    </row>
    <row r="805" spans="11:11" x14ac:dyDescent="0.2">
      <c r="K805" s="3"/>
    </row>
    <row r="806" spans="11:11" x14ac:dyDescent="0.2">
      <c r="K806" s="3"/>
    </row>
    <row r="807" spans="11:11" x14ac:dyDescent="0.2">
      <c r="K807" s="3"/>
    </row>
    <row r="808" spans="11:11" x14ac:dyDescent="0.2">
      <c r="K808" s="3"/>
    </row>
    <row r="809" spans="11:11" x14ac:dyDescent="0.2">
      <c r="K809" s="3"/>
    </row>
    <row r="810" spans="11:11" x14ac:dyDescent="0.2">
      <c r="K810" s="3"/>
    </row>
    <row r="811" spans="11:11" x14ac:dyDescent="0.2">
      <c r="K811" s="3"/>
    </row>
    <row r="812" spans="11:11" x14ac:dyDescent="0.2">
      <c r="K812" s="3"/>
    </row>
    <row r="813" spans="11:11" x14ac:dyDescent="0.2">
      <c r="K813" s="3"/>
    </row>
    <row r="814" spans="11:11" x14ac:dyDescent="0.2">
      <c r="K814" s="3"/>
    </row>
    <row r="815" spans="11:11" x14ac:dyDescent="0.2">
      <c r="K815" s="3"/>
    </row>
    <row r="816" spans="11:11" x14ac:dyDescent="0.2">
      <c r="K816" s="3"/>
    </row>
    <row r="817" spans="11:11" x14ac:dyDescent="0.2">
      <c r="K817" s="3"/>
    </row>
    <row r="818" spans="11:11" x14ac:dyDescent="0.2">
      <c r="K818" s="3"/>
    </row>
    <row r="819" spans="11:11" x14ac:dyDescent="0.2">
      <c r="K819" s="3"/>
    </row>
    <row r="820" spans="11:11" x14ac:dyDescent="0.2">
      <c r="K820" s="3"/>
    </row>
    <row r="821" spans="11:11" x14ac:dyDescent="0.2">
      <c r="K821" s="3"/>
    </row>
    <row r="822" spans="11:11" x14ac:dyDescent="0.2">
      <c r="K822" s="3"/>
    </row>
    <row r="823" spans="11:11" x14ac:dyDescent="0.2">
      <c r="K823" s="3"/>
    </row>
    <row r="824" spans="11:11" x14ac:dyDescent="0.2">
      <c r="K824" s="3"/>
    </row>
    <row r="825" spans="11:11" x14ac:dyDescent="0.2">
      <c r="K825" s="3"/>
    </row>
    <row r="826" spans="11:11" x14ac:dyDescent="0.2">
      <c r="K826" s="3"/>
    </row>
    <row r="827" spans="11:11" x14ac:dyDescent="0.2">
      <c r="K827" s="3"/>
    </row>
    <row r="828" spans="11:11" x14ac:dyDescent="0.2">
      <c r="K828" s="3"/>
    </row>
    <row r="829" spans="11:11" x14ac:dyDescent="0.2">
      <c r="K829" s="3"/>
    </row>
    <row r="830" spans="11:11" x14ac:dyDescent="0.2">
      <c r="K830" s="3"/>
    </row>
    <row r="831" spans="11:11" x14ac:dyDescent="0.2">
      <c r="K831" s="3"/>
    </row>
    <row r="832" spans="11:11" x14ac:dyDescent="0.2">
      <c r="K832" s="3"/>
    </row>
    <row r="833" spans="11:11" x14ac:dyDescent="0.2">
      <c r="K833" s="3"/>
    </row>
    <row r="834" spans="11:11" x14ac:dyDescent="0.2">
      <c r="K834" s="3"/>
    </row>
    <row r="835" spans="11:11" x14ac:dyDescent="0.2">
      <c r="K835" s="3"/>
    </row>
    <row r="836" spans="11:11" x14ac:dyDescent="0.2">
      <c r="K836" s="3"/>
    </row>
    <row r="837" spans="11:11" x14ac:dyDescent="0.2">
      <c r="K837" s="3"/>
    </row>
    <row r="838" spans="11:11" x14ac:dyDescent="0.2">
      <c r="K838" s="3"/>
    </row>
    <row r="839" spans="11:11" x14ac:dyDescent="0.2">
      <c r="K839" s="3"/>
    </row>
    <row r="840" spans="11:11" x14ac:dyDescent="0.2">
      <c r="K840" s="3"/>
    </row>
    <row r="841" spans="11:11" x14ac:dyDescent="0.2">
      <c r="K841" s="3"/>
    </row>
    <row r="842" spans="11:11" x14ac:dyDescent="0.2">
      <c r="K842" s="3"/>
    </row>
    <row r="843" spans="11:11" x14ac:dyDescent="0.2">
      <c r="K843" s="3"/>
    </row>
    <row r="844" spans="11:11" x14ac:dyDescent="0.2">
      <c r="K844" s="3"/>
    </row>
    <row r="845" spans="11:11" x14ac:dyDescent="0.2">
      <c r="K845" s="3"/>
    </row>
    <row r="846" spans="11:11" x14ac:dyDescent="0.2">
      <c r="K846" s="3"/>
    </row>
    <row r="847" spans="11:11" x14ac:dyDescent="0.2">
      <c r="K847" s="3"/>
    </row>
    <row r="848" spans="11:11" x14ac:dyDescent="0.2">
      <c r="K848" s="3"/>
    </row>
    <row r="849" spans="11:11" x14ac:dyDescent="0.2">
      <c r="K849" s="3"/>
    </row>
    <row r="850" spans="11:11" x14ac:dyDescent="0.2">
      <c r="K850" s="3"/>
    </row>
    <row r="851" spans="11:11" x14ac:dyDescent="0.2">
      <c r="K851" s="3"/>
    </row>
    <row r="852" spans="11:11" x14ac:dyDescent="0.2">
      <c r="K852" s="3"/>
    </row>
    <row r="853" spans="11:11" x14ac:dyDescent="0.2">
      <c r="K853" s="3"/>
    </row>
    <row r="854" spans="11:11" x14ac:dyDescent="0.2">
      <c r="K854" s="3"/>
    </row>
    <row r="855" spans="11:11" x14ac:dyDescent="0.2">
      <c r="K855" s="3"/>
    </row>
    <row r="856" spans="11:11" x14ac:dyDescent="0.2">
      <c r="K856" s="3"/>
    </row>
    <row r="857" spans="11:11" x14ac:dyDescent="0.2">
      <c r="K857" s="3"/>
    </row>
    <row r="858" spans="11:11" x14ac:dyDescent="0.2">
      <c r="K858" s="3"/>
    </row>
    <row r="859" spans="11:11" x14ac:dyDescent="0.2">
      <c r="K859" s="3"/>
    </row>
    <row r="860" spans="11:11" x14ac:dyDescent="0.2">
      <c r="K860" s="3"/>
    </row>
    <row r="861" spans="11:11" x14ac:dyDescent="0.2">
      <c r="K861" s="3"/>
    </row>
    <row r="862" spans="11:11" x14ac:dyDescent="0.2">
      <c r="K862" s="3"/>
    </row>
    <row r="863" spans="11:11" x14ac:dyDescent="0.2">
      <c r="K863" s="3"/>
    </row>
    <row r="864" spans="11:11" x14ac:dyDescent="0.2">
      <c r="K864" s="3"/>
    </row>
    <row r="865" spans="11:11" x14ac:dyDescent="0.2">
      <c r="K865" s="3"/>
    </row>
    <row r="866" spans="11:11" x14ac:dyDescent="0.2">
      <c r="K866" s="3"/>
    </row>
    <row r="867" spans="11:11" x14ac:dyDescent="0.2">
      <c r="K867" s="3"/>
    </row>
    <row r="868" spans="11:11" x14ac:dyDescent="0.2">
      <c r="K868" s="3"/>
    </row>
    <row r="869" spans="11:11" x14ac:dyDescent="0.2">
      <c r="K869" s="3"/>
    </row>
    <row r="870" spans="11:11" x14ac:dyDescent="0.2">
      <c r="K870" s="3"/>
    </row>
    <row r="871" spans="11:11" x14ac:dyDescent="0.2">
      <c r="K871" s="3"/>
    </row>
    <row r="872" spans="11:11" x14ac:dyDescent="0.2">
      <c r="K872" s="3"/>
    </row>
    <row r="873" spans="11:11" x14ac:dyDescent="0.2">
      <c r="K873" s="3"/>
    </row>
    <row r="874" spans="11:11" x14ac:dyDescent="0.2">
      <c r="K874" s="3"/>
    </row>
    <row r="875" spans="11:11" x14ac:dyDescent="0.2">
      <c r="K875" s="3"/>
    </row>
    <row r="876" spans="11:11" x14ac:dyDescent="0.2">
      <c r="K876" s="3"/>
    </row>
    <row r="877" spans="11:11" x14ac:dyDescent="0.2">
      <c r="K877" s="3"/>
    </row>
    <row r="878" spans="11:11" x14ac:dyDescent="0.2">
      <c r="K878" s="3"/>
    </row>
    <row r="879" spans="11:11" x14ac:dyDescent="0.2">
      <c r="K879" s="3"/>
    </row>
    <row r="880" spans="11:11" x14ac:dyDescent="0.2">
      <c r="K880" s="3"/>
    </row>
    <row r="881" spans="11:11" x14ac:dyDescent="0.2">
      <c r="K881" s="3"/>
    </row>
    <row r="882" spans="11:11" x14ac:dyDescent="0.2">
      <c r="K882" s="3"/>
    </row>
    <row r="883" spans="11:11" x14ac:dyDescent="0.2">
      <c r="K883" s="3"/>
    </row>
    <row r="884" spans="11:11" x14ac:dyDescent="0.2">
      <c r="K884" s="3"/>
    </row>
    <row r="885" spans="11:11" x14ac:dyDescent="0.2">
      <c r="K885" s="3"/>
    </row>
    <row r="886" spans="11:11" x14ac:dyDescent="0.2">
      <c r="K886" s="3"/>
    </row>
    <row r="887" spans="11:11" x14ac:dyDescent="0.2">
      <c r="K887" s="3"/>
    </row>
    <row r="888" spans="11:11" x14ac:dyDescent="0.2">
      <c r="K888" s="3"/>
    </row>
    <row r="889" spans="11:11" x14ac:dyDescent="0.2">
      <c r="K889" s="3"/>
    </row>
    <row r="890" spans="11:11" x14ac:dyDescent="0.2">
      <c r="K890" s="3"/>
    </row>
    <row r="891" spans="11:11" x14ac:dyDescent="0.2">
      <c r="K891" s="3"/>
    </row>
    <row r="892" spans="11:11" x14ac:dyDescent="0.2">
      <c r="K892" s="3"/>
    </row>
    <row r="893" spans="11:11" x14ac:dyDescent="0.2">
      <c r="K893" s="3"/>
    </row>
    <row r="894" spans="11:11" x14ac:dyDescent="0.2">
      <c r="K894" s="3"/>
    </row>
    <row r="895" spans="11:11" x14ac:dyDescent="0.2">
      <c r="K895" s="3"/>
    </row>
    <row r="896" spans="11:11" x14ac:dyDescent="0.2">
      <c r="K896" s="3"/>
    </row>
    <row r="897" spans="11:11" x14ac:dyDescent="0.2">
      <c r="K897" s="3"/>
    </row>
    <row r="898" spans="11:11" x14ac:dyDescent="0.2">
      <c r="K898" s="3"/>
    </row>
    <row r="899" spans="11:11" x14ac:dyDescent="0.2">
      <c r="K899" s="3"/>
    </row>
    <row r="900" spans="11:11" x14ac:dyDescent="0.2">
      <c r="K900" s="3"/>
    </row>
    <row r="901" spans="11:11" x14ac:dyDescent="0.2">
      <c r="K901" s="3"/>
    </row>
    <row r="902" spans="11:11" x14ac:dyDescent="0.2">
      <c r="K902" s="3"/>
    </row>
    <row r="903" spans="11:11" x14ac:dyDescent="0.2">
      <c r="K903" s="3"/>
    </row>
    <row r="904" spans="11:11" x14ac:dyDescent="0.2">
      <c r="K904" s="3"/>
    </row>
    <row r="905" spans="11:11" x14ac:dyDescent="0.2">
      <c r="K905" s="3"/>
    </row>
    <row r="906" spans="11:11" x14ac:dyDescent="0.2">
      <c r="K906" s="3"/>
    </row>
    <row r="907" spans="11:11" x14ac:dyDescent="0.2">
      <c r="K907" s="3"/>
    </row>
    <row r="908" spans="11:11" x14ac:dyDescent="0.2">
      <c r="K908" s="3"/>
    </row>
    <row r="909" spans="11:11" x14ac:dyDescent="0.2">
      <c r="K909" s="3"/>
    </row>
    <row r="910" spans="11:11" x14ac:dyDescent="0.2">
      <c r="K910" s="3"/>
    </row>
    <row r="911" spans="11:11" x14ac:dyDescent="0.2">
      <c r="K911" s="3"/>
    </row>
    <row r="912" spans="11:11" x14ac:dyDescent="0.2">
      <c r="K912" s="3"/>
    </row>
    <row r="913" spans="11:11" x14ac:dyDescent="0.2">
      <c r="K913" s="3"/>
    </row>
    <row r="914" spans="11:11" x14ac:dyDescent="0.2">
      <c r="K914" s="3"/>
    </row>
    <row r="915" spans="11:11" x14ac:dyDescent="0.2">
      <c r="K915" s="3"/>
    </row>
    <row r="916" spans="11:11" x14ac:dyDescent="0.2">
      <c r="K916" s="3"/>
    </row>
    <row r="917" spans="11:11" x14ac:dyDescent="0.2">
      <c r="K917" s="3"/>
    </row>
    <row r="918" spans="11:11" x14ac:dyDescent="0.2">
      <c r="K918" s="3"/>
    </row>
    <row r="919" spans="11:11" x14ac:dyDescent="0.2">
      <c r="K919" s="3"/>
    </row>
    <row r="920" spans="11:11" x14ac:dyDescent="0.2">
      <c r="K920" s="3"/>
    </row>
    <row r="921" spans="11:11" x14ac:dyDescent="0.2">
      <c r="K921" s="3"/>
    </row>
    <row r="922" spans="11:11" x14ac:dyDescent="0.2">
      <c r="K922" s="3"/>
    </row>
    <row r="923" spans="11:11" x14ac:dyDescent="0.2">
      <c r="K923" s="3"/>
    </row>
    <row r="924" spans="11:11" x14ac:dyDescent="0.2">
      <c r="K924" s="3"/>
    </row>
    <row r="925" spans="11:11" x14ac:dyDescent="0.2">
      <c r="K925" s="3"/>
    </row>
    <row r="926" spans="11:11" x14ac:dyDescent="0.2">
      <c r="K926" s="3"/>
    </row>
    <row r="927" spans="11:11" x14ac:dyDescent="0.2">
      <c r="K927" s="3"/>
    </row>
    <row r="928" spans="11:11" x14ac:dyDescent="0.2">
      <c r="K928" s="3"/>
    </row>
    <row r="929" spans="11:11" x14ac:dyDescent="0.2">
      <c r="K929" s="3"/>
    </row>
    <row r="930" spans="11:11" x14ac:dyDescent="0.2">
      <c r="K930" s="3"/>
    </row>
    <row r="931" spans="11:11" x14ac:dyDescent="0.2">
      <c r="K931" s="3"/>
    </row>
    <row r="932" spans="11:11" x14ac:dyDescent="0.2">
      <c r="K932" s="3"/>
    </row>
    <row r="933" spans="11:11" x14ac:dyDescent="0.2">
      <c r="K933" s="3"/>
    </row>
    <row r="934" spans="11:11" x14ac:dyDescent="0.2">
      <c r="K934" s="3"/>
    </row>
    <row r="935" spans="11:11" x14ac:dyDescent="0.2">
      <c r="K935" s="3"/>
    </row>
    <row r="936" spans="11:11" x14ac:dyDescent="0.2">
      <c r="K936" s="3"/>
    </row>
    <row r="937" spans="11:11" x14ac:dyDescent="0.2">
      <c r="K937" s="3"/>
    </row>
    <row r="938" spans="11:11" x14ac:dyDescent="0.2">
      <c r="K938" s="3"/>
    </row>
    <row r="939" spans="11:11" x14ac:dyDescent="0.2">
      <c r="K939" s="3"/>
    </row>
    <row r="940" spans="11:11" x14ac:dyDescent="0.2">
      <c r="K940" s="3"/>
    </row>
    <row r="941" spans="11:11" x14ac:dyDescent="0.2">
      <c r="K941" s="3"/>
    </row>
    <row r="942" spans="11:11" x14ac:dyDescent="0.2">
      <c r="K942" s="3"/>
    </row>
    <row r="943" spans="11:11" x14ac:dyDescent="0.2">
      <c r="K943" s="3"/>
    </row>
    <row r="944" spans="11:11" x14ac:dyDescent="0.2">
      <c r="K944" s="3"/>
    </row>
    <row r="945" spans="11:11" x14ac:dyDescent="0.2">
      <c r="K945" s="3"/>
    </row>
    <row r="946" spans="11:11" x14ac:dyDescent="0.2">
      <c r="K946" s="3"/>
    </row>
    <row r="947" spans="11:11" x14ac:dyDescent="0.2">
      <c r="K947" s="3"/>
    </row>
    <row r="948" spans="11:11" x14ac:dyDescent="0.2">
      <c r="K948" s="3"/>
    </row>
    <row r="949" spans="11:11" x14ac:dyDescent="0.2">
      <c r="K949" s="3"/>
    </row>
    <row r="950" spans="11:11" x14ac:dyDescent="0.2">
      <c r="K950" s="3"/>
    </row>
    <row r="951" spans="11:11" x14ac:dyDescent="0.2">
      <c r="K951" s="3"/>
    </row>
    <row r="952" spans="11:11" x14ac:dyDescent="0.2">
      <c r="K952" s="3"/>
    </row>
    <row r="953" spans="11:11" x14ac:dyDescent="0.2">
      <c r="K953" s="3"/>
    </row>
    <row r="954" spans="11:11" x14ac:dyDescent="0.2">
      <c r="K954" s="3"/>
    </row>
    <row r="955" spans="11:11" x14ac:dyDescent="0.2">
      <c r="K955" s="3"/>
    </row>
    <row r="956" spans="11:11" x14ac:dyDescent="0.2">
      <c r="K956" s="3"/>
    </row>
    <row r="957" spans="11:11" x14ac:dyDescent="0.2">
      <c r="K957" s="3"/>
    </row>
    <row r="958" spans="11:11" x14ac:dyDescent="0.2">
      <c r="K958" s="3"/>
    </row>
    <row r="959" spans="11:11" x14ac:dyDescent="0.2">
      <c r="K959" s="3"/>
    </row>
    <row r="960" spans="11:11" x14ac:dyDescent="0.2">
      <c r="K960" s="3"/>
    </row>
    <row r="961" spans="11:11" x14ac:dyDescent="0.2">
      <c r="K961" s="3"/>
    </row>
    <row r="962" spans="11:11" x14ac:dyDescent="0.2">
      <c r="K962" s="3"/>
    </row>
    <row r="963" spans="11:11" x14ac:dyDescent="0.2">
      <c r="K963" s="3"/>
    </row>
    <row r="964" spans="11:11" x14ac:dyDescent="0.2">
      <c r="K964" s="3"/>
    </row>
    <row r="965" spans="11:11" x14ac:dyDescent="0.2">
      <c r="K965" s="3"/>
    </row>
    <row r="966" spans="11:11" x14ac:dyDescent="0.2">
      <c r="K966" s="3"/>
    </row>
    <row r="967" spans="11:11" x14ac:dyDescent="0.2">
      <c r="K967" s="3"/>
    </row>
    <row r="968" spans="11:11" x14ac:dyDescent="0.2">
      <c r="K968" s="3"/>
    </row>
    <row r="969" spans="11:11" x14ac:dyDescent="0.2">
      <c r="K969" s="3"/>
    </row>
    <row r="970" spans="11:11" x14ac:dyDescent="0.2">
      <c r="K970" s="3"/>
    </row>
    <row r="971" spans="11:11" x14ac:dyDescent="0.2">
      <c r="K971" s="3"/>
    </row>
    <row r="972" spans="11:11" x14ac:dyDescent="0.2">
      <c r="K972" s="3"/>
    </row>
    <row r="973" spans="11:11" x14ac:dyDescent="0.2">
      <c r="K973" s="3"/>
    </row>
    <row r="974" spans="11:11" x14ac:dyDescent="0.2">
      <c r="K974" s="3"/>
    </row>
    <row r="975" spans="11:11" x14ac:dyDescent="0.2">
      <c r="K975" s="3"/>
    </row>
    <row r="976" spans="11:11" x14ac:dyDescent="0.2">
      <c r="K976" s="3"/>
    </row>
    <row r="977" spans="11:11" x14ac:dyDescent="0.2">
      <c r="K977" s="3"/>
    </row>
    <row r="978" spans="11:11" x14ac:dyDescent="0.2">
      <c r="K978" s="3"/>
    </row>
    <row r="979" spans="11:11" x14ac:dyDescent="0.2">
      <c r="K979" s="3"/>
    </row>
    <row r="980" spans="11:11" x14ac:dyDescent="0.2">
      <c r="K980" s="3"/>
    </row>
    <row r="981" spans="11:11" x14ac:dyDescent="0.2">
      <c r="K981" s="3"/>
    </row>
    <row r="982" spans="11:11" x14ac:dyDescent="0.2">
      <c r="K982" s="3"/>
    </row>
    <row r="983" spans="11:11" x14ac:dyDescent="0.2">
      <c r="K983" s="3"/>
    </row>
    <row r="984" spans="11:11" x14ac:dyDescent="0.2">
      <c r="K984" s="3"/>
    </row>
    <row r="985" spans="11:11" x14ac:dyDescent="0.2">
      <c r="K985" s="3"/>
    </row>
    <row r="986" spans="11:11" x14ac:dyDescent="0.2">
      <c r="K986" s="3"/>
    </row>
    <row r="987" spans="11:11" x14ac:dyDescent="0.2">
      <c r="K987" s="3"/>
    </row>
    <row r="988" spans="11:11" x14ac:dyDescent="0.2">
      <c r="K988" s="3"/>
    </row>
    <row r="989" spans="11:11" x14ac:dyDescent="0.2">
      <c r="K989" s="3"/>
    </row>
    <row r="990" spans="11:11" x14ac:dyDescent="0.2">
      <c r="K990" s="3"/>
    </row>
    <row r="991" spans="11:11" x14ac:dyDescent="0.2">
      <c r="K991" s="3"/>
    </row>
    <row r="992" spans="11:11" x14ac:dyDescent="0.2">
      <c r="K992" s="3"/>
    </row>
    <row r="993" spans="11:11" x14ac:dyDescent="0.2">
      <c r="K993" s="3"/>
    </row>
    <row r="994" spans="11:11" x14ac:dyDescent="0.2">
      <c r="K994" s="3"/>
    </row>
    <row r="995" spans="11:11" x14ac:dyDescent="0.2">
      <c r="K995" s="3"/>
    </row>
    <row r="996" spans="11:11" x14ac:dyDescent="0.2">
      <c r="K996" s="3"/>
    </row>
    <row r="997" spans="11:11" x14ac:dyDescent="0.2">
      <c r="K997" s="3"/>
    </row>
    <row r="998" spans="11:11" x14ac:dyDescent="0.2">
      <c r="K998" s="3"/>
    </row>
    <row r="999" spans="11:11" x14ac:dyDescent="0.2">
      <c r="K999" s="3"/>
    </row>
    <row r="1000" spans="11:11" x14ac:dyDescent="0.2">
      <c r="K1000" s="3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43601-C23A-42E1-892E-CDFD9B189966}">
  <dimension ref="A1:E31"/>
  <sheetViews>
    <sheetView zoomScaleNormal="100" workbookViewId="0">
      <selection activeCell="O45" sqref="O45"/>
    </sheetView>
  </sheetViews>
  <sheetFormatPr defaultRowHeight="12.75" x14ac:dyDescent="0.2"/>
  <cols>
    <col min="1" max="1" width="15.85546875" style="18" bestFit="1" customWidth="1"/>
    <col min="2" max="2" width="11.7109375" style="18" bestFit="1" customWidth="1"/>
    <col min="3" max="5" width="5.5703125" style="18" bestFit="1" customWidth="1"/>
    <col min="6" max="16384" width="9.140625" style="18"/>
  </cols>
  <sheetData>
    <row r="1" spans="1:5" x14ac:dyDescent="0.2">
      <c r="A1" s="24" t="s">
        <v>53</v>
      </c>
    </row>
    <row r="2" spans="1:5" x14ac:dyDescent="0.2">
      <c r="A2" s="14">
        <v>43987</v>
      </c>
    </row>
    <row r="3" spans="1:5" x14ac:dyDescent="0.2">
      <c r="A3"/>
    </row>
    <row r="6" spans="1:5" x14ac:dyDescent="0.2">
      <c r="A6" s="18" t="s">
        <v>91</v>
      </c>
      <c r="B6" s="23" t="s">
        <v>141</v>
      </c>
      <c r="C6" s="23" t="s">
        <v>140</v>
      </c>
      <c r="E6" s="23" t="s">
        <v>61</v>
      </c>
    </row>
    <row r="7" spans="1:5" x14ac:dyDescent="0.2">
      <c r="A7" s="18">
        <v>0</v>
      </c>
      <c r="B7" s="18">
        <f t="shared" ref="B7:B31" si="0">SQRT(2*9.81*A7)</f>
        <v>0</v>
      </c>
      <c r="C7" s="18">
        <f t="shared" ref="C7:C31" si="1">E7*0.621371</f>
        <v>0</v>
      </c>
      <c r="E7" s="18">
        <f t="shared" ref="E7:E31" si="2">B7*3.6</f>
        <v>0</v>
      </c>
    </row>
    <row r="8" spans="1:5" x14ac:dyDescent="0.2">
      <c r="A8" s="18">
        <v>0.25</v>
      </c>
      <c r="B8" s="18">
        <f t="shared" si="0"/>
        <v>2.2147234590350102</v>
      </c>
      <c r="C8" s="18">
        <f t="shared" si="1"/>
        <v>4.9541937496705559</v>
      </c>
      <c r="E8" s="18">
        <f t="shared" si="2"/>
        <v>7.9730044525260366</v>
      </c>
    </row>
    <row r="9" spans="1:5" x14ac:dyDescent="0.2">
      <c r="A9" s="18">
        <v>0.5</v>
      </c>
      <c r="B9" s="18">
        <f t="shared" si="0"/>
        <v>3.1320919526731652</v>
      </c>
      <c r="C9" s="18">
        <f t="shared" si="1"/>
        <v>7.0062879914081186</v>
      </c>
      <c r="E9" s="18">
        <f t="shared" si="2"/>
        <v>11.275531029623394</v>
      </c>
    </row>
    <row r="10" spans="1:5" x14ac:dyDescent="0.2">
      <c r="A10" s="18">
        <v>0.75</v>
      </c>
      <c r="B10" s="18">
        <f t="shared" si="0"/>
        <v>3.8360135557633264</v>
      </c>
      <c r="C10" s="18">
        <f t="shared" si="1"/>
        <v>8.5809152849695707</v>
      </c>
      <c r="E10" s="18">
        <f t="shared" si="2"/>
        <v>13.809648800747976</v>
      </c>
    </row>
    <row r="11" spans="1:5" x14ac:dyDescent="0.2">
      <c r="A11" s="18">
        <v>1</v>
      </c>
      <c r="B11" s="18">
        <f t="shared" si="0"/>
        <v>4.4294469180700204</v>
      </c>
      <c r="C11" s="18">
        <f t="shared" si="1"/>
        <v>9.9083874993411118</v>
      </c>
      <c r="E11" s="18">
        <f t="shared" si="2"/>
        <v>15.946008905052073</v>
      </c>
    </row>
    <row r="12" spans="1:5" x14ac:dyDescent="0.2">
      <c r="A12" s="18">
        <v>1.25</v>
      </c>
      <c r="B12" s="18">
        <f t="shared" si="0"/>
        <v>4.9522722057657536</v>
      </c>
      <c r="C12" s="18">
        <f t="shared" si="1"/>
        <v>11.077913997967938</v>
      </c>
      <c r="E12" s="18">
        <f t="shared" si="2"/>
        <v>17.828179940756712</v>
      </c>
    </row>
    <row r="13" spans="1:5" x14ac:dyDescent="0.2">
      <c r="A13" s="18">
        <v>1.5</v>
      </c>
      <c r="B13" s="18">
        <f t="shared" si="0"/>
        <v>5.4249423960075376</v>
      </c>
      <c r="C13" s="18">
        <f t="shared" si="1"/>
        <v>12.135246773578558</v>
      </c>
      <c r="E13" s="18">
        <f t="shared" si="2"/>
        <v>19.529792625627135</v>
      </c>
    </row>
    <row r="14" spans="1:5" x14ac:dyDescent="0.2">
      <c r="A14" s="18">
        <v>1.75</v>
      </c>
      <c r="B14" s="18">
        <f t="shared" si="0"/>
        <v>5.8596074953873831</v>
      </c>
      <c r="C14" s="18">
        <f t="shared" si="1"/>
        <v>13.107564608458874</v>
      </c>
      <c r="E14" s="18">
        <f t="shared" si="2"/>
        <v>21.094586983394581</v>
      </c>
    </row>
    <row r="15" spans="1:5" x14ac:dyDescent="0.2">
      <c r="A15" s="18">
        <v>2</v>
      </c>
      <c r="B15" s="18">
        <f t="shared" si="0"/>
        <v>6.2641839053463304</v>
      </c>
      <c r="C15" s="18">
        <f t="shared" si="1"/>
        <v>14.012575982816237</v>
      </c>
      <c r="E15" s="18">
        <f t="shared" si="2"/>
        <v>22.551062059246789</v>
      </c>
    </row>
    <row r="16" spans="1:5" x14ac:dyDescent="0.2">
      <c r="A16" s="18">
        <v>2.25</v>
      </c>
      <c r="B16" s="18">
        <f t="shared" si="0"/>
        <v>6.6441703771050307</v>
      </c>
      <c r="C16" s="18">
        <f t="shared" si="1"/>
        <v>14.862581249011669</v>
      </c>
      <c r="E16" s="18">
        <f t="shared" si="2"/>
        <v>23.919013357578113</v>
      </c>
    </row>
    <row r="17" spans="1:5" x14ac:dyDescent="0.2">
      <c r="A17" s="18">
        <v>2.5</v>
      </c>
      <c r="B17" s="18">
        <f t="shared" si="0"/>
        <v>7.0035705179572512</v>
      </c>
      <c r="C17" s="18">
        <f t="shared" si="1"/>
        <v>15.666536218729014</v>
      </c>
      <c r="E17" s="18">
        <f t="shared" si="2"/>
        <v>25.212853864646103</v>
      </c>
    </row>
    <row r="18" spans="1:5" x14ac:dyDescent="0.2">
      <c r="A18" s="18">
        <v>2.75</v>
      </c>
      <c r="B18" s="18">
        <f t="shared" si="0"/>
        <v>7.3454067280171769</v>
      </c>
      <c r="C18" s="18">
        <f t="shared" si="1"/>
        <v>16.431201806381143</v>
      </c>
      <c r="E18" s="18">
        <f t="shared" si="2"/>
        <v>26.443464220861838</v>
      </c>
    </row>
    <row r="19" spans="1:5" x14ac:dyDescent="0.2">
      <c r="A19" s="18">
        <v>3</v>
      </c>
      <c r="B19" s="18">
        <f t="shared" si="0"/>
        <v>7.6720271115266527</v>
      </c>
      <c r="C19" s="18">
        <f t="shared" si="1"/>
        <v>17.161830569939141</v>
      </c>
      <c r="E19" s="18">
        <f t="shared" si="2"/>
        <v>27.619297601495951</v>
      </c>
    </row>
    <row r="20" spans="1:5" x14ac:dyDescent="0.2">
      <c r="A20" s="18">
        <v>3.25</v>
      </c>
      <c r="B20" s="18">
        <f t="shared" si="0"/>
        <v>7.985298992523699</v>
      </c>
      <c r="C20" s="18">
        <f t="shared" si="1"/>
        <v>17.862599593020398</v>
      </c>
      <c r="E20" s="18">
        <f t="shared" si="2"/>
        <v>28.747076373085317</v>
      </c>
    </row>
    <row r="21" spans="1:5" x14ac:dyDescent="0.2">
      <c r="A21" s="18">
        <v>3.5</v>
      </c>
      <c r="B21" s="18">
        <f t="shared" si="0"/>
        <v>8.2867363901598807</v>
      </c>
      <c r="C21" s="18">
        <f t="shared" si="1"/>
        <v>18.536895638964129</v>
      </c>
      <c r="E21" s="18">
        <f t="shared" si="2"/>
        <v>29.832251004575571</v>
      </c>
    </row>
    <row r="22" spans="1:5" x14ac:dyDescent="0.2">
      <c r="A22" s="18">
        <v>3.75</v>
      </c>
      <c r="B22" s="18">
        <f t="shared" si="0"/>
        <v>8.5775870732974777</v>
      </c>
      <c r="C22" s="18">
        <f t="shared" si="1"/>
        <v>19.187509886358939</v>
      </c>
      <c r="E22" s="18">
        <f t="shared" si="2"/>
        <v>30.879313463870922</v>
      </c>
    </row>
    <row r="23" spans="1:5" x14ac:dyDescent="0.2">
      <c r="A23" s="18">
        <v>4</v>
      </c>
      <c r="B23" s="18">
        <f t="shared" si="0"/>
        <v>8.8588938361400409</v>
      </c>
      <c r="C23" s="18">
        <f t="shared" si="1"/>
        <v>19.816774998682224</v>
      </c>
      <c r="E23" s="18">
        <f t="shared" si="2"/>
        <v>31.892017810104146</v>
      </c>
    </row>
    <row r="24" spans="1:5" x14ac:dyDescent="0.2">
      <c r="A24" s="18">
        <v>4.25</v>
      </c>
      <c r="B24" s="18">
        <f t="shared" si="0"/>
        <v>9.1315387531346541</v>
      </c>
      <c r="C24" s="18">
        <f t="shared" si="1"/>
        <v>20.426664119666519</v>
      </c>
      <c r="E24" s="18">
        <f t="shared" si="2"/>
        <v>32.873539511284754</v>
      </c>
    </row>
    <row r="25" spans="1:5" x14ac:dyDescent="0.2">
      <c r="A25" s="18">
        <v>4.5</v>
      </c>
      <c r="B25" s="18">
        <f t="shared" si="0"/>
        <v>9.3962758580194947</v>
      </c>
      <c r="C25" s="18">
        <f t="shared" si="1"/>
        <v>21.018863974224356</v>
      </c>
      <c r="E25" s="18">
        <f t="shared" si="2"/>
        <v>33.826593088870183</v>
      </c>
    </row>
    <row r="26" spans="1:5" x14ac:dyDescent="0.2">
      <c r="A26" s="18">
        <v>4.75</v>
      </c>
      <c r="B26" s="18">
        <f t="shared" si="0"/>
        <v>9.6537557458224512</v>
      </c>
      <c r="C26" s="18">
        <f t="shared" si="1"/>
        <v>21.594829901534794</v>
      </c>
      <c r="E26" s="18">
        <f t="shared" si="2"/>
        <v>34.753520684960826</v>
      </c>
    </row>
    <row r="27" spans="1:5" x14ac:dyDescent="0.2">
      <c r="A27" s="18">
        <v>5</v>
      </c>
      <c r="B27" s="18">
        <f t="shared" si="0"/>
        <v>9.9045444115315071</v>
      </c>
      <c r="C27" s="18">
        <f t="shared" si="1"/>
        <v>22.155827995935876</v>
      </c>
      <c r="E27" s="18">
        <f t="shared" si="2"/>
        <v>35.656359881513424</v>
      </c>
    </row>
    <row r="28" spans="1:5" x14ac:dyDescent="0.2">
      <c r="A28" s="18">
        <v>5.25</v>
      </c>
      <c r="B28" s="18">
        <f t="shared" si="0"/>
        <v>10.149137894422363</v>
      </c>
      <c r="C28" s="18">
        <f t="shared" si="1"/>
        <v>22.702967865342426</v>
      </c>
      <c r="E28" s="18">
        <f t="shared" si="2"/>
        <v>36.53689641992051</v>
      </c>
    </row>
    <row r="29" spans="1:5" x14ac:dyDescent="0.2">
      <c r="A29" s="18">
        <v>5.5</v>
      </c>
      <c r="B29" s="18">
        <f t="shared" si="0"/>
        <v>10.387973815908472</v>
      </c>
      <c r="C29" s="18">
        <f t="shared" si="1"/>
        <v>23.237228440673508</v>
      </c>
      <c r="E29" s="18">
        <f t="shared" si="2"/>
        <v>37.396705737270501</v>
      </c>
    </row>
    <row r="30" spans="1:5" x14ac:dyDescent="0.2">
      <c r="A30" s="18">
        <v>5.75</v>
      </c>
      <c r="B30" s="18">
        <f t="shared" si="0"/>
        <v>10.621440580260288</v>
      </c>
      <c r="C30" s="18">
        <f t="shared" si="1"/>
        <v>23.759478557268896</v>
      </c>
      <c r="E30" s="18">
        <f t="shared" si="2"/>
        <v>38.237186088937037</v>
      </c>
    </row>
    <row r="31" spans="1:5" x14ac:dyDescent="0.2">
      <c r="A31" s="18">
        <v>6</v>
      </c>
      <c r="B31" s="18">
        <f t="shared" si="0"/>
        <v>10.849884792015075</v>
      </c>
      <c r="C31" s="18">
        <f t="shared" si="1"/>
        <v>24.270493547157116</v>
      </c>
      <c r="E31" s="18">
        <f t="shared" si="2"/>
        <v>39.059585251254269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57"/>
  <sheetViews>
    <sheetView zoomScaleNormal="100" workbookViewId="0">
      <selection activeCell="F21" sqref="F21"/>
    </sheetView>
  </sheetViews>
  <sheetFormatPr defaultColWidth="14.42578125" defaultRowHeight="15.75" customHeight="1" x14ac:dyDescent="0.2"/>
  <cols>
    <col min="1" max="1" width="22.140625" customWidth="1"/>
    <col min="3" max="3" width="34.42578125" customWidth="1"/>
    <col min="4" max="4" width="29.28515625" bestFit="1" customWidth="1"/>
    <col min="5" max="7" width="24.5703125" bestFit="1" customWidth="1"/>
    <col min="8" max="8" width="23.5703125" bestFit="1" customWidth="1"/>
  </cols>
  <sheetData>
    <row r="1" spans="1:8" ht="12.75" x14ac:dyDescent="0.2">
      <c r="A1" s="15" t="s">
        <v>53</v>
      </c>
    </row>
    <row r="2" spans="1:8" ht="12.75" x14ac:dyDescent="0.2">
      <c r="A2" s="14">
        <v>43987</v>
      </c>
    </row>
    <row r="3" spans="1:8" ht="78.75" customHeight="1" x14ac:dyDescent="0.2"/>
    <row r="4" spans="1:8" ht="12.75" x14ac:dyDescent="0.2">
      <c r="A4" s="1" t="s">
        <v>12</v>
      </c>
      <c r="B4" s="1" t="s">
        <v>13</v>
      </c>
      <c r="C4" s="1" t="s">
        <v>14</v>
      </c>
      <c r="D4" s="1" t="s">
        <v>15</v>
      </c>
    </row>
    <row r="6" spans="1:8" ht="12.75" x14ac:dyDescent="0.2">
      <c r="A6" s="1" t="s">
        <v>16</v>
      </c>
      <c r="B6" s="28">
        <v>3.5</v>
      </c>
      <c r="C6" s="1">
        <v>49</v>
      </c>
      <c r="D6" s="1">
        <v>49</v>
      </c>
    </row>
    <row r="7" spans="1:8" ht="12.75" x14ac:dyDescent="0.2">
      <c r="A7" s="1" t="s">
        <v>17</v>
      </c>
      <c r="B7" s="5">
        <v>1</v>
      </c>
      <c r="C7" s="1">
        <v>0.5</v>
      </c>
      <c r="D7" s="1">
        <v>0.5</v>
      </c>
    </row>
    <row r="8" spans="1:8" ht="12.75" x14ac:dyDescent="0.2">
      <c r="A8" s="1" t="s">
        <v>18</v>
      </c>
      <c r="B8" s="1">
        <v>5.04E-2</v>
      </c>
      <c r="C8" s="1">
        <v>5.04E-2</v>
      </c>
      <c r="D8" s="1">
        <v>5.04E-2</v>
      </c>
    </row>
    <row r="9" spans="1:8" ht="12.75" x14ac:dyDescent="0.2">
      <c r="A9" s="1" t="s">
        <v>19</v>
      </c>
      <c r="B9" s="1">
        <v>3.8100000000000002E-2</v>
      </c>
      <c r="C9" s="1">
        <v>3.8100000000000002E-2</v>
      </c>
      <c r="D9" s="1">
        <v>3.8100000000000002E-2</v>
      </c>
      <c r="H9" s="1"/>
    </row>
    <row r="10" spans="1:8" ht="12.75" x14ac:dyDescent="0.2">
      <c r="A10" s="1" t="s">
        <v>20</v>
      </c>
      <c r="B10" s="16">
        <f>70*10^9</f>
        <v>70000000000</v>
      </c>
      <c r="C10" s="1">
        <f>1110 * 10^9</f>
        <v>1110000000000</v>
      </c>
      <c r="D10" s="1">
        <f>115*10^9</f>
        <v>115000000000</v>
      </c>
    </row>
    <row r="11" spans="1:8" ht="12.75" x14ac:dyDescent="0.2">
      <c r="A11" s="1" t="s">
        <v>22</v>
      </c>
      <c r="B11" s="1">
        <v>2</v>
      </c>
      <c r="C11" s="1">
        <v>2</v>
      </c>
      <c r="D11" s="1">
        <v>2</v>
      </c>
    </row>
    <row r="14" spans="1:8" ht="12.75" x14ac:dyDescent="0.2">
      <c r="A14" s="1" t="s">
        <v>23</v>
      </c>
    </row>
    <row r="16" spans="1:8" ht="12.75" x14ac:dyDescent="0.2">
      <c r="A16" s="1" t="s">
        <v>24</v>
      </c>
      <c r="B16" s="10">
        <f>(3.14/(32*B8))*(B8^4-B9^4)</f>
        <v>8.4598570642299095E-6</v>
      </c>
      <c r="C16" s="10">
        <f>(3.14/(32*C8))*(C8^4-C9^4)</f>
        <v>8.4598570642299095E-6</v>
      </c>
      <c r="D16" s="10">
        <f>(3.14/(32*D8))*(D8^4-D9^4)</f>
        <v>8.4598570642299095E-6</v>
      </c>
    </row>
    <row r="17" spans="1:12" ht="12.75" x14ac:dyDescent="0.2">
      <c r="A17" s="1" t="s">
        <v>27</v>
      </c>
      <c r="B17" s="1">
        <f>(3.14/4)*(((B8/2)^4)-(B9/2)^4)</f>
        <v>2.1318839801859373E-7</v>
      </c>
      <c r="C17" s="1">
        <f>(3.14/4)*(((C8/2)^4)-(C9/2)^4)</f>
        <v>2.1318839801859373E-7</v>
      </c>
      <c r="D17" s="1">
        <f>(3.14/4)*(((D8/2)^4)-(D9/2)^4)</f>
        <v>2.1318839801859373E-7</v>
      </c>
    </row>
    <row r="18" spans="1:12" ht="12.75" x14ac:dyDescent="0.2">
      <c r="A18" s="1" t="s">
        <v>29</v>
      </c>
      <c r="B18" s="10">
        <f>0.5*(B7*B6^2)</f>
        <v>6.125</v>
      </c>
      <c r="C18" s="10">
        <f>0.5*(C7*C6^2)</f>
        <v>600.25</v>
      </c>
      <c r="D18" s="10">
        <f>0.5*(D7*D6^2)</f>
        <v>600.25</v>
      </c>
    </row>
    <row r="19" spans="1:12" ht="12.75" x14ac:dyDescent="0.2">
      <c r="A19" s="1" t="s">
        <v>30</v>
      </c>
      <c r="B19" s="17">
        <f>((48*B7*B6^2*B10*B17)/B11^3)^0.5</f>
        <v>1047.3081245773208</v>
      </c>
      <c r="C19" s="10">
        <f>((48*C18*C10*C17)/C11^3)^0.5</f>
        <v>29193.42044305534</v>
      </c>
      <c r="D19" s="10">
        <f>((48*D18*D10*D17)/D11^3)^0.5</f>
        <v>9396.6361948495178</v>
      </c>
    </row>
    <row r="21" spans="1:12" ht="15.75" customHeight="1" x14ac:dyDescent="0.2">
      <c r="G21">
        <v>1047.3081245773208</v>
      </c>
    </row>
    <row r="22" spans="1:12" ht="12.75" x14ac:dyDescent="0.2">
      <c r="A22" s="1" t="s">
        <v>33</v>
      </c>
      <c r="B22" s="13">
        <f>(10^-6)*((B11*B19/4)*(B8/2))/B17</f>
        <v>61.898689104663724</v>
      </c>
      <c r="C22" s="10">
        <f>(10^-6)*((C11*C19/4)*(C8/2))/C17</f>
        <v>1725.408610417981</v>
      </c>
      <c r="D22" s="10">
        <f>(10^-6)*((D11*D19/4)*(D8/2))/D17</f>
        <v>555.36613228257193</v>
      </c>
      <c r="E22" s="1"/>
    </row>
    <row r="25" spans="1:12" ht="15.75" customHeight="1" x14ac:dyDescent="0.2">
      <c r="E25" t="s">
        <v>143</v>
      </c>
    </row>
    <row r="27" spans="1:12" ht="12.75" x14ac:dyDescent="0.2">
      <c r="A27" s="1" t="s">
        <v>58</v>
      </c>
      <c r="B27" t="s">
        <v>61</v>
      </c>
      <c r="C27" t="s">
        <v>60</v>
      </c>
      <c r="D27" s="1" t="s">
        <v>59</v>
      </c>
      <c r="E27" s="1" t="s">
        <v>54</v>
      </c>
      <c r="F27" s="1" t="s">
        <v>55</v>
      </c>
      <c r="G27" s="1" t="s">
        <v>56</v>
      </c>
      <c r="H27" s="1" t="s">
        <v>34</v>
      </c>
      <c r="I27" s="1" t="s">
        <v>36</v>
      </c>
      <c r="J27" s="1"/>
      <c r="K27" s="1"/>
      <c r="L27" s="1" t="s">
        <v>74</v>
      </c>
    </row>
    <row r="28" spans="1:12" ht="12.75" x14ac:dyDescent="0.2">
      <c r="A28" s="1" t="s">
        <v>57</v>
      </c>
      <c r="B28" s="18" t="s">
        <v>73</v>
      </c>
      <c r="C28" s="18" t="s">
        <v>62</v>
      </c>
      <c r="D28" s="11">
        <v>0</v>
      </c>
      <c r="E28" s="13">
        <v>0</v>
      </c>
      <c r="F28" s="18">
        <v>0</v>
      </c>
      <c r="G28" s="18">
        <v>0</v>
      </c>
      <c r="H28" s="20">
        <v>260</v>
      </c>
      <c r="I28" s="20">
        <v>240</v>
      </c>
      <c r="J28" s="20"/>
      <c r="K28" s="11"/>
      <c r="L28" s="20">
        <v>0</v>
      </c>
    </row>
    <row r="29" spans="1:12" ht="12.75" x14ac:dyDescent="0.2">
      <c r="A29" s="1" t="s">
        <v>38</v>
      </c>
      <c r="B29" s="18" t="s">
        <v>68</v>
      </c>
      <c r="C29" s="18" t="s">
        <v>67</v>
      </c>
      <c r="D29" s="12">
        <v>88.426698720948181</v>
      </c>
      <c r="E29" s="13">
        <v>197.72810936593382</v>
      </c>
      <c r="F29" s="18">
        <v>279.6297739276942</v>
      </c>
      <c r="G29" s="18">
        <v>395.45621873186764</v>
      </c>
      <c r="H29" s="20">
        <v>260</v>
      </c>
      <c r="I29" s="20">
        <v>240</v>
      </c>
      <c r="J29" s="20"/>
      <c r="K29" s="11"/>
      <c r="L29" s="13">
        <v>4731.2558366624335</v>
      </c>
    </row>
    <row r="30" spans="1:12" ht="12.75" x14ac:dyDescent="0.2">
      <c r="A30" s="1" t="s">
        <v>40</v>
      </c>
      <c r="B30" s="18" t="s">
        <v>69</v>
      </c>
      <c r="C30" s="18" t="s">
        <v>66</v>
      </c>
      <c r="D30" s="11">
        <v>176.85339744189636</v>
      </c>
      <c r="E30" s="13">
        <v>395.45621873186764</v>
      </c>
      <c r="F30" s="18">
        <v>559.2595478553884</v>
      </c>
      <c r="G30" s="18">
        <v>790.91243746373527</v>
      </c>
      <c r="H30" s="20">
        <v>260</v>
      </c>
      <c r="I30" s="20">
        <v>240</v>
      </c>
      <c r="J30" s="20"/>
      <c r="K30" s="11"/>
      <c r="L30" s="18">
        <v>9462.5116733248669</v>
      </c>
    </row>
    <row r="31" spans="1:12" ht="12.75" x14ac:dyDescent="0.2">
      <c r="A31" s="1" t="s">
        <v>41</v>
      </c>
      <c r="B31" s="18" t="s">
        <v>70</v>
      </c>
      <c r="C31" s="18" t="s">
        <v>63</v>
      </c>
      <c r="D31" s="11">
        <v>265.28009616284447</v>
      </c>
      <c r="E31" s="13">
        <v>593.18432809780143</v>
      </c>
      <c r="F31" s="18">
        <v>838.88932178308266</v>
      </c>
      <c r="G31" s="18">
        <v>1186.3686561956029</v>
      </c>
      <c r="H31" s="20">
        <v>260</v>
      </c>
      <c r="I31" s="20">
        <v>240</v>
      </c>
      <c r="J31" s="20"/>
      <c r="K31" s="11"/>
      <c r="L31" s="18">
        <v>14193.767509987299</v>
      </c>
    </row>
    <row r="32" spans="1:12" ht="12.75" x14ac:dyDescent="0.2">
      <c r="A32" s="1" t="s">
        <v>42</v>
      </c>
      <c r="B32" s="18" t="s">
        <v>71</v>
      </c>
      <c r="C32" s="18" t="s">
        <v>64</v>
      </c>
      <c r="D32" s="11">
        <v>353.70679488379272</v>
      </c>
      <c r="E32" s="13">
        <v>790.91243746373527</v>
      </c>
      <c r="F32" s="18">
        <v>1118.5190957107768</v>
      </c>
      <c r="G32" s="18">
        <v>1581.8248749274705</v>
      </c>
      <c r="H32" s="20">
        <v>260</v>
      </c>
      <c r="I32" s="20">
        <v>240</v>
      </c>
      <c r="J32" s="20"/>
      <c r="K32" s="11"/>
      <c r="L32" s="18">
        <v>18925.023346649734</v>
      </c>
    </row>
    <row r="33" spans="1:12" ht="12.75" x14ac:dyDescent="0.2">
      <c r="A33" s="1" t="s">
        <v>43</v>
      </c>
      <c r="B33" s="18" t="s">
        <v>72</v>
      </c>
      <c r="C33" s="18" t="s">
        <v>65</v>
      </c>
      <c r="D33" s="11">
        <v>442.13349360474086</v>
      </c>
      <c r="E33" s="13">
        <v>988.64054682966901</v>
      </c>
      <c r="F33" s="18">
        <v>1398.1488696384711</v>
      </c>
      <c r="G33" s="18">
        <v>1977.281093659338</v>
      </c>
      <c r="H33" s="20">
        <v>260</v>
      </c>
      <c r="I33" s="20">
        <v>240</v>
      </c>
      <c r="J33" s="20"/>
      <c r="K33" s="11"/>
      <c r="L33" s="18">
        <v>23656.279183312166</v>
      </c>
    </row>
    <row r="35" spans="1:12" ht="12.75" x14ac:dyDescent="0.2">
      <c r="A35" s="5" t="s">
        <v>44</v>
      </c>
      <c r="B35" s="1" t="s">
        <v>33</v>
      </c>
      <c r="C35" s="1" t="s">
        <v>34</v>
      </c>
      <c r="D35" s="1" t="s">
        <v>36</v>
      </c>
    </row>
    <row r="36" spans="1:12" ht="12.75" x14ac:dyDescent="0.2">
      <c r="A36" s="1" t="s">
        <v>37</v>
      </c>
      <c r="B36" s="13">
        <v>27.962977392769421</v>
      </c>
      <c r="C36" s="1">
        <v>260</v>
      </c>
      <c r="D36" s="1">
        <v>240</v>
      </c>
    </row>
    <row r="37" spans="1:12" ht="12.75" x14ac:dyDescent="0.2">
      <c r="A37" s="1" t="s">
        <v>38</v>
      </c>
      <c r="B37" s="13">
        <v>139.8148869638471</v>
      </c>
      <c r="C37" s="1">
        <v>260</v>
      </c>
      <c r="D37" s="1">
        <v>240</v>
      </c>
    </row>
    <row r="38" spans="1:12" ht="12.75" x14ac:dyDescent="0.2">
      <c r="A38" s="1" t="s">
        <v>40</v>
      </c>
      <c r="B38" s="13">
        <v>279.6297739276942</v>
      </c>
      <c r="C38" s="1">
        <v>260</v>
      </c>
      <c r="D38" s="1">
        <v>240</v>
      </c>
    </row>
    <row r="39" spans="1:12" ht="12.75" x14ac:dyDescent="0.2">
      <c r="A39" s="1" t="s">
        <v>41</v>
      </c>
      <c r="B39" s="13">
        <v>419.44466089154133</v>
      </c>
      <c r="C39" s="1">
        <v>260</v>
      </c>
      <c r="D39" s="1">
        <v>240</v>
      </c>
    </row>
    <row r="40" spans="1:12" ht="12.75" x14ac:dyDescent="0.2">
      <c r="A40" s="1" t="s">
        <v>42</v>
      </c>
      <c r="B40" s="13">
        <v>559.2595478553884</v>
      </c>
      <c r="C40" s="1">
        <v>260</v>
      </c>
      <c r="D40" s="1">
        <v>240</v>
      </c>
    </row>
    <row r="41" spans="1:12" ht="12.75" x14ac:dyDescent="0.2">
      <c r="A41" s="1" t="s">
        <v>43</v>
      </c>
      <c r="B41" s="13">
        <v>699.07443481923553</v>
      </c>
      <c r="C41" s="1">
        <v>260</v>
      </c>
      <c r="D41" s="1">
        <v>240</v>
      </c>
    </row>
    <row r="43" spans="1:12" ht="12.75" x14ac:dyDescent="0.2">
      <c r="A43" s="5" t="s">
        <v>47</v>
      </c>
      <c r="B43" s="1" t="s">
        <v>33</v>
      </c>
      <c r="C43" s="1" t="s">
        <v>34</v>
      </c>
      <c r="D43" s="1" t="s">
        <v>36</v>
      </c>
    </row>
    <row r="44" spans="1:12" ht="12.75" x14ac:dyDescent="0.2">
      <c r="A44" s="1" t="s">
        <v>37</v>
      </c>
      <c r="B44">
        <v>39.545621873186768</v>
      </c>
      <c r="C44" s="1">
        <v>260</v>
      </c>
      <c r="D44" s="1">
        <v>240</v>
      </c>
    </row>
    <row r="45" spans="1:12" ht="12.75" x14ac:dyDescent="0.2">
      <c r="A45" s="1" t="s">
        <v>38</v>
      </c>
      <c r="B45">
        <v>197.72810936593382</v>
      </c>
      <c r="C45" s="1">
        <v>260</v>
      </c>
      <c r="D45" s="1">
        <v>240</v>
      </c>
    </row>
    <row r="46" spans="1:12" ht="12.75" x14ac:dyDescent="0.2">
      <c r="A46" s="1" t="s">
        <v>40</v>
      </c>
      <c r="B46">
        <v>395.45621873186764</v>
      </c>
      <c r="C46" s="1">
        <v>260</v>
      </c>
      <c r="D46" s="1">
        <v>240</v>
      </c>
    </row>
    <row r="47" spans="1:12" ht="12.75" x14ac:dyDescent="0.2">
      <c r="A47" s="1" t="s">
        <v>41</v>
      </c>
      <c r="B47">
        <v>593.18432809780143</v>
      </c>
      <c r="C47" s="1">
        <v>260</v>
      </c>
      <c r="D47" s="1">
        <v>240</v>
      </c>
    </row>
    <row r="48" spans="1:12" ht="12.75" x14ac:dyDescent="0.2">
      <c r="A48" s="1" t="s">
        <v>42</v>
      </c>
      <c r="B48">
        <v>790.91243746373527</v>
      </c>
      <c r="C48" s="1">
        <v>260</v>
      </c>
      <c r="D48" s="1">
        <v>240</v>
      </c>
    </row>
    <row r="49" spans="1:4" ht="12.75" x14ac:dyDescent="0.2">
      <c r="A49" s="1" t="s">
        <v>43</v>
      </c>
      <c r="B49">
        <v>988.64054682966901</v>
      </c>
      <c r="C49" s="1">
        <v>260</v>
      </c>
      <c r="D49" s="1">
        <v>240</v>
      </c>
    </row>
    <row r="51" spans="1:4" ht="12.75" x14ac:dyDescent="0.2">
      <c r="A51" s="5" t="s">
        <v>49</v>
      </c>
      <c r="B51" s="1" t="s">
        <v>33</v>
      </c>
      <c r="C51" s="1" t="s">
        <v>34</v>
      </c>
      <c r="D51" s="1" t="s">
        <v>36</v>
      </c>
    </row>
    <row r="52" spans="1:4" ht="12.75" x14ac:dyDescent="0.2">
      <c r="A52" s="1" t="s">
        <v>37</v>
      </c>
      <c r="B52">
        <v>55.925954785538842</v>
      </c>
      <c r="C52" s="1">
        <v>260</v>
      </c>
      <c r="D52" s="1">
        <v>240</v>
      </c>
    </row>
    <row r="53" spans="1:4" ht="12.75" x14ac:dyDescent="0.2">
      <c r="A53" s="1" t="s">
        <v>38</v>
      </c>
      <c r="B53">
        <v>279.6297739276942</v>
      </c>
      <c r="C53" s="1">
        <v>260</v>
      </c>
      <c r="D53" s="1">
        <v>240</v>
      </c>
    </row>
    <row r="54" spans="1:4" ht="12.75" x14ac:dyDescent="0.2">
      <c r="A54" s="1" t="s">
        <v>40</v>
      </c>
      <c r="B54">
        <v>559.2595478553884</v>
      </c>
      <c r="C54" s="1">
        <v>260</v>
      </c>
      <c r="D54" s="1">
        <v>240</v>
      </c>
    </row>
    <row r="55" spans="1:4" ht="12.75" x14ac:dyDescent="0.2">
      <c r="A55" s="1" t="s">
        <v>41</v>
      </c>
      <c r="B55">
        <v>838.88932178308266</v>
      </c>
      <c r="C55" s="1">
        <v>260</v>
      </c>
      <c r="D55" s="1">
        <v>240</v>
      </c>
    </row>
    <row r="56" spans="1:4" ht="12.75" x14ac:dyDescent="0.2">
      <c r="A56" s="1" t="s">
        <v>42</v>
      </c>
      <c r="B56">
        <v>1118.5190957107768</v>
      </c>
      <c r="C56" s="1">
        <v>260</v>
      </c>
      <c r="D56" s="1">
        <v>240</v>
      </c>
    </row>
    <row r="57" spans="1:4" ht="12.75" x14ac:dyDescent="0.2">
      <c r="A57" s="1" t="s">
        <v>43</v>
      </c>
      <c r="B57">
        <v>1398.1488696384711</v>
      </c>
      <c r="C57" s="1">
        <v>260</v>
      </c>
      <c r="D57" s="1">
        <v>240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202DB-DFFB-4EB0-9FBC-F28F92064E3C}">
  <dimension ref="A1:J34"/>
  <sheetViews>
    <sheetView zoomScale="115" zoomScaleNormal="115" workbookViewId="0">
      <selection activeCell="B19" sqref="B19"/>
    </sheetView>
  </sheetViews>
  <sheetFormatPr defaultRowHeight="12.75" x14ac:dyDescent="0.2"/>
  <cols>
    <col min="1" max="1" width="26.5703125" bestFit="1" customWidth="1"/>
    <col min="2" max="2" width="12.42578125" bestFit="1" customWidth="1"/>
    <col min="3" max="5" width="29.28515625" bestFit="1" customWidth="1"/>
    <col min="6" max="7" width="24.5703125" bestFit="1" customWidth="1"/>
    <col min="8" max="8" width="23.5703125" bestFit="1" customWidth="1"/>
    <col min="9" max="9" width="19.42578125" bestFit="1" customWidth="1"/>
    <col min="10" max="10" width="27.28515625" bestFit="1" customWidth="1"/>
  </cols>
  <sheetData>
    <row r="1" spans="1:3" x14ac:dyDescent="0.2">
      <c r="A1" s="15" t="s">
        <v>53</v>
      </c>
    </row>
    <row r="2" spans="1:3" x14ac:dyDescent="0.2">
      <c r="A2" s="14">
        <v>43987</v>
      </c>
    </row>
    <row r="4" spans="1:3" x14ac:dyDescent="0.2">
      <c r="A4" s="1" t="s">
        <v>12</v>
      </c>
      <c r="B4" s="1" t="s">
        <v>13</v>
      </c>
    </row>
    <row r="6" spans="1:3" ht="15" x14ac:dyDescent="0.2">
      <c r="A6" s="1" t="s">
        <v>76</v>
      </c>
      <c r="B6" s="5">
        <v>1</v>
      </c>
      <c r="C6" s="25"/>
    </row>
    <row r="7" spans="1:3" x14ac:dyDescent="0.2">
      <c r="A7" s="1" t="s">
        <v>17</v>
      </c>
      <c r="B7" s="5">
        <v>10</v>
      </c>
    </row>
    <row r="8" spans="1:3" x14ac:dyDescent="0.2">
      <c r="A8" s="1" t="s">
        <v>18</v>
      </c>
      <c r="B8" s="1">
        <v>5.04E-2</v>
      </c>
    </row>
    <row r="9" spans="1:3" x14ac:dyDescent="0.2">
      <c r="A9" s="1" t="s">
        <v>19</v>
      </c>
      <c r="B9" s="1">
        <v>3.8100000000000002E-2</v>
      </c>
    </row>
    <row r="10" spans="1:3" x14ac:dyDescent="0.2">
      <c r="A10" s="1" t="s">
        <v>20</v>
      </c>
      <c r="B10" s="16">
        <f>70*10^9</f>
        <v>70000000000</v>
      </c>
    </row>
    <row r="11" spans="1:3" x14ac:dyDescent="0.2">
      <c r="A11" s="1" t="s">
        <v>22</v>
      </c>
      <c r="B11" s="1">
        <v>2</v>
      </c>
    </row>
    <row r="14" spans="1:3" x14ac:dyDescent="0.2">
      <c r="A14" s="1" t="s">
        <v>23</v>
      </c>
    </row>
    <row r="16" spans="1:3" x14ac:dyDescent="0.2">
      <c r="A16" s="1" t="s">
        <v>24</v>
      </c>
      <c r="B16" s="10">
        <f>(3.14/(32*B8))*(B8^4-B9^4)</f>
        <v>8.4598570642299095E-6</v>
      </c>
    </row>
    <row r="17" spans="1:10" x14ac:dyDescent="0.2">
      <c r="A17" s="1" t="s">
        <v>27</v>
      </c>
      <c r="B17" s="1">
        <f>(3.14/4)*(((B8/2)^4)-(B9/2)^4)</f>
        <v>2.1318839801859373E-7</v>
      </c>
    </row>
    <row r="18" spans="1:10" x14ac:dyDescent="0.2">
      <c r="A18" s="1" t="s">
        <v>29</v>
      </c>
      <c r="B18" s="10">
        <f>B7*B6*9.81</f>
        <v>98.100000000000009</v>
      </c>
    </row>
    <row r="19" spans="1:10" x14ac:dyDescent="0.2">
      <c r="A19" s="1" t="s">
        <v>30</v>
      </c>
      <c r="B19" s="17">
        <f>((96*B18*B10*B17)/B11^3)^0.5</f>
        <v>4191.3693168610416</v>
      </c>
    </row>
    <row r="22" spans="1:10" x14ac:dyDescent="0.2">
      <c r="A22" s="1" t="s">
        <v>33</v>
      </c>
      <c r="B22" s="13">
        <f>(10^-6)*((B11*B19/4)*(B8/2))/B17</f>
        <v>247.72104806492828</v>
      </c>
    </row>
    <row r="23" spans="1:10" x14ac:dyDescent="0.2">
      <c r="A23" s="1" t="s">
        <v>33</v>
      </c>
      <c r="B23" s="18">
        <f>(10^-6)*((B19*B11*B8)/(8*B17))</f>
        <v>247.72104806492831</v>
      </c>
    </row>
    <row r="28" spans="1:10" x14ac:dyDescent="0.2">
      <c r="A28" s="1" t="s">
        <v>75</v>
      </c>
      <c r="B28" t="s">
        <v>83</v>
      </c>
      <c r="C28" s="1" t="s">
        <v>59</v>
      </c>
      <c r="D28" s="1" t="s">
        <v>54</v>
      </c>
      <c r="E28" s="1" t="s">
        <v>55</v>
      </c>
      <c r="F28" s="1" t="s">
        <v>56</v>
      </c>
      <c r="G28" s="1" t="s">
        <v>90</v>
      </c>
      <c r="H28" s="1" t="s">
        <v>34</v>
      </c>
      <c r="I28" s="1" t="s">
        <v>36</v>
      </c>
      <c r="J28" s="1" t="s">
        <v>74</v>
      </c>
    </row>
    <row r="29" spans="1:10" x14ac:dyDescent="0.2">
      <c r="A29" s="1" t="s">
        <v>77</v>
      </c>
      <c r="B29" t="s">
        <v>89</v>
      </c>
      <c r="C29">
        <v>0</v>
      </c>
      <c r="D29" s="11">
        <v>0</v>
      </c>
      <c r="E29">
        <v>0</v>
      </c>
      <c r="F29">
        <v>0</v>
      </c>
      <c r="G29">
        <v>0</v>
      </c>
      <c r="H29" s="1">
        <v>260</v>
      </c>
      <c r="I29" s="1">
        <v>240</v>
      </c>
      <c r="J29" s="1">
        <v>0</v>
      </c>
    </row>
    <row r="30" spans="1:10" x14ac:dyDescent="0.2">
      <c r="A30" s="1" t="s">
        <v>80</v>
      </c>
      <c r="B30" t="s">
        <v>84</v>
      </c>
      <c r="C30" s="13">
        <v>78.336273624922015</v>
      </c>
      <c r="D30" s="18">
        <v>175.16523292934949</v>
      </c>
      <c r="E30" s="18">
        <v>247.72104806492828</v>
      </c>
      <c r="F30" s="18">
        <v>350.33046585869897</v>
      </c>
      <c r="G30" s="18">
        <v>391.68136812461012</v>
      </c>
      <c r="H30" s="1">
        <v>260</v>
      </c>
      <c r="I30" s="1">
        <v>240</v>
      </c>
      <c r="J30" s="13">
        <v>4686.0933556540731</v>
      </c>
    </row>
    <row r="31" spans="1:10" x14ac:dyDescent="0.2">
      <c r="A31" s="1" t="s">
        <v>81</v>
      </c>
      <c r="B31" t="s">
        <v>85</v>
      </c>
      <c r="C31" s="18">
        <v>110.78422058613448</v>
      </c>
      <c r="D31" s="18">
        <v>247.72104806492828</v>
      </c>
      <c r="E31" s="18">
        <v>350.33046585869897</v>
      </c>
      <c r="F31" s="18">
        <v>495.44209612985657</v>
      </c>
      <c r="G31" s="13">
        <v>553.92110293067242</v>
      </c>
      <c r="H31" s="1">
        <v>260</v>
      </c>
      <c r="I31" s="1">
        <v>240</v>
      </c>
      <c r="J31" s="18">
        <v>6627.1367781124372</v>
      </c>
    </row>
    <row r="32" spans="1:10" x14ac:dyDescent="0.2">
      <c r="A32" s="1" t="s">
        <v>79</v>
      </c>
      <c r="B32" t="s">
        <v>86</v>
      </c>
      <c r="C32" s="18">
        <v>135.68240599398271</v>
      </c>
      <c r="D32" s="18">
        <v>303.39508315327026</v>
      </c>
      <c r="E32" s="18">
        <v>429.06544135266779</v>
      </c>
      <c r="F32" s="18">
        <v>606.79016630654053</v>
      </c>
      <c r="G32" s="18">
        <v>678.41202996991365</v>
      </c>
      <c r="H32" s="1">
        <v>260</v>
      </c>
      <c r="I32" s="1">
        <v>240</v>
      </c>
      <c r="J32" s="18">
        <v>8116.5517810037863</v>
      </c>
    </row>
    <row r="33" spans="1:10" x14ac:dyDescent="0.2">
      <c r="A33" s="1" t="s">
        <v>82</v>
      </c>
      <c r="B33" t="s">
        <v>87</v>
      </c>
      <c r="C33" s="18">
        <v>156.67254724984403</v>
      </c>
      <c r="D33" s="18">
        <v>350.33046585869897</v>
      </c>
      <c r="E33" s="18">
        <v>495.44209612985657</v>
      </c>
      <c r="F33" s="18">
        <v>700.66093171739794</v>
      </c>
      <c r="G33" s="18">
        <v>783.36273624922023</v>
      </c>
      <c r="H33" s="1">
        <v>260</v>
      </c>
      <c r="I33" s="1">
        <v>240</v>
      </c>
      <c r="J33" s="18">
        <v>9372.1867113081462</v>
      </c>
    </row>
    <row r="34" spans="1:10" x14ac:dyDescent="0.2">
      <c r="A34" s="1" t="s">
        <v>78</v>
      </c>
      <c r="B34" t="s">
        <v>88</v>
      </c>
      <c r="C34" s="18">
        <v>175.16523292934949</v>
      </c>
      <c r="D34" s="18">
        <v>391.68136812461012</v>
      </c>
      <c r="E34" s="18">
        <v>553.92110293067242</v>
      </c>
      <c r="F34" s="18">
        <v>783.36273624922023</v>
      </c>
      <c r="G34" s="18">
        <v>875.82616464674754</v>
      </c>
      <c r="H34" s="1">
        <v>260</v>
      </c>
      <c r="I34" s="1">
        <v>240</v>
      </c>
      <c r="J34" s="18">
        <v>10478.423292152605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771E7-B71A-40A9-99D7-24FF9E3C7D9B}">
  <dimension ref="A1:I43"/>
  <sheetViews>
    <sheetView zoomScaleNormal="100" workbookViewId="0">
      <selection sqref="A1:B24"/>
    </sheetView>
  </sheetViews>
  <sheetFormatPr defaultRowHeight="12.75" x14ac:dyDescent="0.2"/>
  <cols>
    <col min="1" max="1" width="29.140625" bestFit="1" customWidth="1"/>
    <col min="2" max="2" width="12.42578125" bestFit="1" customWidth="1"/>
    <col min="3" max="3" width="8.7109375" bestFit="1" customWidth="1"/>
    <col min="4" max="5" width="30.85546875" bestFit="1" customWidth="1"/>
    <col min="6" max="6" width="31.28515625" bestFit="1" customWidth="1"/>
    <col min="7" max="7" width="31.85546875" bestFit="1" customWidth="1"/>
    <col min="8" max="8" width="22.5703125" bestFit="1" customWidth="1"/>
    <col min="9" max="9" width="29.140625" bestFit="1" customWidth="1"/>
  </cols>
  <sheetData>
    <row r="1" spans="1:2" x14ac:dyDescent="0.2">
      <c r="A1" s="21" t="s">
        <v>53</v>
      </c>
    </row>
    <row r="2" spans="1:2" x14ac:dyDescent="0.2">
      <c r="A2" s="14">
        <v>43987</v>
      </c>
    </row>
    <row r="4" spans="1:2" x14ac:dyDescent="0.2">
      <c r="A4" s="1" t="s">
        <v>12</v>
      </c>
      <c r="B4" s="1" t="s">
        <v>13</v>
      </c>
    </row>
    <row r="6" spans="1:2" x14ac:dyDescent="0.2">
      <c r="A6" s="1" t="s">
        <v>16</v>
      </c>
      <c r="B6" s="5">
        <v>5</v>
      </c>
    </row>
    <row r="7" spans="1:2" x14ac:dyDescent="0.2">
      <c r="A7" s="1" t="s">
        <v>17</v>
      </c>
      <c r="B7" s="5">
        <v>20</v>
      </c>
    </row>
    <row r="8" spans="1:2" x14ac:dyDescent="0.2">
      <c r="A8" s="1" t="s">
        <v>18</v>
      </c>
      <c r="B8" s="1">
        <v>5.04E-2</v>
      </c>
    </row>
    <row r="9" spans="1:2" x14ac:dyDescent="0.2">
      <c r="A9" s="1" t="s">
        <v>19</v>
      </c>
      <c r="B9" s="1">
        <v>3.8100000000000002E-2</v>
      </c>
    </row>
    <row r="10" spans="1:2" x14ac:dyDescent="0.2">
      <c r="A10" s="1" t="s">
        <v>20</v>
      </c>
      <c r="B10" s="16">
        <f>70*10^9</f>
        <v>70000000000</v>
      </c>
    </row>
    <row r="11" spans="1:2" x14ac:dyDescent="0.2">
      <c r="A11" s="1" t="s">
        <v>22</v>
      </c>
      <c r="B11" s="1">
        <v>2</v>
      </c>
    </row>
    <row r="14" spans="1:2" x14ac:dyDescent="0.2">
      <c r="A14" s="1" t="s">
        <v>23</v>
      </c>
    </row>
    <row r="16" spans="1:2" x14ac:dyDescent="0.2">
      <c r="A16" s="1" t="s">
        <v>24</v>
      </c>
      <c r="B16" s="10">
        <f>(3.14/(32*B8))*(B8^4-B9^4)</f>
        <v>8.4598570642299095E-6</v>
      </c>
    </row>
    <row r="17" spans="1:9" x14ac:dyDescent="0.2">
      <c r="A17" s="1" t="s">
        <v>27</v>
      </c>
      <c r="B17" s="1">
        <f>(3.14/4)*(((B8/2)^4)-(B9/2)^4)</f>
        <v>2.1318839801859373E-7</v>
      </c>
    </row>
    <row r="18" spans="1:9" x14ac:dyDescent="0.2">
      <c r="A18" s="1" t="s">
        <v>29</v>
      </c>
      <c r="B18" s="10">
        <f>0.5*(B7*B6^2)</f>
        <v>250</v>
      </c>
    </row>
    <row r="19" spans="1:9" x14ac:dyDescent="0.2">
      <c r="A19" s="1" t="s">
        <v>30</v>
      </c>
      <c r="B19" s="17">
        <f>((48*B7*B6^2*B10*B17)/B11^3)^0.5</f>
        <v>6691.0061712648785</v>
      </c>
    </row>
    <row r="21" spans="1:9" x14ac:dyDescent="0.2">
      <c r="A21" s="1" t="s">
        <v>92</v>
      </c>
      <c r="B21" s="19">
        <f>(B19*B11^3)/(48*B10*B17)</f>
        <v>7.4727176631116346E-2</v>
      </c>
    </row>
    <row r="22" spans="1:9" x14ac:dyDescent="0.2">
      <c r="A22" s="1" t="s">
        <v>93</v>
      </c>
      <c r="B22" s="13">
        <f>B21*100</f>
        <v>7.4727176631116343</v>
      </c>
    </row>
    <row r="27" spans="1:9" x14ac:dyDescent="0.2">
      <c r="A27" s="1" t="s">
        <v>58</v>
      </c>
      <c r="B27" t="s">
        <v>61</v>
      </c>
      <c r="C27" t="s">
        <v>60</v>
      </c>
      <c r="D27" s="1" t="s">
        <v>97</v>
      </c>
      <c r="E27" s="1" t="s">
        <v>98</v>
      </c>
      <c r="F27" s="1" t="s">
        <v>99</v>
      </c>
      <c r="G27" s="1" t="s">
        <v>100</v>
      </c>
      <c r="H27" s="1" t="s">
        <v>104</v>
      </c>
      <c r="I27" s="1" t="s">
        <v>95</v>
      </c>
    </row>
    <row r="28" spans="1:9" x14ac:dyDescent="0.2">
      <c r="A28" s="1" t="s">
        <v>57</v>
      </c>
      <c r="B28" t="s">
        <v>73</v>
      </c>
      <c r="C28" t="s">
        <v>62</v>
      </c>
      <c r="D28" s="12">
        <v>0</v>
      </c>
      <c r="E28" s="13">
        <v>0</v>
      </c>
      <c r="F28" s="13">
        <v>0</v>
      </c>
      <c r="G28" s="13">
        <v>0</v>
      </c>
      <c r="H28" s="20">
        <v>0</v>
      </c>
      <c r="I28" s="18">
        <v>4.9130763416477699</v>
      </c>
    </row>
    <row r="29" spans="1:9" x14ac:dyDescent="0.2">
      <c r="A29" s="1" t="s">
        <v>38</v>
      </c>
      <c r="B29" t="s">
        <v>68</v>
      </c>
      <c r="C29" t="s">
        <v>67</v>
      </c>
      <c r="D29" s="13">
        <v>1.6709504671380986</v>
      </c>
      <c r="E29" s="13">
        <v>3.7363588315558172</v>
      </c>
      <c r="F29" s="27">
        <v>5.2840093334787275</v>
      </c>
      <c r="G29" s="27">
        <v>7.4727176631116343</v>
      </c>
      <c r="H29" s="13">
        <v>4.7300000000000004</v>
      </c>
      <c r="I29" s="18">
        <v>4.9130763416477699</v>
      </c>
    </row>
    <row r="30" spans="1:9" x14ac:dyDescent="0.2">
      <c r="A30" s="1" t="s">
        <v>40</v>
      </c>
      <c r="B30" t="s">
        <v>69</v>
      </c>
      <c r="C30" t="s">
        <v>66</v>
      </c>
      <c r="D30" s="13">
        <v>3.3419009342761972</v>
      </c>
      <c r="E30" s="13">
        <v>7.4727176631116343</v>
      </c>
      <c r="F30" s="27">
        <v>10.568018666957455</v>
      </c>
      <c r="G30" s="27">
        <v>14.945435326223269</v>
      </c>
      <c r="H30" s="18">
        <v>9.4600000000000009</v>
      </c>
      <c r="I30" s="18">
        <v>4.9130763416477699</v>
      </c>
    </row>
    <row r="31" spans="1:9" x14ac:dyDescent="0.2">
      <c r="A31" s="1" t="s">
        <v>41</v>
      </c>
      <c r="B31" t="s">
        <v>70</v>
      </c>
      <c r="C31" t="s">
        <v>63</v>
      </c>
      <c r="D31" s="12">
        <v>5.0128514014142951</v>
      </c>
      <c r="E31" s="13">
        <v>11.209076494667453</v>
      </c>
      <c r="F31" s="27">
        <v>15.85202800043618</v>
      </c>
      <c r="G31" s="27">
        <v>22.418152989334907</v>
      </c>
      <c r="H31" s="18">
        <v>14.19</v>
      </c>
      <c r="I31" s="18">
        <v>4.9130763416477699</v>
      </c>
    </row>
    <row r="32" spans="1:9" x14ac:dyDescent="0.2">
      <c r="A32" s="1" t="s">
        <v>42</v>
      </c>
      <c r="B32" t="s">
        <v>71</v>
      </c>
      <c r="C32" t="s">
        <v>64</v>
      </c>
      <c r="D32" s="12">
        <v>6.6838018685523943</v>
      </c>
      <c r="E32" s="13">
        <v>14.945435326223269</v>
      </c>
      <c r="F32" s="27">
        <v>21.13603733391491</v>
      </c>
      <c r="G32" s="13">
        <v>29.890870652446537</v>
      </c>
      <c r="H32" s="18">
        <v>18.93</v>
      </c>
      <c r="I32" s="18">
        <v>4.9130763416477699</v>
      </c>
    </row>
    <row r="33" spans="1:9" x14ac:dyDescent="0.2">
      <c r="A33" s="1" t="s">
        <v>43</v>
      </c>
      <c r="B33" t="s">
        <v>72</v>
      </c>
      <c r="C33" t="s">
        <v>65</v>
      </c>
      <c r="D33" s="12">
        <v>8.3547523356904936</v>
      </c>
      <c r="E33" s="13">
        <v>18.681794157779088</v>
      </c>
      <c r="F33" s="27">
        <v>26.420046667393638</v>
      </c>
      <c r="G33" s="27">
        <v>37.363588315558175</v>
      </c>
      <c r="H33" s="18">
        <v>23.66</v>
      </c>
      <c r="I33" s="18">
        <v>4.9130763416477699</v>
      </c>
    </row>
    <row r="37" spans="1:9" x14ac:dyDescent="0.2">
      <c r="A37" t="s">
        <v>94</v>
      </c>
      <c r="B37">
        <f>260*10^6</f>
        <v>260000000</v>
      </c>
    </row>
    <row r="38" spans="1:9" x14ac:dyDescent="0.2">
      <c r="A38" t="s">
        <v>96</v>
      </c>
      <c r="B38">
        <f>(B37*8*B17)/(B11*B8)</f>
        <v>4399.1256733995533</v>
      </c>
    </row>
    <row r="39" spans="1:9" x14ac:dyDescent="0.2">
      <c r="A39" t="s">
        <v>101</v>
      </c>
      <c r="B39" s="18">
        <f>(B37*B11^2)/(6*B10*B8)</f>
        <v>4.91307634164777E-2</v>
      </c>
    </row>
    <row r="40" spans="1:9" x14ac:dyDescent="0.2">
      <c r="A40" t="s">
        <v>95</v>
      </c>
      <c r="B40" s="18">
        <f>B39*100</f>
        <v>4.9130763416477699</v>
      </c>
    </row>
    <row r="43" spans="1:9" x14ac:dyDescent="0.2">
      <c r="D43" s="1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D70CA-6182-440F-AD6B-AD5EE1D4E577}">
  <dimension ref="A1:I40"/>
  <sheetViews>
    <sheetView workbookViewId="0">
      <selection activeCell="A2" sqref="A2"/>
    </sheetView>
  </sheetViews>
  <sheetFormatPr defaultRowHeight="12.75" x14ac:dyDescent="0.2"/>
  <cols>
    <col min="1" max="1" width="29.140625" bestFit="1" customWidth="1"/>
    <col min="2" max="2" width="12.42578125" bestFit="1" customWidth="1"/>
    <col min="3" max="4" width="30.85546875" bestFit="1" customWidth="1"/>
    <col min="5" max="8" width="31.85546875" bestFit="1" customWidth="1"/>
    <col min="9" max="9" width="27.28515625" bestFit="1" customWidth="1"/>
  </cols>
  <sheetData>
    <row r="1" spans="1:2" x14ac:dyDescent="0.2">
      <c r="A1" s="21" t="s">
        <v>53</v>
      </c>
    </row>
    <row r="2" spans="1:2" x14ac:dyDescent="0.2">
      <c r="A2" s="14">
        <v>43987</v>
      </c>
    </row>
    <row r="4" spans="1:2" x14ac:dyDescent="0.2">
      <c r="A4" s="1" t="s">
        <v>12</v>
      </c>
      <c r="B4" s="1" t="s">
        <v>13</v>
      </c>
    </row>
    <row r="6" spans="1:2" x14ac:dyDescent="0.2">
      <c r="A6" s="1" t="s">
        <v>76</v>
      </c>
      <c r="B6" s="5">
        <v>1</v>
      </c>
    </row>
    <row r="7" spans="1:2" x14ac:dyDescent="0.2">
      <c r="A7" s="1" t="s">
        <v>17</v>
      </c>
      <c r="B7" s="5">
        <v>25</v>
      </c>
    </row>
    <row r="8" spans="1:2" x14ac:dyDescent="0.2">
      <c r="A8" s="1" t="s">
        <v>18</v>
      </c>
      <c r="B8" s="1">
        <v>5.04E-2</v>
      </c>
    </row>
    <row r="9" spans="1:2" x14ac:dyDescent="0.2">
      <c r="A9" s="1" t="s">
        <v>19</v>
      </c>
      <c r="B9" s="1">
        <v>3.8100000000000002E-2</v>
      </c>
    </row>
    <row r="10" spans="1:2" x14ac:dyDescent="0.2">
      <c r="A10" s="1" t="s">
        <v>20</v>
      </c>
      <c r="B10" s="16">
        <f>70*10^9</f>
        <v>70000000000</v>
      </c>
    </row>
    <row r="11" spans="1:2" x14ac:dyDescent="0.2">
      <c r="A11" s="1" t="s">
        <v>22</v>
      </c>
      <c r="B11" s="1">
        <v>2</v>
      </c>
    </row>
    <row r="14" spans="1:2" x14ac:dyDescent="0.2">
      <c r="A14" s="1" t="s">
        <v>23</v>
      </c>
    </row>
    <row r="16" spans="1:2" x14ac:dyDescent="0.2">
      <c r="A16" s="1" t="s">
        <v>24</v>
      </c>
      <c r="B16" s="10">
        <f>(3.14/(32*B8))*(B8^4-B9^4)</f>
        <v>8.4598570642299095E-6</v>
      </c>
    </row>
    <row r="17" spans="1:9" x14ac:dyDescent="0.2">
      <c r="A17" s="1" t="s">
        <v>27</v>
      </c>
      <c r="B17" s="1">
        <f>(3.14/4)*(((B8/2)^4)-(B9/2)^4)</f>
        <v>2.1318839801859373E-7</v>
      </c>
    </row>
    <row r="18" spans="1:9" x14ac:dyDescent="0.2">
      <c r="A18" s="1" t="s">
        <v>29</v>
      </c>
      <c r="B18" s="10">
        <f>B7*B6*9.81</f>
        <v>245.25</v>
      </c>
    </row>
    <row r="19" spans="1:9" x14ac:dyDescent="0.2">
      <c r="A19" s="1" t="s">
        <v>30</v>
      </c>
      <c r="B19" s="17">
        <f>((96*B18*B10*B17)/B11^3)^0.5</f>
        <v>6627.1367781124372</v>
      </c>
    </row>
    <row r="21" spans="1:9" x14ac:dyDescent="0.2">
      <c r="A21" s="1" t="s">
        <v>92</v>
      </c>
      <c r="B21" s="19">
        <f>(B19*B11^3)/(48*B10*B17)</f>
        <v>7.4013863969125113E-2</v>
      </c>
    </row>
    <row r="22" spans="1:9" x14ac:dyDescent="0.2">
      <c r="A22" s="1" t="s">
        <v>93</v>
      </c>
      <c r="B22" s="13">
        <f>B21*100</f>
        <v>7.4013863969125113</v>
      </c>
    </row>
    <row r="28" spans="1:9" x14ac:dyDescent="0.2">
      <c r="A28" s="1" t="s">
        <v>75</v>
      </c>
      <c r="B28" t="s">
        <v>83</v>
      </c>
      <c r="C28" s="1" t="s">
        <v>95</v>
      </c>
      <c r="D28" s="1" t="s">
        <v>97</v>
      </c>
      <c r="E28" s="1" t="s">
        <v>98</v>
      </c>
      <c r="F28" s="1" t="s">
        <v>103</v>
      </c>
      <c r="G28" s="1" t="s">
        <v>100</v>
      </c>
      <c r="H28" s="1" t="s">
        <v>102</v>
      </c>
      <c r="I28" s="1" t="s">
        <v>74</v>
      </c>
    </row>
    <row r="29" spans="1:9" x14ac:dyDescent="0.2">
      <c r="A29" s="1" t="s">
        <v>77</v>
      </c>
      <c r="B29" t="s">
        <v>89</v>
      </c>
      <c r="C29" s="18">
        <v>4.9130763416477699</v>
      </c>
      <c r="D29" s="18">
        <v>0</v>
      </c>
      <c r="E29" s="11">
        <v>0</v>
      </c>
      <c r="F29" s="18">
        <v>0</v>
      </c>
      <c r="G29" s="18">
        <v>0</v>
      </c>
      <c r="H29" s="18">
        <v>0</v>
      </c>
      <c r="I29" s="20">
        <v>0</v>
      </c>
    </row>
    <row r="30" spans="1:9" x14ac:dyDescent="0.2">
      <c r="A30" s="1" t="s">
        <v>80</v>
      </c>
      <c r="B30" t="s">
        <v>84</v>
      </c>
      <c r="C30" s="18">
        <v>4.9130763416477699</v>
      </c>
      <c r="D30" s="18">
        <v>1.4802772793825025</v>
      </c>
      <c r="E30" s="18">
        <v>3.3100006222477232</v>
      </c>
      <c r="F30" s="18">
        <v>4.6810477714461136</v>
      </c>
      <c r="G30" s="18">
        <v>6.6200012444954464</v>
      </c>
      <c r="H30" s="18">
        <v>7.4013863969125113</v>
      </c>
      <c r="I30" s="13">
        <v>4686.0933556540731</v>
      </c>
    </row>
    <row r="31" spans="1:9" x14ac:dyDescent="0.2">
      <c r="A31" s="1" t="s">
        <v>81</v>
      </c>
      <c r="B31" t="s">
        <v>85</v>
      </c>
      <c r="C31" s="18">
        <v>4.9130763416477699</v>
      </c>
      <c r="D31" s="18">
        <v>2.0934282045754817</v>
      </c>
      <c r="E31" s="18">
        <v>4.6810477714461136</v>
      </c>
      <c r="F31" s="18">
        <v>6.6200012444954464</v>
      </c>
      <c r="G31" s="18">
        <v>9.3620955428922272</v>
      </c>
      <c r="H31" s="13">
        <v>10.46714102287741</v>
      </c>
      <c r="I31" s="18">
        <v>6627.1367781124372</v>
      </c>
    </row>
    <row r="32" spans="1:9" x14ac:dyDescent="0.2">
      <c r="A32" s="1" t="s">
        <v>79</v>
      </c>
      <c r="B32" t="s">
        <v>86</v>
      </c>
      <c r="C32" s="18">
        <v>4.9130763416477699</v>
      </c>
      <c r="D32" s="18">
        <v>2.5639154571803235</v>
      </c>
      <c r="E32" s="18">
        <v>5.7330892508176561</v>
      </c>
      <c r="F32" s="18">
        <v>8.1078125728017358</v>
      </c>
      <c r="G32" s="18">
        <v>11.466178501635312</v>
      </c>
      <c r="H32" s="18">
        <v>12.819577285901618</v>
      </c>
      <c r="I32" s="18">
        <v>8116.5517810037863</v>
      </c>
    </row>
    <row r="33" spans="1:9" x14ac:dyDescent="0.2">
      <c r="A33" s="1" t="s">
        <v>82</v>
      </c>
      <c r="B33" t="s">
        <v>87</v>
      </c>
      <c r="C33" s="18">
        <v>4.9130763416477699</v>
      </c>
      <c r="D33" s="18">
        <v>2.9605545587650051</v>
      </c>
      <c r="E33" s="18">
        <v>6.6200012444954464</v>
      </c>
      <c r="F33" s="18">
        <v>9.3620955428922272</v>
      </c>
      <c r="G33" s="18">
        <v>13.240002488990893</v>
      </c>
      <c r="H33" s="13">
        <v>14.802772793825023</v>
      </c>
      <c r="I33" s="18">
        <v>9372.1867113081462</v>
      </c>
    </row>
    <row r="34" spans="1:9" x14ac:dyDescent="0.2">
      <c r="A34" s="1" t="s">
        <v>78</v>
      </c>
      <c r="B34" t="s">
        <v>88</v>
      </c>
      <c r="C34" s="18">
        <v>4.9130763416477699</v>
      </c>
      <c r="D34" s="18">
        <v>3.3100006222477232</v>
      </c>
      <c r="E34" s="18">
        <v>7.4013863969125113</v>
      </c>
      <c r="F34" s="18">
        <v>10.46714102287741</v>
      </c>
      <c r="G34" s="18">
        <v>14.802772793825023</v>
      </c>
      <c r="H34" s="18">
        <v>16.550003111238613</v>
      </c>
      <c r="I34" s="18">
        <v>10478.423292152605</v>
      </c>
    </row>
    <row r="37" spans="1:9" x14ac:dyDescent="0.2">
      <c r="A37" t="s">
        <v>94</v>
      </c>
      <c r="B37">
        <f>260*10^6</f>
        <v>260000000</v>
      </c>
    </row>
    <row r="38" spans="1:9" x14ac:dyDescent="0.2">
      <c r="A38" t="s">
        <v>96</v>
      </c>
      <c r="B38">
        <f>(B37*8*B17)/(B11*B8)</f>
        <v>4399.1256733995533</v>
      </c>
    </row>
    <row r="39" spans="1:9" x14ac:dyDescent="0.2">
      <c r="A39" t="s">
        <v>101</v>
      </c>
      <c r="B39" s="18">
        <f>(B37*B11^2)/(6*B10*B8)</f>
        <v>4.91307634164777E-2</v>
      </c>
    </row>
    <row r="40" spans="1:9" x14ac:dyDescent="0.2">
      <c r="A40" t="s">
        <v>95</v>
      </c>
      <c r="B40" s="18">
        <f>B39*100</f>
        <v>4.9130763416477699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63068-37C5-4763-B959-4EDF0F5FAA2E}">
  <dimension ref="A1:M37"/>
  <sheetViews>
    <sheetView topLeftCell="A25" workbookViewId="0">
      <selection activeCell="G37" sqref="G37"/>
    </sheetView>
  </sheetViews>
  <sheetFormatPr defaultRowHeight="12.75" x14ac:dyDescent="0.2"/>
  <cols>
    <col min="1" max="1" width="23.5703125" bestFit="1" customWidth="1"/>
    <col min="2" max="2" width="12.42578125" bestFit="1" customWidth="1"/>
    <col min="3" max="3" width="15" bestFit="1" customWidth="1"/>
    <col min="4" max="5" width="29.28515625" bestFit="1" customWidth="1"/>
    <col min="6" max="7" width="30.42578125" bestFit="1" customWidth="1"/>
    <col min="8" max="8" width="23.5703125" bestFit="1" customWidth="1"/>
    <col min="9" max="9" width="22.5703125" bestFit="1" customWidth="1"/>
    <col min="10" max="10" width="27.28515625" bestFit="1" customWidth="1"/>
  </cols>
  <sheetData>
    <row r="1" spans="1:4" x14ac:dyDescent="0.2">
      <c r="A1" s="15" t="s">
        <v>53</v>
      </c>
    </row>
    <row r="2" spans="1:4" x14ac:dyDescent="0.2">
      <c r="A2" s="14">
        <v>43987</v>
      </c>
    </row>
    <row r="4" spans="1:4" x14ac:dyDescent="0.2">
      <c r="A4" s="1" t="s">
        <v>12</v>
      </c>
      <c r="B4" s="1" t="s">
        <v>13</v>
      </c>
      <c r="C4" s="1"/>
      <c r="D4" s="1"/>
    </row>
    <row r="6" spans="1:4" x14ac:dyDescent="0.2">
      <c r="A6" s="1" t="s">
        <v>16</v>
      </c>
      <c r="B6" s="5">
        <v>40</v>
      </c>
      <c r="C6" s="1"/>
      <c r="D6" s="1"/>
    </row>
    <row r="7" spans="1:4" x14ac:dyDescent="0.2">
      <c r="A7" s="1" t="s">
        <v>17</v>
      </c>
      <c r="B7" s="5">
        <v>1</v>
      </c>
      <c r="C7" s="1"/>
    </row>
    <row r="8" spans="1:4" x14ac:dyDescent="0.2">
      <c r="A8" s="1" t="s">
        <v>18</v>
      </c>
      <c r="B8" s="1">
        <v>5.04E-2</v>
      </c>
      <c r="C8" s="1"/>
      <c r="D8" s="1"/>
    </row>
    <row r="9" spans="1:4" x14ac:dyDescent="0.2">
      <c r="A9" s="1" t="s">
        <v>19</v>
      </c>
      <c r="B9" s="1">
        <v>3.8100000000000002E-2</v>
      </c>
      <c r="C9" s="1"/>
      <c r="D9" s="1"/>
    </row>
    <row r="10" spans="1:4" x14ac:dyDescent="0.2">
      <c r="A10" s="1" t="s">
        <v>20</v>
      </c>
      <c r="B10" s="16">
        <f>70*10^9</f>
        <v>70000000000</v>
      </c>
      <c r="C10" s="1"/>
      <c r="D10" s="1"/>
    </row>
    <row r="11" spans="1:4" x14ac:dyDescent="0.2">
      <c r="A11" s="1" t="s">
        <v>22</v>
      </c>
      <c r="B11" s="1">
        <v>2</v>
      </c>
      <c r="C11" s="1"/>
      <c r="D11" s="1"/>
    </row>
    <row r="14" spans="1:4" x14ac:dyDescent="0.2">
      <c r="A14" s="1" t="s">
        <v>23</v>
      </c>
    </row>
    <row r="16" spans="1:4" x14ac:dyDescent="0.2">
      <c r="A16" t="s">
        <v>106</v>
      </c>
      <c r="B16">
        <f>(3.14*(((B8/2)^2)-((B9/2)^2)))</f>
        <v>8.5451175E-4</v>
      </c>
      <c r="C16" s="10"/>
      <c r="D16" s="10"/>
    </row>
    <row r="17" spans="1:13" x14ac:dyDescent="0.2">
      <c r="A17" s="1" t="s">
        <v>107</v>
      </c>
      <c r="B17" s="10">
        <f>(3.14/(32*B8))*(B8^4-B9^4)</f>
        <v>8.4598570642299095E-6</v>
      </c>
      <c r="C17" s="1"/>
      <c r="D17" s="1"/>
    </row>
    <row r="18" spans="1:13" x14ac:dyDescent="0.2">
      <c r="A18" s="1" t="s">
        <v>108</v>
      </c>
      <c r="B18" s="1">
        <f>(3.14/4)*(((B8/2)^4)-(B9/2)^4)</f>
        <v>2.1318839801859373E-7</v>
      </c>
      <c r="C18" s="10"/>
      <c r="D18" s="10"/>
    </row>
    <row r="19" spans="1:13" x14ac:dyDescent="0.2">
      <c r="A19" s="1" t="s">
        <v>29</v>
      </c>
      <c r="B19" s="10">
        <f>0.5*(B7*B6^2)</f>
        <v>800</v>
      </c>
      <c r="C19" s="10"/>
      <c r="D19" s="10"/>
    </row>
    <row r="20" spans="1:13" x14ac:dyDescent="0.2">
      <c r="A20" s="1" t="s">
        <v>30</v>
      </c>
      <c r="B20" s="17">
        <f>SQRT((B7*(B6^2)*B16*B10)/B11)</f>
        <v>218752.50398566871</v>
      </c>
    </row>
    <row r="22" spans="1:13" x14ac:dyDescent="0.2">
      <c r="C22" s="10"/>
      <c r="D22" s="10"/>
    </row>
    <row r="24" spans="1:13" x14ac:dyDescent="0.2">
      <c r="A24" s="1" t="s">
        <v>105</v>
      </c>
      <c r="B24" s="17">
        <f>B20/B16</f>
        <v>255997069.65488622</v>
      </c>
    </row>
    <row r="25" spans="1:13" x14ac:dyDescent="0.2">
      <c r="A25" t="s">
        <v>33</v>
      </c>
      <c r="B25" s="18">
        <f>B24/10^6</f>
        <v>255.99706965488622</v>
      </c>
    </row>
    <row r="29" spans="1:13" x14ac:dyDescent="0.2">
      <c r="A29" s="1" t="s">
        <v>58</v>
      </c>
      <c r="B29" t="s">
        <v>61</v>
      </c>
      <c r="C29" t="s">
        <v>60</v>
      </c>
      <c r="D29" s="1" t="s">
        <v>59</v>
      </c>
      <c r="E29" s="1" t="s">
        <v>54</v>
      </c>
      <c r="F29" s="1" t="s">
        <v>119</v>
      </c>
      <c r="G29" s="1" t="s">
        <v>127</v>
      </c>
      <c r="H29" s="1" t="s">
        <v>34</v>
      </c>
      <c r="I29" s="22" t="s">
        <v>104</v>
      </c>
      <c r="K29" s="1"/>
    </row>
    <row r="30" spans="1:13" x14ac:dyDescent="0.2">
      <c r="A30" s="1" t="s">
        <v>57</v>
      </c>
      <c r="B30" t="s">
        <v>73</v>
      </c>
      <c r="C30" s="18" t="s">
        <v>62</v>
      </c>
      <c r="D30" s="11">
        <v>0</v>
      </c>
      <c r="E30" s="13">
        <v>0</v>
      </c>
      <c r="F30" s="18">
        <v>0</v>
      </c>
      <c r="G30" s="18">
        <v>0</v>
      </c>
      <c r="H30" s="20">
        <v>260</v>
      </c>
      <c r="I30" s="18">
        <v>0</v>
      </c>
      <c r="K30" s="11"/>
      <c r="L30" s="18"/>
      <c r="M30" s="18"/>
    </row>
    <row r="31" spans="1:13" x14ac:dyDescent="0.2">
      <c r="A31" s="1" t="s">
        <v>40</v>
      </c>
      <c r="B31" t="s">
        <v>69</v>
      </c>
      <c r="C31" s="18" t="s">
        <v>66</v>
      </c>
      <c r="D31" s="12">
        <v>63.999267413721554</v>
      </c>
      <c r="E31" s="13">
        <v>143.10671244726854</v>
      </c>
      <c r="F31" s="18">
        <v>202.38345360955378</v>
      </c>
      <c r="G31" s="18">
        <v>286.21342489453707</v>
      </c>
      <c r="H31" s="20">
        <v>260</v>
      </c>
      <c r="I31" s="13">
        <v>489.14546916024887</v>
      </c>
      <c r="K31" s="11"/>
      <c r="L31" s="18"/>
      <c r="M31" s="18"/>
    </row>
    <row r="32" spans="1:13" x14ac:dyDescent="0.2">
      <c r="A32" s="1" t="s">
        <v>42</v>
      </c>
      <c r="B32" t="s">
        <v>71</v>
      </c>
      <c r="C32" s="18" t="s">
        <v>64</v>
      </c>
      <c r="D32" s="11">
        <v>127.99853482744311</v>
      </c>
      <c r="E32" s="13">
        <v>286.21342489453707</v>
      </c>
      <c r="F32" s="18">
        <v>404.76690721910757</v>
      </c>
      <c r="G32" s="18">
        <v>572.42684978907414</v>
      </c>
      <c r="H32" s="20">
        <v>260</v>
      </c>
      <c r="I32" s="18">
        <v>978.29093832049773</v>
      </c>
      <c r="K32" s="11"/>
      <c r="L32" s="18"/>
      <c r="M32" s="18"/>
    </row>
    <row r="33" spans="1:13" x14ac:dyDescent="0.2">
      <c r="A33" s="1" t="s">
        <v>109</v>
      </c>
      <c r="B33" t="s">
        <v>110</v>
      </c>
      <c r="C33" s="18" t="s">
        <v>111</v>
      </c>
      <c r="D33" s="11">
        <v>191.99780224116464</v>
      </c>
      <c r="E33" s="13">
        <v>429.32013734180566</v>
      </c>
      <c r="F33" s="18">
        <v>607.15036082866129</v>
      </c>
      <c r="G33" s="18">
        <v>858.64027468361132</v>
      </c>
      <c r="H33" s="20">
        <v>260</v>
      </c>
      <c r="I33" s="13">
        <v>1467.4364074807468</v>
      </c>
      <c r="K33" s="11"/>
      <c r="L33" s="18"/>
      <c r="M33" s="18"/>
    </row>
    <row r="34" spans="1:13" x14ac:dyDescent="0.2">
      <c r="A34" s="1" t="s">
        <v>116</v>
      </c>
      <c r="B34" t="s">
        <v>112</v>
      </c>
      <c r="C34" s="18" t="s">
        <v>113</v>
      </c>
      <c r="D34" s="11">
        <v>255.99706965488622</v>
      </c>
      <c r="E34" s="13">
        <v>572.42684978907414</v>
      </c>
      <c r="F34" s="18">
        <v>809.53381443821513</v>
      </c>
      <c r="G34" s="18">
        <v>1144.8536995781483</v>
      </c>
      <c r="H34" s="20">
        <v>260</v>
      </c>
      <c r="I34" s="18">
        <v>1956.5818766409955</v>
      </c>
      <c r="K34" s="11"/>
      <c r="L34" s="18"/>
      <c r="M34" s="18"/>
    </row>
    <row r="35" spans="1:13" x14ac:dyDescent="0.2">
      <c r="A35" s="1" t="s">
        <v>115</v>
      </c>
      <c r="B35" t="s">
        <v>114</v>
      </c>
      <c r="C35" s="18" t="s">
        <v>117</v>
      </c>
      <c r="D35" s="18">
        <v>319.99633706860777</v>
      </c>
      <c r="E35" s="18">
        <v>715.53356223634262</v>
      </c>
      <c r="F35" s="18">
        <v>1011.9172680477689</v>
      </c>
      <c r="G35" s="18">
        <v>1431.0671244726852</v>
      </c>
      <c r="H35" s="20">
        <v>260</v>
      </c>
      <c r="I35" s="18">
        <v>2445.7273458012446</v>
      </c>
      <c r="K35" s="11"/>
      <c r="L35" s="18"/>
      <c r="M35" s="18"/>
    </row>
    <row r="36" spans="1:13" x14ac:dyDescent="0.2">
      <c r="E36" s="18"/>
      <c r="F36" s="18"/>
      <c r="G36" s="18"/>
      <c r="H36" s="18"/>
      <c r="I36" s="18"/>
      <c r="J36" s="18"/>
      <c r="K36" s="18"/>
      <c r="L36" s="18"/>
      <c r="M36" s="18"/>
    </row>
    <row r="37" spans="1:13" x14ac:dyDescent="0.2">
      <c r="E37" s="18"/>
      <c r="F37" s="18"/>
      <c r="G37" s="18"/>
      <c r="H37" s="18"/>
      <c r="I37" s="18"/>
      <c r="J37" s="18"/>
      <c r="K37" s="18"/>
      <c r="L37" s="18"/>
      <c r="M37" s="18"/>
    </row>
  </sheetData>
  <phoneticPr fontId="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A4202-9D3A-40D6-BBC6-EDBF527CB7BE}">
  <dimension ref="A1:J34"/>
  <sheetViews>
    <sheetView zoomScaleNormal="100" workbookViewId="0">
      <selection activeCell="H39" sqref="H39"/>
    </sheetView>
  </sheetViews>
  <sheetFormatPr defaultRowHeight="12.75" x14ac:dyDescent="0.2"/>
  <cols>
    <col min="1" max="1" width="26.5703125" bestFit="1" customWidth="1"/>
    <col min="2" max="2" width="12.42578125" bestFit="1" customWidth="1"/>
    <col min="3" max="3" width="26.140625" bestFit="1" customWidth="1"/>
    <col min="4" max="7" width="27.140625" bestFit="1" customWidth="1"/>
    <col min="8" max="8" width="28.140625" bestFit="1" customWidth="1"/>
    <col min="9" max="10" width="27.28515625" bestFit="1" customWidth="1"/>
  </cols>
  <sheetData>
    <row r="1" spans="1:2" x14ac:dyDescent="0.2">
      <c r="A1" s="15" t="s">
        <v>53</v>
      </c>
    </row>
    <row r="2" spans="1:2" x14ac:dyDescent="0.2">
      <c r="A2" s="14">
        <v>43987</v>
      </c>
    </row>
    <row r="4" spans="1:2" x14ac:dyDescent="0.2">
      <c r="A4" s="1" t="s">
        <v>12</v>
      </c>
      <c r="B4" s="15" t="s">
        <v>13</v>
      </c>
    </row>
    <row r="6" spans="1:2" x14ac:dyDescent="0.2">
      <c r="A6" s="1" t="s">
        <v>76</v>
      </c>
      <c r="B6" s="5">
        <v>1</v>
      </c>
    </row>
    <row r="7" spans="1:2" x14ac:dyDescent="0.2">
      <c r="A7" s="1" t="s">
        <v>17</v>
      </c>
      <c r="B7" s="5">
        <v>100</v>
      </c>
    </row>
    <row r="8" spans="1:2" x14ac:dyDescent="0.2">
      <c r="A8" s="1" t="s">
        <v>18</v>
      </c>
      <c r="B8" s="1">
        <v>5.04E-2</v>
      </c>
    </row>
    <row r="9" spans="1:2" x14ac:dyDescent="0.2">
      <c r="A9" s="1" t="s">
        <v>19</v>
      </c>
      <c r="B9" s="1">
        <v>3.8100000000000002E-2</v>
      </c>
    </row>
    <row r="10" spans="1:2" x14ac:dyDescent="0.2">
      <c r="A10" s="1" t="s">
        <v>20</v>
      </c>
      <c r="B10" s="16">
        <f>70*10^9</f>
        <v>70000000000</v>
      </c>
    </row>
    <row r="11" spans="1:2" x14ac:dyDescent="0.2">
      <c r="A11" s="1" t="s">
        <v>22</v>
      </c>
      <c r="B11" s="1">
        <v>2</v>
      </c>
    </row>
    <row r="14" spans="1:2" x14ac:dyDescent="0.2">
      <c r="A14" s="1" t="s">
        <v>23</v>
      </c>
    </row>
    <row r="16" spans="1:2" x14ac:dyDescent="0.2">
      <c r="A16" t="s">
        <v>106</v>
      </c>
      <c r="B16">
        <f>(3.14*(((B8/2)^2)-((B9/2)^2)))</f>
        <v>8.5451175E-4</v>
      </c>
    </row>
    <row r="17" spans="1:10" x14ac:dyDescent="0.2">
      <c r="A17" s="1" t="s">
        <v>107</v>
      </c>
      <c r="B17" s="10">
        <f>(3.14/(32*B8))*(B8^4-B9^4)</f>
        <v>8.4598570642299095E-6</v>
      </c>
    </row>
    <row r="18" spans="1:10" x14ac:dyDescent="0.2">
      <c r="A18" s="1" t="s">
        <v>108</v>
      </c>
      <c r="B18" s="1">
        <f>(3.14/4)*(((B8/2)^4)-(B9/2)^4)</f>
        <v>2.1318839801859373E-7</v>
      </c>
    </row>
    <row r="19" spans="1:10" x14ac:dyDescent="0.2">
      <c r="A19" s="1" t="s">
        <v>29</v>
      </c>
      <c r="B19" s="10">
        <f>B7*B6*9.81</f>
        <v>981</v>
      </c>
    </row>
    <row r="20" spans="1:10" x14ac:dyDescent="0.2">
      <c r="A20" s="1" t="s">
        <v>30</v>
      </c>
      <c r="B20" s="17">
        <f>SQRT((2*B6*B7*9.81*B16*B10)/(B11))</f>
        <v>242238.151149855</v>
      </c>
    </row>
    <row r="21" spans="1:10" x14ac:dyDescent="0.2">
      <c r="A21" s="1" t="s">
        <v>118</v>
      </c>
      <c r="B21" s="13">
        <f>B20*(10^-3)</f>
        <v>242.23815114985501</v>
      </c>
    </row>
    <row r="23" spans="1:10" x14ac:dyDescent="0.2">
      <c r="A23" s="1" t="s">
        <v>33</v>
      </c>
      <c r="B23" s="13">
        <f>(10^-6)*B20/B16</f>
        <v>283.48135780444795</v>
      </c>
    </row>
    <row r="28" spans="1:10" x14ac:dyDescent="0.2">
      <c r="A28" s="1" t="s">
        <v>75</v>
      </c>
      <c r="B28" t="s">
        <v>83</v>
      </c>
      <c r="C28" s="1" t="s">
        <v>121</v>
      </c>
      <c r="D28" s="1" t="s">
        <v>120</v>
      </c>
      <c r="E28" s="1" t="s">
        <v>122</v>
      </c>
      <c r="F28" s="1" t="s">
        <v>123</v>
      </c>
      <c r="G28" s="1" t="s">
        <v>124</v>
      </c>
      <c r="H28" s="1" t="s">
        <v>125</v>
      </c>
      <c r="I28" s="1" t="s">
        <v>34</v>
      </c>
      <c r="J28" s="1" t="s">
        <v>104</v>
      </c>
    </row>
    <row r="29" spans="1:10" x14ac:dyDescent="0.2">
      <c r="A29" s="1" t="s">
        <v>77</v>
      </c>
      <c r="B29" t="s">
        <v>89</v>
      </c>
      <c r="C29">
        <v>0</v>
      </c>
      <c r="D29">
        <v>0</v>
      </c>
      <c r="E29">
        <v>0</v>
      </c>
      <c r="F29">
        <v>0</v>
      </c>
      <c r="G29">
        <v>0</v>
      </c>
      <c r="H29" s="18">
        <v>0</v>
      </c>
      <c r="I29" s="20">
        <v>260</v>
      </c>
      <c r="J29" s="20">
        <v>0</v>
      </c>
    </row>
    <row r="30" spans="1:10" x14ac:dyDescent="0.2">
      <c r="A30" s="1" t="s">
        <v>80</v>
      </c>
      <c r="B30" t="s">
        <v>84</v>
      </c>
      <c r="C30" s="13">
        <v>28.348135780444796</v>
      </c>
      <c r="D30" s="12">
        <v>89.644676485920485</v>
      </c>
      <c r="E30" s="18">
        <v>141.74067890222398</v>
      </c>
      <c r="F30" s="18">
        <v>200.45159044349501</v>
      </c>
      <c r="G30" s="18">
        <v>245.50205735795799</v>
      </c>
      <c r="H30" s="18">
        <v>283.48135780444801</v>
      </c>
      <c r="I30" s="20">
        <v>260</v>
      </c>
      <c r="J30" s="13">
        <v>242.23815114985501</v>
      </c>
    </row>
    <row r="31" spans="1:10" x14ac:dyDescent="0.2">
      <c r="A31" s="1" t="s">
        <v>81</v>
      </c>
      <c r="B31" t="s">
        <v>85</v>
      </c>
      <c r="C31" s="18">
        <v>40.090318088699043</v>
      </c>
      <c r="D31" s="11">
        <v>126.77671728093725</v>
      </c>
      <c r="E31" s="18">
        <v>200.45159044349518</v>
      </c>
      <c r="F31" s="18">
        <v>283.48135780444795</v>
      </c>
      <c r="G31" s="13">
        <v>347.19233910612161</v>
      </c>
      <c r="H31" s="18">
        <v>400.90318088699036</v>
      </c>
      <c r="I31" s="20">
        <v>260</v>
      </c>
      <c r="J31" s="18">
        <v>342.5764786803087</v>
      </c>
    </row>
    <row r="32" spans="1:10" x14ac:dyDescent="0.2">
      <c r="A32" s="1" t="s">
        <v>79</v>
      </c>
      <c r="B32" t="s">
        <v>86</v>
      </c>
      <c r="C32" s="18">
        <v>49.100411471591599</v>
      </c>
      <c r="D32" s="11">
        <v>155.26913430168932</v>
      </c>
      <c r="E32" s="18">
        <v>245.50205735795799</v>
      </c>
      <c r="F32" s="18">
        <v>347.19233910612161</v>
      </c>
      <c r="G32" s="18">
        <v>425.22203670667193</v>
      </c>
      <c r="H32" s="18">
        <v>491.00411471591599</v>
      </c>
      <c r="I32" s="20">
        <v>260</v>
      </c>
      <c r="J32" s="18">
        <v>419.56878532309815</v>
      </c>
    </row>
    <row r="33" spans="1:10" x14ac:dyDescent="0.2">
      <c r="A33" s="1" t="s">
        <v>82</v>
      </c>
      <c r="B33" t="s">
        <v>87</v>
      </c>
      <c r="C33" s="18">
        <v>56.696271560889599</v>
      </c>
      <c r="D33" s="11">
        <v>179.28935297184097</v>
      </c>
      <c r="E33" s="13">
        <v>283.48135780444795</v>
      </c>
      <c r="F33" s="18">
        <v>400.90318088699036</v>
      </c>
      <c r="G33" s="18">
        <v>491.00411471591599</v>
      </c>
      <c r="H33" s="13">
        <v>566.96271560889591</v>
      </c>
      <c r="I33" s="20">
        <v>260</v>
      </c>
      <c r="J33" s="18">
        <v>484.47630229971003</v>
      </c>
    </row>
    <row r="34" spans="1:10" x14ac:dyDescent="0.2">
      <c r="A34" s="1" t="s">
        <v>78</v>
      </c>
      <c r="B34" t="s">
        <v>88</v>
      </c>
      <c r="C34" s="13">
        <v>63.388358640468624</v>
      </c>
      <c r="D34" s="11">
        <v>200.45159044349518</v>
      </c>
      <c r="E34" s="13">
        <v>316.94179320234309</v>
      </c>
      <c r="F34" s="13">
        <v>448.22338242960245</v>
      </c>
      <c r="G34" s="18">
        <v>548.95928886844604</v>
      </c>
      <c r="H34" s="18">
        <v>633.88358640468618</v>
      </c>
      <c r="I34" s="20">
        <v>260</v>
      </c>
      <c r="J34" s="18">
        <v>541.66097271494459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CEC7A-7A3C-4EFD-90F0-78C5C5EB1F7A}">
  <dimension ref="A1:I34"/>
  <sheetViews>
    <sheetView topLeftCell="A19" workbookViewId="0">
      <selection activeCell="F18" sqref="F18"/>
    </sheetView>
  </sheetViews>
  <sheetFormatPr defaultRowHeight="12.75" x14ac:dyDescent="0.2"/>
  <cols>
    <col min="1" max="1" width="33" bestFit="1" customWidth="1"/>
    <col min="2" max="2" width="12.42578125" bestFit="1" customWidth="1"/>
    <col min="3" max="3" width="10.7109375" bestFit="1" customWidth="1"/>
    <col min="4" max="5" width="34.7109375" bestFit="1" customWidth="1"/>
    <col min="6" max="7" width="35.7109375" bestFit="1" customWidth="1"/>
    <col min="8" max="8" width="33" bestFit="1" customWidth="1"/>
    <col min="9" max="9" width="22.5703125" bestFit="1" customWidth="1"/>
  </cols>
  <sheetData>
    <row r="1" spans="1:2" x14ac:dyDescent="0.2">
      <c r="A1" s="15" t="s">
        <v>53</v>
      </c>
    </row>
    <row r="2" spans="1:2" x14ac:dyDescent="0.2">
      <c r="A2" s="14">
        <v>43987</v>
      </c>
    </row>
    <row r="4" spans="1:2" x14ac:dyDescent="0.2">
      <c r="A4" s="1" t="s">
        <v>12</v>
      </c>
      <c r="B4" s="1" t="s">
        <v>13</v>
      </c>
    </row>
    <row r="6" spans="1:2" x14ac:dyDescent="0.2">
      <c r="A6" s="1" t="s">
        <v>16</v>
      </c>
      <c r="B6" s="5">
        <v>50</v>
      </c>
    </row>
    <row r="7" spans="1:2" x14ac:dyDescent="0.2">
      <c r="A7" s="1" t="s">
        <v>17</v>
      </c>
      <c r="B7" s="5">
        <v>20</v>
      </c>
    </row>
    <row r="8" spans="1:2" x14ac:dyDescent="0.2">
      <c r="A8" s="1" t="s">
        <v>18</v>
      </c>
      <c r="B8" s="1">
        <v>5.04E-2</v>
      </c>
    </row>
    <row r="9" spans="1:2" x14ac:dyDescent="0.2">
      <c r="A9" s="1" t="s">
        <v>19</v>
      </c>
      <c r="B9" s="1">
        <v>3.8100000000000002E-2</v>
      </c>
    </row>
    <row r="10" spans="1:2" x14ac:dyDescent="0.2">
      <c r="A10" s="1" t="s">
        <v>20</v>
      </c>
      <c r="B10" s="16">
        <f>70*10^9</f>
        <v>70000000000</v>
      </c>
    </row>
    <row r="11" spans="1:2" x14ac:dyDescent="0.2">
      <c r="A11" s="1" t="s">
        <v>22</v>
      </c>
      <c r="B11" s="1">
        <v>2</v>
      </c>
    </row>
    <row r="14" spans="1:2" x14ac:dyDescent="0.2">
      <c r="A14" s="1" t="s">
        <v>23</v>
      </c>
    </row>
    <row r="16" spans="1:2" x14ac:dyDescent="0.2">
      <c r="A16" t="s">
        <v>106</v>
      </c>
      <c r="B16">
        <f>(3.14*(((B8/2)^2)-((B9/2)^2)))</f>
        <v>8.5451175E-4</v>
      </c>
    </row>
    <row r="17" spans="1:9" x14ac:dyDescent="0.2">
      <c r="A17" s="1" t="s">
        <v>107</v>
      </c>
      <c r="B17" s="10">
        <f>(3.14/(32*B8))*(B8^4-B9^4)</f>
        <v>8.4598570642299095E-6</v>
      </c>
    </row>
    <row r="18" spans="1:9" x14ac:dyDescent="0.2">
      <c r="A18" s="1" t="s">
        <v>108</v>
      </c>
      <c r="B18" s="1">
        <f>(3.14/4)*(((B8/2)^4)-(B9/2)^4)</f>
        <v>2.1318839801859373E-7</v>
      </c>
    </row>
    <row r="19" spans="1:9" x14ac:dyDescent="0.2">
      <c r="A19" s="1" t="s">
        <v>29</v>
      </c>
      <c r="B19" s="10">
        <f>0.5*(B7*B6^2)</f>
        <v>25000</v>
      </c>
    </row>
    <row r="20" spans="1:9" x14ac:dyDescent="0.2">
      <c r="A20" s="1" t="s">
        <v>30</v>
      </c>
      <c r="B20" s="17">
        <f>SQRT((B7*(B6^2)*B16*B10)/B11)</f>
        <v>1222863.6729006222</v>
      </c>
    </row>
    <row r="23" spans="1:9" x14ac:dyDescent="0.2">
      <c r="A23" s="1" t="s">
        <v>126</v>
      </c>
      <c r="B23" s="19">
        <f>(B20*B11)/(B16*B10)</f>
        <v>4.0887632127791014E-2</v>
      </c>
    </row>
    <row r="24" spans="1:9" x14ac:dyDescent="0.2">
      <c r="A24" s="1" t="s">
        <v>128</v>
      </c>
      <c r="B24" s="13">
        <f>B23*(10^3)</f>
        <v>40.887632127791015</v>
      </c>
    </row>
    <row r="26" spans="1:9" x14ac:dyDescent="0.2">
      <c r="A26" t="s">
        <v>129</v>
      </c>
      <c r="B26" s="18">
        <f>(10^3)*((260*10^6)*B11)/B10</f>
        <v>7.4285714285714288</v>
      </c>
    </row>
    <row r="28" spans="1:9" x14ac:dyDescent="0.2">
      <c r="A28" s="1" t="s">
        <v>58</v>
      </c>
      <c r="B28" t="s">
        <v>61</v>
      </c>
      <c r="C28" t="s">
        <v>60</v>
      </c>
      <c r="D28" s="1" t="s">
        <v>132</v>
      </c>
      <c r="E28" s="1" t="s">
        <v>131</v>
      </c>
      <c r="F28" s="1" t="s">
        <v>130</v>
      </c>
      <c r="G28" s="1" t="s">
        <v>133</v>
      </c>
      <c r="H28" s="1" t="s">
        <v>129</v>
      </c>
      <c r="I28" s="22" t="s">
        <v>104</v>
      </c>
    </row>
    <row r="29" spans="1:9" x14ac:dyDescent="0.2">
      <c r="A29" s="1" t="s">
        <v>57</v>
      </c>
      <c r="B29" t="s">
        <v>73</v>
      </c>
      <c r="C29" s="18" t="s">
        <v>62</v>
      </c>
      <c r="D29" s="11">
        <v>0</v>
      </c>
      <c r="E29" s="13">
        <v>0</v>
      </c>
      <c r="F29" s="18">
        <v>0</v>
      </c>
      <c r="G29" s="18">
        <v>0</v>
      </c>
      <c r="H29" s="18">
        <v>7.4285714285714288</v>
      </c>
      <c r="I29" s="18">
        <v>0</v>
      </c>
    </row>
    <row r="30" spans="1:9" x14ac:dyDescent="0.2">
      <c r="A30" s="1" t="s">
        <v>40</v>
      </c>
      <c r="B30" t="s">
        <v>69</v>
      </c>
      <c r="C30" s="18" t="s">
        <v>66</v>
      </c>
      <c r="D30" s="11">
        <v>1.8285504975349001</v>
      </c>
      <c r="E30" s="13">
        <v>4.0887632127791012</v>
      </c>
      <c r="F30" s="18">
        <v>5.7823843888443935</v>
      </c>
      <c r="G30" s="18">
        <v>8.1775264255582023</v>
      </c>
      <c r="H30" s="18">
        <v>7.4285714285714288</v>
      </c>
      <c r="I30" s="13">
        <v>489.14546916024887</v>
      </c>
    </row>
    <row r="31" spans="1:9" x14ac:dyDescent="0.2">
      <c r="A31" s="1" t="s">
        <v>42</v>
      </c>
      <c r="B31" t="s">
        <v>71</v>
      </c>
      <c r="C31" s="18" t="s">
        <v>64</v>
      </c>
      <c r="D31" s="12">
        <v>3.6571009950698028</v>
      </c>
      <c r="E31" s="13">
        <v>8.1775264255582023</v>
      </c>
      <c r="F31" s="18">
        <v>11.564768777688787</v>
      </c>
      <c r="G31" s="18">
        <v>16.355052851116405</v>
      </c>
      <c r="H31" s="18">
        <v>7.4285714285714288</v>
      </c>
      <c r="I31" s="18">
        <v>978.29093832049773</v>
      </c>
    </row>
    <row r="32" spans="1:9" x14ac:dyDescent="0.2">
      <c r="A32" s="1" t="s">
        <v>109</v>
      </c>
      <c r="B32" t="s">
        <v>110</v>
      </c>
      <c r="C32" s="18" t="s">
        <v>111</v>
      </c>
      <c r="D32" s="11">
        <v>5.4856514926047035</v>
      </c>
      <c r="E32" s="13">
        <v>12.266289638337305</v>
      </c>
      <c r="F32" s="18">
        <v>17.347153166533182</v>
      </c>
      <c r="G32" s="18">
        <v>24.53257927667461</v>
      </c>
      <c r="H32" s="18">
        <v>7.4285714285714288</v>
      </c>
      <c r="I32" s="13">
        <v>1467.4364074807468</v>
      </c>
    </row>
    <row r="33" spans="1:9" x14ac:dyDescent="0.2">
      <c r="A33" s="1" t="s">
        <v>116</v>
      </c>
      <c r="B33" t="s">
        <v>112</v>
      </c>
      <c r="C33" s="18" t="s">
        <v>113</v>
      </c>
      <c r="D33" s="11">
        <v>7.31420199013961</v>
      </c>
      <c r="E33" s="13">
        <v>16.355052851116405</v>
      </c>
      <c r="F33" s="18">
        <v>23.129537555377574</v>
      </c>
      <c r="G33" s="18">
        <v>32.710105702232809</v>
      </c>
      <c r="H33" s="18">
        <v>7.4285714285714288</v>
      </c>
      <c r="I33" s="18">
        <v>1956.5818766409955</v>
      </c>
    </row>
    <row r="34" spans="1:9" x14ac:dyDescent="0.2">
      <c r="A34" s="1" t="s">
        <v>115</v>
      </c>
      <c r="B34" t="s">
        <v>114</v>
      </c>
      <c r="C34" s="18" t="s">
        <v>117</v>
      </c>
      <c r="D34" s="12">
        <v>9.1427524876745103</v>
      </c>
      <c r="E34" s="13">
        <v>20.443816063895508</v>
      </c>
      <c r="F34" s="18">
        <v>28.911921944221969</v>
      </c>
      <c r="G34" s="18">
        <v>40.887632127791015</v>
      </c>
      <c r="H34" s="18">
        <v>7.4285714285714288</v>
      </c>
      <c r="I34" s="18">
        <v>2445.7273458012446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21E5A-C42B-4FE1-BE74-148589121E52}">
  <dimension ref="A1:J35"/>
  <sheetViews>
    <sheetView tabSelected="1" topLeftCell="A13" workbookViewId="0">
      <selection activeCell="D27" sqref="D27"/>
    </sheetView>
  </sheetViews>
  <sheetFormatPr defaultRowHeight="12.75" x14ac:dyDescent="0.2"/>
  <cols>
    <col min="1" max="1" width="33" bestFit="1" customWidth="1"/>
    <col min="2" max="2" width="12.42578125" bestFit="1" customWidth="1"/>
    <col min="3" max="3" width="26.140625" bestFit="1" customWidth="1"/>
    <col min="4" max="7" width="27.140625" bestFit="1" customWidth="1"/>
    <col min="8" max="8" width="28.140625" bestFit="1" customWidth="1"/>
    <col min="9" max="9" width="23.5703125" bestFit="1" customWidth="1"/>
    <col min="10" max="10" width="22.5703125" bestFit="1" customWidth="1"/>
  </cols>
  <sheetData>
    <row r="1" spans="1:2" x14ac:dyDescent="0.2">
      <c r="A1" s="15" t="s">
        <v>53</v>
      </c>
    </row>
    <row r="2" spans="1:2" x14ac:dyDescent="0.2">
      <c r="A2" s="14">
        <v>43987</v>
      </c>
    </row>
    <row r="4" spans="1:2" x14ac:dyDescent="0.2">
      <c r="A4" s="1" t="s">
        <v>12</v>
      </c>
      <c r="B4" s="15" t="s">
        <v>13</v>
      </c>
    </row>
    <row r="6" spans="1:2" x14ac:dyDescent="0.2">
      <c r="A6" s="1" t="s">
        <v>76</v>
      </c>
      <c r="B6" s="5">
        <v>1</v>
      </c>
    </row>
    <row r="7" spans="1:2" x14ac:dyDescent="0.2">
      <c r="A7" s="1" t="s">
        <v>17</v>
      </c>
      <c r="B7" s="5">
        <v>100</v>
      </c>
    </row>
    <row r="8" spans="1:2" x14ac:dyDescent="0.2">
      <c r="A8" s="1" t="s">
        <v>18</v>
      </c>
      <c r="B8" s="1">
        <v>5.04E-2</v>
      </c>
    </row>
    <row r="9" spans="1:2" x14ac:dyDescent="0.2">
      <c r="A9" s="1" t="s">
        <v>19</v>
      </c>
      <c r="B9" s="1">
        <v>3.8100000000000002E-2</v>
      </c>
    </row>
    <row r="10" spans="1:2" x14ac:dyDescent="0.2">
      <c r="A10" s="1" t="s">
        <v>20</v>
      </c>
      <c r="B10" s="16">
        <f>70*10^9</f>
        <v>70000000000</v>
      </c>
    </row>
    <row r="11" spans="1:2" x14ac:dyDescent="0.2">
      <c r="A11" s="1" t="s">
        <v>22</v>
      </c>
      <c r="B11" s="1">
        <v>2</v>
      </c>
    </row>
    <row r="14" spans="1:2" x14ac:dyDescent="0.2">
      <c r="A14" s="1" t="s">
        <v>23</v>
      </c>
    </row>
    <row r="16" spans="1:2" x14ac:dyDescent="0.2">
      <c r="A16" t="s">
        <v>106</v>
      </c>
      <c r="B16">
        <f>(3.14*(((B8/2)^2)-((B9/2)^2)))</f>
        <v>8.5451175E-4</v>
      </c>
    </row>
    <row r="17" spans="1:10" x14ac:dyDescent="0.2">
      <c r="A17" s="1" t="s">
        <v>107</v>
      </c>
      <c r="B17" s="10">
        <f>(3.14/(32*B8))*(B8^4-B9^4)</f>
        <v>8.4598570642299095E-6</v>
      </c>
    </row>
    <row r="18" spans="1:10" x14ac:dyDescent="0.2">
      <c r="A18" s="1" t="s">
        <v>108</v>
      </c>
      <c r="B18" s="1">
        <f>(3.14/4)*(((B8/2)^4)-(B9/2)^4)</f>
        <v>2.1318839801859373E-7</v>
      </c>
    </row>
    <row r="19" spans="1:10" x14ac:dyDescent="0.2">
      <c r="A19" s="1" t="s">
        <v>29</v>
      </c>
      <c r="B19" s="10">
        <f>B7*B6*9.81</f>
        <v>981</v>
      </c>
    </row>
    <row r="20" spans="1:10" x14ac:dyDescent="0.2">
      <c r="A20" s="1" t="s">
        <v>30</v>
      </c>
      <c r="B20" s="17">
        <f>SQRT((2*B6*B7*9.81*B16*B10)/B11)</f>
        <v>242238.151149855</v>
      </c>
    </row>
    <row r="21" spans="1:10" x14ac:dyDescent="0.2">
      <c r="A21" s="1" t="s">
        <v>118</v>
      </c>
      <c r="B21" s="13">
        <f>B20*(10^-3)</f>
        <v>242.23815114985501</v>
      </c>
    </row>
    <row r="23" spans="1:10" x14ac:dyDescent="0.2">
      <c r="A23" s="1" t="s">
        <v>126</v>
      </c>
      <c r="B23" s="19">
        <f>(B20*B11)/(B16*B10)</f>
        <v>8.0994673658413702E-3</v>
      </c>
    </row>
    <row r="24" spans="1:10" x14ac:dyDescent="0.2">
      <c r="A24" s="1" t="s">
        <v>128</v>
      </c>
      <c r="B24" s="13">
        <f>B23*(10^3)</f>
        <v>8.0994673658413703</v>
      </c>
    </row>
    <row r="26" spans="1:10" x14ac:dyDescent="0.2">
      <c r="A26" t="s">
        <v>129</v>
      </c>
      <c r="B26" s="18">
        <f>(10^3)*((260*10^6)*B11)/B10</f>
        <v>7.4285714285714288</v>
      </c>
    </row>
    <row r="29" spans="1:10" x14ac:dyDescent="0.2">
      <c r="A29" s="1" t="s">
        <v>75</v>
      </c>
      <c r="B29" t="s">
        <v>83</v>
      </c>
      <c r="C29" s="1" t="s">
        <v>134</v>
      </c>
      <c r="D29" s="1" t="s">
        <v>135</v>
      </c>
      <c r="E29" s="1" t="s">
        <v>136</v>
      </c>
      <c r="F29" s="1" t="s">
        <v>137</v>
      </c>
      <c r="G29" s="1" t="s">
        <v>138</v>
      </c>
      <c r="H29" s="1" t="s">
        <v>139</v>
      </c>
      <c r="I29" s="26" t="s">
        <v>142</v>
      </c>
      <c r="J29" s="1" t="s">
        <v>104</v>
      </c>
    </row>
    <row r="30" spans="1:10" x14ac:dyDescent="0.2">
      <c r="A30" s="1" t="s">
        <v>77</v>
      </c>
      <c r="B30" t="s">
        <v>89</v>
      </c>
      <c r="C30">
        <v>0</v>
      </c>
      <c r="D30">
        <v>0</v>
      </c>
      <c r="E30">
        <v>0</v>
      </c>
      <c r="F30">
        <v>0</v>
      </c>
      <c r="G30">
        <v>0</v>
      </c>
      <c r="H30" s="18">
        <v>0</v>
      </c>
      <c r="I30" s="18">
        <v>7.4285714285714288</v>
      </c>
      <c r="J30" s="20">
        <v>0</v>
      </c>
    </row>
    <row r="31" spans="1:10" x14ac:dyDescent="0.2">
      <c r="A31" s="1" t="s">
        <v>80</v>
      </c>
      <c r="B31" t="s">
        <v>84</v>
      </c>
      <c r="C31" s="13">
        <v>0.80994673658413707</v>
      </c>
      <c r="D31" s="13">
        <v>2.5612764710263001</v>
      </c>
      <c r="E31" s="18">
        <v>4.0497336829206851</v>
      </c>
      <c r="F31" s="18">
        <v>5.7271882983855757</v>
      </c>
      <c r="G31" s="18">
        <v>7.014344495941657</v>
      </c>
      <c r="H31" s="18">
        <v>8.0994673658413703</v>
      </c>
      <c r="I31" s="18">
        <v>7.4285714285714288</v>
      </c>
      <c r="J31" s="13">
        <v>484.47630229971003</v>
      </c>
    </row>
    <row r="32" spans="1:10" x14ac:dyDescent="0.2">
      <c r="A32" s="1" t="s">
        <v>81</v>
      </c>
      <c r="B32" t="s">
        <v>85</v>
      </c>
      <c r="C32" s="18">
        <v>1.1454376596771201</v>
      </c>
      <c r="D32" s="11">
        <v>3.6221919223124925</v>
      </c>
      <c r="E32" s="18">
        <v>5.7271882983855757</v>
      </c>
      <c r="F32" s="18">
        <v>8.0994673658413703</v>
      </c>
      <c r="G32" s="13">
        <v>9.919781117317763</v>
      </c>
      <c r="H32" s="18">
        <v>11.454376596771151</v>
      </c>
      <c r="I32" s="18">
        <v>7.4285714285714288</v>
      </c>
      <c r="J32" s="18">
        <v>685.15295736061739</v>
      </c>
    </row>
    <row r="33" spans="1:10" x14ac:dyDescent="0.2">
      <c r="A33" s="1" t="s">
        <v>79</v>
      </c>
      <c r="B33" t="s">
        <v>86</v>
      </c>
      <c r="C33" s="18">
        <v>1.40286889918833</v>
      </c>
      <c r="D33" s="11">
        <v>4.4362609800482664</v>
      </c>
      <c r="E33" s="18">
        <v>7.0143444959416597</v>
      </c>
      <c r="F33" s="18">
        <v>9.919781117317763</v>
      </c>
      <c r="G33" s="18">
        <v>12.149201048762055</v>
      </c>
      <c r="H33" s="18">
        <v>14.028688991883314</v>
      </c>
      <c r="I33" s="18">
        <v>7.4285714285714288</v>
      </c>
      <c r="J33" s="18">
        <v>839.13757064619631</v>
      </c>
    </row>
    <row r="34" spans="1:10" x14ac:dyDescent="0.2">
      <c r="A34" s="1" t="s">
        <v>82</v>
      </c>
      <c r="B34" t="s">
        <v>87</v>
      </c>
      <c r="C34" s="18">
        <v>1.6198934731682741</v>
      </c>
      <c r="D34" s="11">
        <v>5.1225529420526001</v>
      </c>
      <c r="E34" s="13">
        <v>8.0994673658413703</v>
      </c>
      <c r="F34" s="18">
        <v>11.454376596771151</v>
      </c>
      <c r="G34" s="18">
        <v>14.028688991883314</v>
      </c>
      <c r="H34" s="13">
        <v>16.198934731682741</v>
      </c>
      <c r="I34" s="18">
        <v>7.4285714285714288</v>
      </c>
      <c r="J34" s="18">
        <v>968.95260459942006</v>
      </c>
    </row>
    <row r="35" spans="1:10" x14ac:dyDescent="0.2">
      <c r="A35" s="1" t="s">
        <v>78</v>
      </c>
      <c r="B35" t="s">
        <v>88</v>
      </c>
      <c r="C35" s="13">
        <v>1.8110959611562463</v>
      </c>
      <c r="D35" s="11">
        <v>5.7271882983855757</v>
      </c>
      <c r="E35" s="13">
        <v>9.055479805781232</v>
      </c>
      <c r="F35" s="13">
        <v>12.806382355131499</v>
      </c>
      <c r="G35" s="13">
        <v>15.684551110527044</v>
      </c>
      <c r="H35" s="18">
        <v>18.110959611562464</v>
      </c>
      <c r="I35" s="18">
        <v>7.4285714285714288</v>
      </c>
      <c r="J35" s="18">
        <v>1083.3219454298892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Relative Price to Performance</vt:lpstr>
      <vt:lpstr>Stress From Kinetic Impact</vt:lpstr>
      <vt:lpstr>Stress From Dropped Projectile</vt:lpstr>
      <vt:lpstr>Beam Deflection From Kinetic</vt:lpstr>
      <vt:lpstr>Beam Deflection From Dropped</vt:lpstr>
      <vt:lpstr>Axial Stress From Kinetic</vt:lpstr>
      <vt:lpstr>Axial Stress From Potential</vt:lpstr>
      <vt:lpstr>Axial Displacement From Kinetic</vt:lpstr>
      <vt:lpstr>Axial Displacement Fm Potential</vt:lpstr>
      <vt:lpstr>Pendulum Velocity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</dc:creator>
  <cp:lastModifiedBy>Christopher</cp:lastModifiedBy>
  <dcterms:created xsi:type="dcterms:W3CDTF">2020-04-24T16:50:05Z</dcterms:created>
  <dcterms:modified xsi:type="dcterms:W3CDTF">2020-06-30T15:35:24Z</dcterms:modified>
</cp:coreProperties>
</file>