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ImplementationDays">#REF!</definedName>
    <definedName name="TaskStatus">#REF!</definedName>
    <definedName name="TotalEffort">#REF!</definedName>
    <definedName name="Status">'Backlog del Producto'!$O$7:$O$187</definedName>
    <definedName name="DoneDays">#REF!</definedName>
    <definedName name="TaskStoryID">#REF!</definedName>
    <definedName name="SprintsInTrend">#REF!</definedName>
    <definedName name="TaskRows">#REF!</definedName>
    <definedName name="SprintTasks">#REF!</definedName>
    <definedName name="TrendDays">#REF!</definedName>
    <definedName name="ProductBacklog">'Backlog del Producto'!$B$5:$P$187</definedName>
    <definedName name="TrendOffset">#REF!</definedName>
    <definedName name="SprintCount">#REF!</definedName>
    <definedName name="TrendSprintCount">#REF!</definedName>
    <definedName name="Sprint">'Backlog del Producto'!$N$7:$N$187</definedName>
  </definedNames>
  <calcPr/>
  <extLst>
    <ext uri="GoogleSheetsCustomDataVersion2">
      <go:sheetsCustomData xmlns:go="http://customooxmlschemas.google.com/" r:id="rId6" roundtripDataChecksum="Ev++aUZpPP7GcadJsYgsRR3jn/UqIOWiz8c7yFKcrd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ID#AAABK_lBeDA
Use los siguientes estados    (2024-04-09 21:58:09)
Por Hacer
En Progreso
Terminado
Eliminado
Esta hoja usa los estados anteriores en el formato y cálculos de fórmulas.</t>
      </text>
    </comment>
    <comment authorId="0" ref="M6">
      <text>
        <t xml:space="preserve">======
ID#AAABK_lBeC8
Hector Bravo    (2024-04-09 21:58:09)
Indicar el ID de la Epica o el ID de la Historia que debe ser completada antes</t>
      </text>
    </comment>
    <comment authorId="0" ref="K6">
      <text>
        <t xml:space="preserve">======
ID#AAABK_lBeC4
Petri Heiramo    (2024-04-09 21:58:09)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ID#AAABK_lBeC0
Petri Heiramo    (2024-04-09 21:58:09)
El ID único asignado a la Historia de Usuario.  Este numero no debe cambiar una vez asignado.</t>
      </text>
    </comment>
    <comment authorId="0" ref="L6">
      <text>
        <t xml:space="preserve">======
ID#AAABK_lBeCw
Petri Heiramo    (2024-04-09 21:58:09)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ID#AAABK_lBeCs
Hector Bravo Consultor GE    (2024-04-09 21:58:09)
ID único de la Epica (historia de usuario grande que debe ser descompuesta en historias de usuario mas pequeñas</t>
      </text>
    </comment>
    <comment authorId="0" ref="N6">
      <text>
        <t xml:space="preserve">======
ID#AAABK_lBeCo
Petri Heiramo    (2024-04-09 21:58:09)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</commentList>
  <extLst>
    <ext uri="GoogleSheetsCustomDataVersion2">
      <go:sheetsCustomData xmlns:go="http://customooxmlschemas.google.com/" r:id="rId1" roundtripDataSignature="AMtx7mji+T80mcgIEVUOHnelCf53e2ewZg=="/>
    </ext>
  </extLst>
</comments>
</file>

<file path=xl/sharedStrings.xml><?xml version="1.0" encoding="utf-8"?>
<sst xmlns="http://schemas.openxmlformats.org/spreadsheetml/2006/main" count="109" uniqueCount="77">
  <si>
    <t>Backlog del Producto</t>
  </si>
  <si>
    <t>Por Hacer</t>
  </si>
  <si>
    <t>Nombre del Proyecto:</t>
  </si>
  <si>
    <t>Modulo de informes</t>
  </si>
  <si>
    <t>En Progreso</t>
  </si>
  <si>
    <t>Dueño del Producto</t>
  </si>
  <si>
    <t>Armando Carrillo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</si>
  <si>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</si>
  <si>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</si>
  <si>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</si>
  <si>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</si>
  <si>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</si>
  <si>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</si>
  <si>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</si>
  <si>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</si>
  <si>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</si>
  <si>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</si>
  <si>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</si>
  <si>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</si>
  <si>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</si>
  <si>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</si>
  <si>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</si>
  <si>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</si>
  <si>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</si>
  <si>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</si>
  <si>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</si>
  <si>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</si>
  <si>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E001</t>
  </si>
  <si>
    <t>DENTISTA</t>
  </si>
  <si>
    <t>Generar informes post-tratamiento</t>
  </si>
  <si>
    <t>Facilitar la documentación y 
seguimiento del estado de 
salud bucal del paciente</t>
  </si>
  <si>
    <t>HU001</t>
  </si>
  <si>
    <t>generar el informe post-tratamiento automáticamente en formato PDF</t>
  </si>
  <si>
    <t>facilitar el acceso y la 
referencia futura</t>
  </si>
  <si>
    <t>-El sistema debe generar automáticamente el informe post-tratamiento en formato PDF al concluir la consulta.
-El PDF generado debe almacenarse automáticamente en el sistema de gestión de documentos de la clínica.</t>
  </si>
  <si>
    <t>sin dependencias</t>
  </si>
  <si>
    <t>HU002</t>
  </si>
  <si>
    <t>imprimir una copia del informe post-tratamiento</t>
  </si>
  <si>
    <t>que tenga una referencia física 
de los tratamientos realizados y 
las recomendaciones 
post-tratamiento</t>
  </si>
  <si>
    <t>-El sistema debe ofrecer la opción de imprimir el informe post-tratamiento directamente desde la interfaz del sistema.
-Debe existir una opción para confirmar la impresión antes de que el documento sea físicamente impreso.</t>
  </si>
  <si>
    <t>E002</t>
  </si>
  <si>
    <t>Personalizar informes</t>
  </si>
  <si>
    <t xml:space="preserve">Asegurar que los informes 
reflejen necesidades 
individuales y la marca 
de la clínica </t>
  </si>
  <si>
    <t>HU003</t>
  </si>
  <si>
    <t>agregar notas personalizadas al informe post-tratamiento</t>
  </si>
  <si>
    <t>garantizar una comunicación 
clara y personalizada con el
paciente</t>
  </si>
  <si>
    <t>-El sistema debe permitir al dentista añadir notas personalizadas en cada informe.
-Las notas deben poder ser editadas antes de finalizar el informe.</t>
  </si>
  <si>
    <t>HU004</t>
  </si>
  <si>
    <t>generar los costos de los tratamientos realizados en el informe post-tratamiento</t>
  </si>
  <si>
    <t>que el paciente esté informado 
sobre los aspectos financieros
de su visita</t>
  </si>
  <si>
    <t>-El informe debe incluir una sección detallada con los costos de los tratamientos realizados, así como la información necesaaria sobre los métodos de pago aceptados por la clínica.
-Debe existir consistencia en la presentación de la información financiera en todos los informes.</t>
  </si>
  <si>
    <t>HU005</t>
  </si>
  <si>
    <t>personalizar las plantilla del informe post-tratamiento</t>
  </si>
  <si>
    <t>mantener una apariencia 
profesional y coherente en todos
los documentos generados</t>
  </si>
  <si>
    <t>-El sistema debe permitir al administrador de la clínica personalizar la plantilla del informe.
-La personalización debe incluir opciones para añadir el logotipo y la información de contacto de la clínica.</t>
  </si>
  <si>
    <t>E003</t>
  </si>
  <si>
    <t>Registrar diagnósticos y tratamientos</t>
  </si>
  <si>
    <t>Documentar exhaustivamente 
los procedimientos y eventos
durante las consultas</t>
  </si>
  <si>
    <t>HU006</t>
  </si>
  <si>
    <t>adjuntar imágenes intraorales y extraorales al informe</t>
  </si>
  <si>
    <t>proporcionar una representación
visual clara de los problemas
dentales identificados y los 
tratamientos realizados</t>
  </si>
  <si>
    <t>-El sistema debe permitir al dentista subir y adjuntar imágenes intraorales y extraorales directamente en el informe, las cuales se quedarán visibles.
-Debe existir la posibilidad de añadir notas o comentarios específicos a cada imagen para explicar lo que se muestra.</t>
  </si>
  <si>
    <t>HU007</t>
  </si>
  <si>
    <t>registrar los tratamientos realizados durante la consulta</t>
  </si>
  <si>
    <t>documentar adecuadamente 
cualquier evento adverso y 
las acciones tomadas para 
resolverlo</t>
  </si>
  <si>
    <t>-El sistema debe proporcionar una sección específica y obligatoria para ciertos tipos de complicaciones más comunes donde se pueda documentar cualquier complicación o problema surgido durante el tratamiento.
-La información debe ser fácilmente accesible en el historial médico del paciente para futuras referencias en las consultas.</t>
  </si>
  <si>
    <t>HU0008</t>
  </si>
  <si>
    <t>registrar los medicamentos que que debe consumir el paciente.</t>
  </si>
  <si>
    <t>ver los detalles como la duración
del tratamiento y los 
materiales utilizados</t>
  </si>
  <si>
    <t>-El informe debe incluir un registro detallado de todos los tratamientos realizados, incluyendo tipo de tratamiento, duración y materiales utilizados.
-El sistema debe permitir la edición de esta información de manera fácil y eficiente durante o hasta su finalización y cierre del informe.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</si>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</sst>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6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center"/>
    </xf>
    <xf borderId="3" fillId="0" fontId="7" numFmtId="0" xfId="0" applyAlignment="1" applyBorder="1" applyFont="1">
      <alignment shrinkToFit="0" wrapText="1"/>
    </xf>
    <xf borderId="3" fillId="0" fontId="7" numFmtId="0" xfId="0" applyBorder="1" applyFont="1"/>
    <xf borderId="3" fillId="0" fontId="7" numFmtId="0" xfId="0" applyAlignment="1" applyBorder="1" applyFont="1">
      <alignment shrinkToFit="0" vertical="top" wrapText="1"/>
    </xf>
    <xf borderId="3" fillId="0" fontId="7" numFmtId="0" xfId="0" applyAlignment="1" applyBorder="1" applyFont="1">
      <alignment horizontal="center"/>
    </xf>
    <xf borderId="3" fillId="0" fontId="7" numFmtId="0" xfId="0" applyAlignment="1" applyBorder="1" applyFont="1">
      <alignment vertical="top"/>
    </xf>
    <xf borderId="8" fillId="0" fontId="3" numFmtId="0" xfId="0" applyBorder="1" applyFont="1"/>
    <xf borderId="9" fillId="0" fontId="3" numFmtId="0" xfId="0" applyBorder="1" applyFont="1"/>
    <xf borderId="9" fillId="0" fontId="7" numFmtId="0" xfId="0" applyAlignment="1" applyBorder="1" applyFont="1">
      <alignment horizontal="center"/>
    </xf>
    <xf borderId="9" fillId="0" fontId="7" numFmtId="0" xfId="0" applyAlignment="1" applyBorder="1" applyFont="1">
      <alignment shrinkToFit="0" wrapText="1"/>
    </xf>
    <xf borderId="9" fillId="0" fontId="7" numFmtId="0" xfId="0" applyBorder="1" applyFont="1"/>
    <xf borderId="9" fillId="0" fontId="7" numFmtId="0" xfId="0" applyAlignment="1" applyBorder="1" applyFont="1">
      <alignment shrinkToFit="0" vertical="top" wrapText="1"/>
    </xf>
    <xf borderId="9" fillId="0" fontId="7" numFmtId="0" xfId="0" applyAlignment="1" applyBorder="1" applyFont="1">
      <alignment horizontal="center"/>
    </xf>
    <xf borderId="9" fillId="0" fontId="7" numFmtId="0" xfId="0" applyAlignment="1" applyBorder="1" applyFont="1">
      <alignment vertical="top"/>
    </xf>
    <xf borderId="10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 shrinkToFit="0" wrapText="1"/>
    </xf>
    <xf borderId="9" fillId="0" fontId="7" numFmtId="0" xfId="0" applyAlignment="1" applyBorder="1" applyFont="1">
      <alignment shrinkToFit="0" vertical="bottom" wrapText="1"/>
    </xf>
    <xf borderId="10" fillId="0" fontId="3" numFmtId="0" xfId="0" applyBorder="1" applyFont="1"/>
    <xf borderId="11" fillId="0" fontId="3" numFmtId="0" xfId="0" applyBorder="1" applyFont="1"/>
    <xf borderId="8" fillId="0" fontId="8" numFmtId="0" xfId="0" applyAlignment="1" applyBorder="1" applyFont="1">
      <alignment horizontal="left" shrinkToFit="0" vertical="top" wrapText="0"/>
    </xf>
    <xf borderId="9" fillId="0" fontId="8" numFmtId="0" xfId="0" applyAlignment="1" applyBorder="1" applyFont="1">
      <alignment horizontal="left" shrinkToFit="0" vertical="top" wrapText="0"/>
    </xf>
    <xf borderId="9" fillId="0" fontId="9" numFmtId="0" xfId="0" applyAlignment="1" applyBorder="1" applyFont="1">
      <alignment vertical="bottom"/>
    </xf>
    <xf borderId="9" fillId="0" fontId="8" numFmtId="0" xfId="0" applyAlignment="1" applyBorder="1" applyFont="1">
      <alignment horizontal="left" vertical="bottom"/>
    </xf>
    <xf borderId="9" fillId="0" fontId="8" numFmtId="0" xfId="0" applyAlignment="1" applyBorder="1" applyFont="1">
      <alignment vertical="top"/>
    </xf>
    <xf borderId="9" fillId="0" fontId="8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8" fillId="0" fontId="8" numFmtId="0" xfId="0" applyAlignment="1" applyBorder="1" applyFont="1">
      <alignment horizontal="left" vertical="top"/>
    </xf>
    <xf borderId="9" fillId="0" fontId="8" numFmtId="0" xfId="0" applyAlignment="1" applyBorder="1" applyFont="1">
      <alignment horizontal="left" vertical="top"/>
    </xf>
    <xf borderId="3" fillId="0" fontId="8" numFmtId="0" xfId="0" applyAlignment="1" applyBorder="1" applyFont="1">
      <alignment horizontal="left" shrinkToFit="0" vertical="top" wrapText="0"/>
    </xf>
    <xf borderId="8" fillId="0" fontId="8" numFmtId="0" xfId="0" applyAlignment="1" applyBorder="1" applyFont="1">
      <alignment horizontal="center" shrinkToFit="0" vertical="top" wrapText="0"/>
    </xf>
    <xf borderId="9" fillId="0" fontId="9" numFmtId="0" xfId="0" applyAlignment="1" applyBorder="1" applyFont="1">
      <alignment horizontal="left" shrinkToFit="0" vertical="top" wrapText="0"/>
    </xf>
    <xf borderId="9" fillId="0" fontId="8" numFmtId="0" xfId="0" applyAlignment="1" applyBorder="1" applyFont="1">
      <alignment shrinkToFit="0" vertical="top" wrapText="0"/>
    </xf>
    <xf borderId="9" fillId="0" fontId="8" numFmtId="0" xfId="0" applyAlignment="1" applyBorder="1" applyFont="1">
      <alignment horizontal="center" shrinkToFit="0" vertical="top" wrapText="0"/>
    </xf>
    <xf borderId="9" fillId="0" fontId="9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8" fillId="0" fontId="8" numFmtId="0" xfId="0" applyAlignment="1" applyBorder="1" applyFont="1">
      <alignment horizontal="left" vertical="bottom"/>
    </xf>
    <xf borderId="8" fillId="0" fontId="8" numFmtId="0" xfId="0" applyAlignment="1" applyBorder="1" applyFont="1">
      <alignment horizontal="center" vertical="top"/>
    </xf>
    <xf borderId="9" fillId="0" fontId="9" numFmtId="0" xfId="0" applyAlignment="1" applyBorder="1" applyFont="1">
      <alignment horizontal="left" vertical="top"/>
    </xf>
    <xf borderId="3" fillId="0" fontId="9" numFmtId="0" xfId="0" applyAlignment="1" applyBorder="1" applyFont="1">
      <alignment horizontal="left" vertical="bottom"/>
    </xf>
    <xf borderId="9" fillId="0" fontId="9" numFmtId="0" xfId="0" applyAlignment="1" applyBorder="1" applyFont="1">
      <alignment horizontal="left" vertical="bottom"/>
    </xf>
    <xf borderId="3" fillId="0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12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40.5"/>
    <col customWidth="1" min="4" max="4" width="48.0"/>
    <col customWidth="1" min="5" max="5" width="26.25"/>
    <col customWidth="1" min="6" max="6" width="11.25"/>
    <col customWidth="1" min="7" max="7" width="19.0"/>
    <col customWidth="1" min="8" max="8" width="52.63"/>
    <col customWidth="1" min="9" max="9" width="25.5"/>
    <col customWidth="1" min="10" max="10" width="58.0"/>
    <col customWidth="1" min="11" max="11" width="10.25"/>
    <col customWidth="1" min="12" max="13" width="15.0"/>
    <col customWidth="1" min="14" max="14" width="11.38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20"/>
      <c r="H5" s="20"/>
      <c r="I5" s="8"/>
      <c r="J5" s="22" t="s">
        <v>11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4" t="s">
        <v>17</v>
      </c>
      <c r="H6" s="24" t="s">
        <v>18</v>
      </c>
      <c r="I6" s="24" t="s">
        <v>19</v>
      </c>
      <c r="J6" s="25" t="s">
        <v>20</v>
      </c>
      <c r="K6" s="26" t="s">
        <v>21</v>
      </c>
      <c r="L6" s="26" t="s">
        <v>22</v>
      </c>
      <c r="M6" s="26" t="s">
        <v>23</v>
      </c>
      <c r="N6" s="26" t="s">
        <v>24</v>
      </c>
      <c r="O6" s="26" t="s">
        <v>25</v>
      </c>
      <c r="P6" s="25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27</v>
      </c>
      <c r="C7" s="28" t="s">
        <v>28</v>
      </c>
      <c r="D7" s="28" t="s">
        <v>29</v>
      </c>
      <c r="E7" s="29" t="s">
        <v>30</v>
      </c>
      <c r="F7" s="30" t="s">
        <v>31</v>
      </c>
      <c r="G7" s="30" t="s">
        <v>28</v>
      </c>
      <c r="H7" s="31" t="s">
        <v>32</v>
      </c>
      <c r="I7" s="32" t="s">
        <v>33</v>
      </c>
      <c r="J7" s="33" t="s">
        <v>34</v>
      </c>
      <c r="K7" s="34">
        <v>4.0</v>
      </c>
      <c r="L7" s="30">
        <v>9.0</v>
      </c>
      <c r="M7" s="30" t="s">
        <v>35</v>
      </c>
      <c r="N7" s="30">
        <v>1.0</v>
      </c>
      <c r="O7" s="30" t="s">
        <v>1</v>
      </c>
      <c r="P7" s="35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6"/>
      <c r="C8" s="37"/>
      <c r="D8" s="37"/>
      <c r="E8" s="37"/>
      <c r="F8" s="38" t="s">
        <v>36</v>
      </c>
      <c r="G8" s="38" t="s">
        <v>28</v>
      </c>
      <c r="H8" s="39" t="s">
        <v>37</v>
      </c>
      <c r="I8" s="40" t="s">
        <v>38</v>
      </c>
      <c r="J8" s="41" t="s">
        <v>39</v>
      </c>
      <c r="K8" s="42">
        <v>1.0</v>
      </c>
      <c r="L8" s="38">
        <v>5.0</v>
      </c>
      <c r="M8" s="38" t="s">
        <v>35</v>
      </c>
      <c r="N8" s="42">
        <v>2.0</v>
      </c>
      <c r="O8" s="38" t="s">
        <v>1</v>
      </c>
      <c r="P8" s="4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4" t="s">
        <v>40</v>
      </c>
      <c r="C9" s="45" t="s">
        <v>28</v>
      </c>
      <c r="D9" s="45" t="s">
        <v>41</v>
      </c>
      <c r="E9" s="46" t="s">
        <v>42</v>
      </c>
      <c r="F9" s="38" t="s">
        <v>43</v>
      </c>
      <c r="G9" s="38" t="s">
        <v>28</v>
      </c>
      <c r="H9" s="39" t="s">
        <v>44</v>
      </c>
      <c r="I9" s="40" t="s">
        <v>45</v>
      </c>
      <c r="J9" s="47" t="s">
        <v>46</v>
      </c>
      <c r="K9" s="42">
        <v>3.0</v>
      </c>
      <c r="L9" s="42">
        <v>5.0</v>
      </c>
      <c r="M9" s="38" t="s">
        <v>35</v>
      </c>
      <c r="N9" s="42">
        <v>3.0</v>
      </c>
      <c r="O9" s="38" t="s">
        <v>1</v>
      </c>
      <c r="P9" s="4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48"/>
      <c r="C10" s="49"/>
      <c r="D10" s="49"/>
      <c r="E10" s="49"/>
      <c r="F10" s="38" t="s">
        <v>47</v>
      </c>
      <c r="G10" s="38" t="s">
        <v>28</v>
      </c>
      <c r="H10" s="39" t="s">
        <v>48</v>
      </c>
      <c r="I10" s="40" t="s">
        <v>49</v>
      </c>
      <c r="J10" s="41" t="s">
        <v>50</v>
      </c>
      <c r="K10" s="42">
        <v>2.0</v>
      </c>
      <c r="L10" s="38">
        <v>4.0</v>
      </c>
      <c r="M10" s="38" t="s">
        <v>35</v>
      </c>
      <c r="N10" s="42">
        <v>2.0</v>
      </c>
      <c r="O10" s="38" t="s">
        <v>1</v>
      </c>
      <c r="P10" s="4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2.5" customHeight="1">
      <c r="A11" s="1"/>
      <c r="B11" s="36"/>
      <c r="C11" s="37"/>
      <c r="D11" s="37"/>
      <c r="E11" s="37"/>
      <c r="F11" s="38" t="s">
        <v>51</v>
      </c>
      <c r="G11" s="38" t="s">
        <v>28</v>
      </c>
      <c r="H11" s="39" t="s">
        <v>52</v>
      </c>
      <c r="I11" s="39" t="s">
        <v>53</v>
      </c>
      <c r="J11" s="41" t="s">
        <v>54</v>
      </c>
      <c r="K11" s="42">
        <v>4.0</v>
      </c>
      <c r="L11" s="38">
        <v>8.0</v>
      </c>
      <c r="M11" s="38" t="s">
        <v>35</v>
      </c>
      <c r="N11" s="42">
        <v>1.0</v>
      </c>
      <c r="O11" s="38" t="s">
        <v>1</v>
      </c>
      <c r="P11" s="4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44" t="s">
        <v>55</v>
      </c>
      <c r="C12" s="45" t="s">
        <v>28</v>
      </c>
      <c r="D12" s="45" t="s">
        <v>56</v>
      </c>
      <c r="E12" s="46" t="s">
        <v>57</v>
      </c>
      <c r="F12" s="38" t="s">
        <v>58</v>
      </c>
      <c r="G12" s="38" t="s">
        <v>28</v>
      </c>
      <c r="H12" s="39" t="s">
        <v>59</v>
      </c>
      <c r="I12" s="40" t="s">
        <v>60</v>
      </c>
      <c r="J12" s="41" t="s">
        <v>61</v>
      </c>
      <c r="K12" s="42">
        <v>2.0</v>
      </c>
      <c r="L12" s="38">
        <v>5.0</v>
      </c>
      <c r="M12" s="38" t="s">
        <v>35</v>
      </c>
      <c r="N12" s="38">
        <v>2.0</v>
      </c>
      <c r="O12" s="38" t="s">
        <v>1</v>
      </c>
      <c r="P12" s="4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48"/>
      <c r="C13" s="49"/>
      <c r="D13" s="49"/>
      <c r="E13" s="49"/>
      <c r="F13" s="42" t="s">
        <v>62</v>
      </c>
      <c r="G13" s="38" t="s">
        <v>28</v>
      </c>
      <c r="H13" s="39" t="s">
        <v>63</v>
      </c>
      <c r="I13" s="40" t="s">
        <v>64</v>
      </c>
      <c r="J13" s="41" t="s">
        <v>65</v>
      </c>
      <c r="K13" s="42">
        <v>2.0</v>
      </c>
      <c r="L13" s="42">
        <v>4.0</v>
      </c>
      <c r="M13" s="38" t="s">
        <v>35</v>
      </c>
      <c r="N13" s="42">
        <v>3.0</v>
      </c>
      <c r="O13" s="38" t="s">
        <v>1</v>
      </c>
      <c r="P13" s="4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0.25" customHeight="1">
      <c r="A14" s="1"/>
      <c r="B14" s="36"/>
      <c r="C14" s="37"/>
      <c r="D14" s="37"/>
      <c r="E14" s="37"/>
      <c r="F14" s="38" t="s">
        <v>66</v>
      </c>
      <c r="G14" s="38" t="s">
        <v>28</v>
      </c>
      <c r="H14" s="39" t="s">
        <v>67</v>
      </c>
      <c r="I14" s="40" t="s">
        <v>68</v>
      </c>
      <c r="J14" s="41" t="s">
        <v>69</v>
      </c>
      <c r="K14" s="42">
        <v>2.0</v>
      </c>
      <c r="L14" s="42">
        <v>4.0</v>
      </c>
      <c r="M14" s="38" t="s">
        <v>35</v>
      </c>
      <c r="N14" s="42">
        <v>3.0</v>
      </c>
      <c r="O14" s="38" t="s">
        <v>1</v>
      </c>
      <c r="P14" s="4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0"/>
      <c r="C15" s="51"/>
      <c r="D15" s="51"/>
      <c r="E15" s="51"/>
      <c r="F15" s="51"/>
      <c r="G15" s="51"/>
      <c r="H15" s="52"/>
      <c r="I15" s="53"/>
      <c r="J15" s="54"/>
      <c r="K15" s="55"/>
      <c r="L15" s="55"/>
      <c r="M15" s="55"/>
      <c r="N15" s="55"/>
      <c r="O15" s="55"/>
      <c r="P15" s="56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57"/>
      <c r="C16" s="58"/>
      <c r="D16" s="58"/>
      <c r="E16" s="58"/>
      <c r="F16" s="51"/>
      <c r="G16" s="59"/>
      <c r="H16" s="53"/>
      <c r="I16" s="53"/>
      <c r="J16" s="54"/>
      <c r="K16" s="55"/>
      <c r="L16" s="55"/>
      <c r="M16" s="55"/>
      <c r="N16" s="55"/>
      <c r="O16" s="55"/>
      <c r="P16" s="56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0"/>
      <c r="C17" s="51"/>
      <c r="D17" s="61"/>
      <c r="E17" s="51"/>
      <c r="F17" s="51"/>
      <c r="G17" s="51"/>
      <c r="H17" s="61"/>
      <c r="I17" s="53"/>
      <c r="J17" s="62"/>
      <c r="K17" s="63"/>
      <c r="L17" s="63"/>
      <c r="M17" s="63"/>
      <c r="N17" s="63"/>
      <c r="O17" s="63"/>
      <c r="P17" s="5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60"/>
      <c r="C18" s="51"/>
      <c r="D18" s="61"/>
      <c r="E18" s="51"/>
      <c r="F18" s="51"/>
      <c r="G18" s="51"/>
      <c r="H18" s="64"/>
      <c r="I18" s="53"/>
      <c r="J18" s="62"/>
      <c r="K18" s="63"/>
      <c r="L18" s="63"/>
      <c r="M18" s="63"/>
      <c r="N18" s="63"/>
      <c r="O18" s="63"/>
      <c r="P18" s="56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60"/>
      <c r="C19" s="51"/>
      <c r="D19" s="61"/>
      <c r="E19" s="51"/>
      <c r="F19" s="51"/>
      <c r="G19" s="51"/>
      <c r="H19" s="65"/>
      <c r="I19" s="66"/>
      <c r="J19" s="62"/>
      <c r="K19" s="63"/>
      <c r="L19" s="63"/>
      <c r="M19" s="63"/>
      <c r="N19" s="63"/>
      <c r="O19" s="63"/>
      <c r="P19" s="56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67"/>
      <c r="C20" s="58"/>
      <c r="D20" s="68"/>
      <c r="E20" s="58"/>
      <c r="F20" s="51"/>
      <c r="G20" s="51"/>
      <c r="H20" s="69"/>
      <c r="I20" s="53"/>
      <c r="J20" s="54"/>
      <c r="K20" s="63"/>
      <c r="L20" s="63"/>
      <c r="M20" s="63"/>
      <c r="N20" s="63"/>
      <c r="O20" s="63"/>
      <c r="P20" s="5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67"/>
      <c r="C21" s="58"/>
      <c r="D21" s="68"/>
      <c r="E21" s="58"/>
      <c r="F21" s="51"/>
      <c r="G21" s="51"/>
      <c r="H21" s="70"/>
      <c r="I21" s="53"/>
      <c r="J21" s="54"/>
      <c r="K21" s="63"/>
      <c r="L21" s="63"/>
      <c r="M21" s="63"/>
      <c r="N21" s="63"/>
      <c r="O21" s="63"/>
      <c r="P21" s="5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67"/>
      <c r="C22" s="58"/>
      <c r="D22" s="68"/>
      <c r="E22" s="58"/>
      <c r="F22" s="51"/>
      <c r="G22" s="51"/>
      <c r="H22" s="65"/>
      <c r="I22" s="66"/>
      <c r="J22" s="54"/>
      <c r="K22" s="63"/>
      <c r="L22" s="63"/>
      <c r="M22" s="63"/>
      <c r="N22" s="63"/>
      <c r="O22" s="63"/>
      <c r="P22" s="5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67"/>
      <c r="C23" s="58"/>
      <c r="D23" s="68"/>
      <c r="E23" s="58"/>
      <c r="F23" s="51"/>
      <c r="G23" s="51"/>
      <c r="H23" s="69"/>
      <c r="I23" s="53"/>
      <c r="J23" s="54"/>
      <c r="K23" s="63"/>
      <c r="L23" s="63"/>
      <c r="M23" s="63"/>
      <c r="N23" s="63"/>
      <c r="O23" s="63"/>
      <c r="P23" s="56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67"/>
      <c r="C24" s="58"/>
      <c r="D24" s="68"/>
      <c r="E24" s="58"/>
      <c r="F24" s="51"/>
      <c r="G24" s="51"/>
      <c r="H24" s="65"/>
      <c r="I24" s="66"/>
      <c r="J24" s="54"/>
      <c r="K24" s="63"/>
      <c r="L24" s="63"/>
      <c r="M24" s="63"/>
      <c r="N24" s="63"/>
      <c r="O24" s="63"/>
      <c r="P24" s="56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67"/>
      <c r="C25" s="58"/>
      <c r="D25" s="68"/>
      <c r="E25" s="58"/>
      <c r="F25" s="51"/>
      <c r="G25" s="51"/>
      <c r="H25" s="71"/>
      <c r="I25" s="53"/>
      <c r="J25" s="54"/>
      <c r="K25" s="63"/>
      <c r="L25" s="63"/>
      <c r="M25" s="63"/>
      <c r="N25" s="63"/>
      <c r="O25" s="63"/>
      <c r="P25" s="56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67"/>
      <c r="C26" s="58"/>
      <c r="D26" s="68"/>
      <c r="E26" s="58"/>
      <c r="F26" s="51"/>
      <c r="G26" s="51"/>
      <c r="H26" s="72"/>
      <c r="I26" s="66"/>
      <c r="J26" s="54"/>
      <c r="K26" s="63"/>
      <c r="L26" s="63"/>
      <c r="M26" s="63"/>
      <c r="N26" s="63"/>
      <c r="O26" s="63"/>
      <c r="P26" s="5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57"/>
      <c r="C27" s="58"/>
      <c r="D27" s="58"/>
      <c r="E27" s="58"/>
      <c r="F27" s="58"/>
      <c r="G27" s="58"/>
      <c r="H27" s="73"/>
      <c r="I27" s="58"/>
      <c r="J27" s="54"/>
      <c r="K27" s="63"/>
      <c r="L27" s="63"/>
      <c r="M27" s="63"/>
      <c r="N27" s="63"/>
      <c r="O27" s="63"/>
      <c r="P27" s="56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74"/>
      <c r="C28" s="74"/>
      <c r="D28" s="74"/>
      <c r="E28" s="74"/>
      <c r="F28" s="74"/>
      <c r="G28" s="74"/>
      <c r="H28" s="74"/>
      <c r="I28" s="74"/>
      <c r="J28" s="56"/>
      <c r="K28" s="75"/>
      <c r="L28" s="75"/>
      <c r="M28" s="75"/>
      <c r="N28" s="75"/>
      <c r="O28" s="75"/>
      <c r="P28" s="56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74"/>
      <c r="C29" s="74"/>
      <c r="D29" s="74"/>
      <c r="E29" s="74"/>
      <c r="F29" s="74"/>
      <c r="G29" s="74"/>
      <c r="H29" s="74"/>
      <c r="I29" s="74"/>
      <c r="J29" s="56"/>
      <c r="K29" s="75"/>
      <c r="L29" s="75"/>
      <c r="M29" s="75"/>
      <c r="N29" s="75"/>
      <c r="O29" s="75"/>
      <c r="P29" s="56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74"/>
      <c r="C30" s="74"/>
      <c r="D30" s="74"/>
      <c r="E30" s="74"/>
      <c r="F30" s="74"/>
      <c r="G30" s="74"/>
      <c r="H30" s="74"/>
      <c r="I30" s="74"/>
      <c r="J30" s="56"/>
      <c r="K30" s="75"/>
      <c r="L30" s="75"/>
      <c r="M30" s="75"/>
      <c r="N30" s="75"/>
      <c r="O30" s="75"/>
      <c r="P30" s="56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74"/>
      <c r="C31" s="74"/>
      <c r="D31" s="74"/>
      <c r="E31" s="74"/>
      <c r="F31" s="74"/>
      <c r="G31" s="74"/>
      <c r="H31" s="74"/>
      <c r="I31" s="74"/>
      <c r="J31" s="56"/>
      <c r="K31" s="75"/>
      <c r="L31" s="75"/>
      <c r="M31" s="75"/>
      <c r="N31" s="75"/>
      <c r="O31" s="75"/>
      <c r="P31" s="56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74"/>
      <c r="C32" s="74"/>
      <c r="D32" s="74"/>
      <c r="E32" s="74"/>
      <c r="F32" s="74"/>
      <c r="G32" s="74"/>
      <c r="H32" s="74"/>
      <c r="I32" s="74"/>
      <c r="J32" s="56"/>
      <c r="K32" s="75"/>
      <c r="L32" s="75"/>
      <c r="M32" s="75"/>
      <c r="N32" s="75"/>
      <c r="O32" s="75"/>
      <c r="P32" s="56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74"/>
      <c r="C33" s="74"/>
      <c r="D33" s="74"/>
      <c r="E33" s="74"/>
      <c r="F33" s="74"/>
      <c r="G33" s="74"/>
      <c r="H33" s="74"/>
      <c r="I33" s="74"/>
      <c r="J33" s="56"/>
      <c r="K33" s="75"/>
      <c r="L33" s="75"/>
      <c r="M33" s="75"/>
      <c r="N33" s="75"/>
      <c r="O33" s="75"/>
      <c r="P33" s="56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74"/>
      <c r="C34" s="74"/>
      <c r="D34" s="74"/>
      <c r="E34" s="74"/>
      <c r="F34" s="74"/>
      <c r="G34" s="74"/>
      <c r="H34" s="74"/>
      <c r="I34" s="74"/>
      <c r="J34" s="56"/>
      <c r="K34" s="75"/>
      <c r="L34" s="75"/>
      <c r="M34" s="75"/>
      <c r="N34" s="75"/>
      <c r="O34" s="75"/>
      <c r="P34" s="56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74"/>
      <c r="C35" s="74"/>
      <c r="D35" s="74"/>
      <c r="E35" s="74"/>
      <c r="F35" s="74"/>
      <c r="G35" s="74"/>
      <c r="H35" s="74"/>
      <c r="I35" s="74"/>
      <c r="J35" s="56"/>
      <c r="K35" s="75"/>
      <c r="L35" s="75"/>
      <c r="M35" s="75"/>
      <c r="N35" s="75"/>
      <c r="O35" s="75"/>
      <c r="P35" s="56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74"/>
      <c r="C36" s="74"/>
      <c r="D36" s="74"/>
      <c r="E36" s="74"/>
      <c r="F36" s="74"/>
      <c r="G36" s="74"/>
      <c r="H36" s="74"/>
      <c r="I36" s="74"/>
      <c r="J36" s="56"/>
      <c r="K36" s="75"/>
      <c r="L36" s="75"/>
      <c r="M36" s="75"/>
      <c r="N36" s="75"/>
      <c r="O36" s="75"/>
      <c r="P36" s="5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74"/>
      <c r="C37" s="74"/>
      <c r="D37" s="74"/>
      <c r="E37" s="74"/>
      <c r="F37" s="74"/>
      <c r="G37" s="74"/>
      <c r="H37" s="74"/>
      <c r="I37" s="74"/>
      <c r="J37" s="56"/>
      <c r="K37" s="75"/>
      <c r="L37" s="75"/>
      <c r="M37" s="75"/>
      <c r="N37" s="75"/>
      <c r="O37" s="75"/>
      <c r="P37" s="56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74"/>
      <c r="C38" s="74"/>
      <c r="D38" s="74"/>
      <c r="E38" s="74"/>
      <c r="F38" s="74"/>
      <c r="G38" s="74"/>
      <c r="H38" s="74"/>
      <c r="I38" s="74"/>
      <c r="J38" s="56"/>
      <c r="K38" s="75"/>
      <c r="L38" s="75"/>
      <c r="M38" s="75"/>
      <c r="N38" s="75"/>
      <c r="O38" s="75"/>
      <c r="P38" s="56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74"/>
      <c r="C39" s="74"/>
      <c r="D39" s="74"/>
      <c r="E39" s="74"/>
      <c r="F39" s="74"/>
      <c r="G39" s="74"/>
      <c r="H39" s="74"/>
      <c r="I39" s="74"/>
      <c r="J39" s="56"/>
      <c r="K39" s="75"/>
      <c r="L39" s="75"/>
      <c r="M39" s="75"/>
      <c r="N39" s="75"/>
      <c r="O39" s="75"/>
      <c r="P39" s="56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74"/>
      <c r="C40" s="74"/>
      <c r="D40" s="74"/>
      <c r="E40" s="74"/>
      <c r="F40" s="74"/>
      <c r="G40" s="74"/>
      <c r="H40" s="74"/>
      <c r="I40" s="74"/>
      <c r="J40" s="56"/>
      <c r="K40" s="75"/>
      <c r="L40" s="75"/>
      <c r="M40" s="75"/>
      <c r="N40" s="75"/>
      <c r="O40" s="75"/>
      <c r="P40" s="56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74"/>
      <c r="C41" s="74"/>
      <c r="D41" s="74"/>
      <c r="E41" s="74"/>
      <c r="F41" s="74"/>
      <c r="G41" s="74"/>
      <c r="H41" s="74"/>
      <c r="I41" s="74"/>
      <c r="J41" s="56"/>
      <c r="K41" s="75"/>
      <c r="L41" s="75"/>
      <c r="M41" s="75"/>
      <c r="N41" s="75"/>
      <c r="O41" s="75"/>
      <c r="P41" s="56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74"/>
      <c r="C42" s="74"/>
      <c r="D42" s="74"/>
      <c r="E42" s="74"/>
      <c r="F42" s="74"/>
      <c r="G42" s="74"/>
      <c r="H42" s="74"/>
      <c r="I42" s="74"/>
      <c r="J42" s="56"/>
      <c r="K42" s="75"/>
      <c r="L42" s="75"/>
      <c r="M42" s="75"/>
      <c r="N42" s="75"/>
      <c r="O42" s="75"/>
      <c r="P42" s="56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74"/>
      <c r="C43" s="74"/>
      <c r="D43" s="74"/>
      <c r="E43" s="74"/>
      <c r="F43" s="74"/>
      <c r="G43" s="74"/>
      <c r="H43" s="74"/>
      <c r="I43" s="74"/>
      <c r="J43" s="56"/>
      <c r="K43" s="75"/>
      <c r="L43" s="75"/>
      <c r="M43" s="75"/>
      <c r="N43" s="75"/>
      <c r="O43" s="75"/>
      <c r="P43" s="56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74"/>
      <c r="C44" s="74"/>
      <c r="D44" s="74"/>
      <c r="E44" s="74"/>
      <c r="F44" s="74"/>
      <c r="G44" s="74"/>
      <c r="H44" s="74"/>
      <c r="I44" s="74"/>
      <c r="J44" s="56"/>
      <c r="K44" s="75"/>
      <c r="L44" s="75"/>
      <c r="M44" s="75"/>
      <c r="N44" s="75"/>
      <c r="O44" s="75"/>
      <c r="P44" s="56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74"/>
      <c r="C45" s="74"/>
      <c r="D45" s="74"/>
      <c r="E45" s="74"/>
      <c r="F45" s="74"/>
      <c r="G45" s="74"/>
      <c r="H45" s="74"/>
      <c r="I45" s="74"/>
      <c r="J45" s="56"/>
      <c r="K45" s="75"/>
      <c r="L45" s="75"/>
      <c r="M45" s="75"/>
      <c r="N45" s="75"/>
      <c r="O45" s="75"/>
      <c r="P45" s="56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74"/>
      <c r="C46" s="74"/>
      <c r="D46" s="74"/>
      <c r="E46" s="74"/>
      <c r="F46" s="74"/>
      <c r="G46" s="74"/>
      <c r="H46" s="74"/>
      <c r="I46" s="74"/>
      <c r="J46" s="56"/>
      <c r="K46" s="75"/>
      <c r="L46" s="75"/>
      <c r="M46" s="75"/>
      <c r="N46" s="75"/>
      <c r="O46" s="75"/>
      <c r="P46" s="56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74"/>
      <c r="C47" s="74"/>
      <c r="D47" s="74"/>
      <c r="E47" s="74"/>
      <c r="F47" s="74"/>
      <c r="G47" s="74"/>
      <c r="H47" s="74"/>
      <c r="I47" s="74"/>
      <c r="J47" s="56"/>
      <c r="K47" s="75"/>
      <c r="L47" s="75"/>
      <c r="M47" s="75"/>
      <c r="N47" s="75"/>
      <c r="O47" s="75"/>
      <c r="P47" s="56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74"/>
      <c r="C48" s="74"/>
      <c r="D48" s="74"/>
      <c r="E48" s="74"/>
      <c r="F48" s="74"/>
      <c r="G48" s="74"/>
      <c r="H48" s="74"/>
      <c r="I48" s="74"/>
      <c r="J48" s="56"/>
      <c r="K48" s="75"/>
      <c r="L48" s="75"/>
      <c r="M48" s="75"/>
      <c r="N48" s="75"/>
      <c r="O48" s="75"/>
      <c r="P48" s="56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1"/>
      <c r="H53" s="1"/>
      <c r="I53" s="1"/>
      <c r="J53" s="1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76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9">
    <mergeCell ref="B2:C2"/>
    <mergeCell ref="D2:E2"/>
    <mergeCell ref="B3:C3"/>
    <mergeCell ref="D3:E3"/>
    <mergeCell ref="B5:E5"/>
    <mergeCell ref="F5:I5"/>
    <mergeCell ref="J5:P5"/>
    <mergeCell ref="B9:B11"/>
    <mergeCell ref="B12:B14"/>
    <mergeCell ref="C12:C14"/>
    <mergeCell ref="D12:D14"/>
    <mergeCell ref="E12:E14"/>
    <mergeCell ref="B7:B8"/>
    <mergeCell ref="C7:C8"/>
    <mergeCell ref="D7:D8"/>
    <mergeCell ref="E7:E8"/>
    <mergeCell ref="C9:C11"/>
    <mergeCell ref="D9:D11"/>
    <mergeCell ref="E9:E11"/>
  </mergeCells>
  <conditionalFormatting sqref="P66:P67">
    <cfRule type="expression" dxfId="0" priority="1" stopIfTrue="1">
      <formula>#REF!="Done"</formula>
    </cfRule>
  </conditionalFormatting>
  <conditionalFormatting sqref="P66:P67">
    <cfRule type="expression" dxfId="1" priority="2" stopIfTrue="1">
      <formula>#REF!="Ongoing"</formula>
    </cfRule>
  </conditionalFormatting>
  <conditionalFormatting sqref="P66:P67">
    <cfRule type="expression" dxfId="2" priority="3" stopIfTrue="1">
      <formula>#REF!="Removed"</formula>
    </cfRule>
  </conditionalFormatting>
  <conditionalFormatting sqref="P21">
    <cfRule type="expression" dxfId="0" priority="4" stopIfTrue="1">
      <formula>#REF!="Done"</formula>
    </cfRule>
  </conditionalFormatting>
  <conditionalFormatting sqref="P21">
    <cfRule type="expression" dxfId="1" priority="5" stopIfTrue="1">
      <formula>#REF!="Ongoing"</formula>
    </cfRule>
  </conditionalFormatting>
  <conditionalFormatting sqref="P21">
    <cfRule type="expression" dxfId="2" priority="6" stopIfTrue="1">
      <formula>#REF!="Removed"</formula>
    </cfRule>
  </conditionalFormatting>
  <conditionalFormatting sqref="P77">
    <cfRule type="expression" dxfId="0" priority="7" stopIfTrue="1">
      <formula>$O67="Done"</formula>
    </cfRule>
  </conditionalFormatting>
  <conditionalFormatting sqref="P77">
    <cfRule type="expression" dxfId="1" priority="8" stopIfTrue="1">
      <formula>$O67="Ongoing"</formula>
    </cfRule>
  </conditionalFormatting>
  <conditionalFormatting sqref="P77">
    <cfRule type="expression" dxfId="2" priority="9" stopIfTrue="1">
      <formula>$O67="Removed"</formula>
    </cfRule>
  </conditionalFormatting>
  <conditionalFormatting sqref="B7:P997">
    <cfRule type="expression" dxfId="0" priority="10" stopIfTrue="1">
      <formula>$O7="Terminado"</formula>
    </cfRule>
  </conditionalFormatting>
  <conditionalFormatting sqref="B7:P997">
    <cfRule type="expression" dxfId="1" priority="11" stopIfTrue="1">
      <formula>$O7="En Progreso"</formula>
    </cfRule>
  </conditionalFormatting>
  <conditionalFormatting sqref="B7:P997">
    <cfRule type="expression" dxfId="2" priority="12" stopIfTrue="1">
      <formula>$O7="Eliminado"</formula>
    </cfRule>
  </conditionalFormatting>
  <conditionalFormatting sqref="R3">
    <cfRule type="expression" dxfId="0" priority="13" stopIfTrue="1">
      <formula>#REF!="Done"</formula>
    </cfRule>
  </conditionalFormatting>
  <conditionalFormatting sqref="R3">
    <cfRule type="expression" dxfId="1" priority="14" stopIfTrue="1">
      <formula>#REF!="In Progress"</formula>
    </cfRule>
  </conditionalFormatting>
  <conditionalFormatting sqref="R3">
    <cfRule type="expression" dxfId="2" priority="15" stopIfTrue="1">
      <formula>#REF!="Removed"</formula>
    </cfRule>
  </conditionalFormatting>
  <conditionalFormatting sqref="R1">
    <cfRule type="expression" dxfId="0" priority="16" stopIfTrue="1">
      <formula>$O8="Done"</formula>
    </cfRule>
  </conditionalFormatting>
  <conditionalFormatting sqref="R1">
    <cfRule type="expression" dxfId="1" priority="17" stopIfTrue="1">
      <formula>$O8="In Progress"</formula>
    </cfRule>
  </conditionalFormatting>
  <conditionalFormatting sqref="R1">
    <cfRule type="expression" dxfId="2" priority="18" stopIfTrue="1">
      <formula>$O8="Removed"</formula>
    </cfRule>
  </conditionalFormatting>
  <dataValidations>
    <dataValidation type="list" allowBlank="1" sqref="O6:O76 O78:O187">
      <formula1>"Por Hacer,En Progreso,Terminado,Eliminado"</formula1>
    </dataValidation>
    <dataValidation type="list" allowBlank="1" showErrorMessage="1" sqref="K7:K48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77"/>
      <c r="H1" s="17"/>
    </row>
    <row r="2" ht="12.75" customHeight="1">
      <c r="B2" s="78" t="s">
        <v>24</v>
      </c>
      <c r="C2" s="78" t="s">
        <v>70</v>
      </c>
      <c r="D2" s="78" t="s">
        <v>71</v>
      </c>
      <c r="E2" s="78" t="s">
        <v>72</v>
      </c>
      <c r="F2" s="78" t="s">
        <v>22</v>
      </c>
      <c r="G2" s="79" t="s">
        <v>25</v>
      </c>
      <c r="H2" s="78" t="s">
        <v>73</v>
      </c>
      <c r="I2" s="79" t="s">
        <v>74</v>
      </c>
      <c r="J2" s="80"/>
    </row>
    <row r="3" ht="12.75" customHeight="1">
      <c r="B3" s="81">
        <v>1.0</v>
      </c>
      <c r="C3" s="82">
        <v>45392.0</v>
      </c>
      <c r="D3" s="83">
        <v>27.0</v>
      </c>
      <c r="E3" s="84">
        <v>43362.0</v>
      </c>
      <c r="F3" s="81">
        <f>IF(B3="","",SUMIF('Backlog del Producto'!N$7:N$127,Sprints!B3,'Backlog del Producto'!L$7:L$127))</f>
        <v>17</v>
      </c>
      <c r="G3" s="85" t="s">
        <v>75</v>
      </c>
      <c r="H3" s="83"/>
      <c r="I3" s="86"/>
    </row>
    <row r="4" ht="12.75" customHeight="1">
      <c r="B4" s="81">
        <v>2.0</v>
      </c>
      <c r="C4" s="87">
        <f t="shared" ref="C4:C7" si="1">IF(AND(C3&lt;&gt;"",D3&lt;&gt;"",D4&lt;&gt;""),C3+D3,"")</f>
        <v>45419</v>
      </c>
      <c r="D4" s="83">
        <v>20.0</v>
      </c>
      <c r="E4" s="84">
        <f t="shared" ref="E4:E7" si="2">IF(AND(C4&lt;&gt;"",D4&lt;&gt;""),C4+D4-1,"")</f>
        <v>45438</v>
      </c>
      <c r="F4" s="81">
        <f>IF(B4="","",SUMIF('Backlog del Producto'!N$7:N$127,Sprints!B4,'Backlog del Producto'!L$7:L$127))</f>
        <v>14</v>
      </c>
      <c r="G4" s="85" t="s">
        <v>75</v>
      </c>
      <c r="H4" s="83"/>
      <c r="I4" s="86"/>
    </row>
    <row r="5" ht="12.75" customHeight="1">
      <c r="B5" s="81">
        <v>3.0</v>
      </c>
      <c r="C5" s="87">
        <f t="shared" si="1"/>
        <v>45439</v>
      </c>
      <c r="D5" s="83">
        <v>21.0</v>
      </c>
      <c r="E5" s="84">
        <f t="shared" si="2"/>
        <v>45459</v>
      </c>
      <c r="F5" s="81">
        <f>IF(B5="","",SUMIF('Backlog del Producto'!N$7:N$127,Sprints!B5,'Backlog del Producto'!L$7:L$127))</f>
        <v>13</v>
      </c>
      <c r="G5" s="85" t="s">
        <v>75</v>
      </c>
      <c r="H5" s="83"/>
      <c r="I5" s="86"/>
    </row>
    <row r="6" ht="12.75" customHeight="1">
      <c r="B6" s="81">
        <v>4.0</v>
      </c>
      <c r="C6" s="87">
        <f t="shared" si="1"/>
        <v>45460</v>
      </c>
      <c r="D6" s="83">
        <v>9.0</v>
      </c>
      <c r="E6" s="84">
        <f t="shared" si="2"/>
        <v>45468</v>
      </c>
      <c r="F6" s="81">
        <f>IF(B6="","",SUMIF('Backlog del Producto'!N$7:N$127,Sprints!B6,'Backlog del Producto'!L$7:L$127))</f>
        <v>0</v>
      </c>
      <c r="G6" s="85" t="s">
        <v>75</v>
      </c>
      <c r="H6" s="83"/>
      <c r="I6" s="86"/>
    </row>
    <row r="7" ht="12.75" customHeight="1">
      <c r="B7" s="81">
        <v>5.0</v>
      </c>
      <c r="C7" s="87">
        <f t="shared" si="1"/>
        <v>45469</v>
      </c>
      <c r="D7" s="83">
        <v>8.0</v>
      </c>
      <c r="E7" s="84">
        <f t="shared" si="2"/>
        <v>45476</v>
      </c>
      <c r="F7" s="81">
        <f>IF(B7="","",SUMIF('Backlog del Producto'!N$7:N$127,Sprints!B7,'Backlog del Producto'!L$7:L$127))</f>
        <v>0</v>
      </c>
      <c r="G7" s="85" t="s">
        <v>75</v>
      </c>
      <c r="H7" s="83"/>
      <c r="I7" s="86"/>
    </row>
    <row r="8" ht="12.75" customHeight="1">
      <c r="B8" s="81"/>
      <c r="C8" s="87"/>
      <c r="D8" s="83"/>
      <c r="E8" s="84"/>
      <c r="F8" s="81"/>
      <c r="G8" s="85"/>
      <c r="H8" s="83"/>
      <c r="I8" s="86"/>
    </row>
    <row r="9" ht="12.75" customHeight="1">
      <c r="B9" s="81" t="str">
        <f t="shared" ref="B9:B17" si="3">IF(AND(C9&lt;&gt;"",D9&lt;&gt;""),B8+1,"")</f>
        <v/>
      </c>
      <c r="C9" s="87" t="str">
        <f t="shared" ref="C9:C17" si="4">IF(AND(C8&lt;&gt;"",D8&lt;&gt;"",D9&lt;&gt;""),C8+D8,"")</f>
        <v/>
      </c>
      <c r="D9" s="83"/>
      <c r="E9" s="84" t="str">
        <f t="shared" ref="E9:E17" si="5">IF(AND(C9&lt;&gt;"",D9&lt;&gt;""),C9+D9-1,"")</f>
        <v/>
      </c>
      <c r="F9" s="81" t="str">
        <f>IF(B9="","",SUMIF('Backlog del Producto'!N$7:N$127,Sprints!B9,'Backlog del Producto'!L$7:L$127))</f>
        <v/>
      </c>
      <c r="G9" s="85" t="str">
        <f t="shared" ref="G9:G17" si="6">IF(AND(OR(G8="Planned",G8="Ongoing"),D9&lt;&gt;""),"Planned","Unplanned")</f>
        <v>Unplanned</v>
      </c>
      <c r="H9" s="83"/>
      <c r="I9" s="86"/>
    </row>
    <row r="10" ht="12.75" customHeight="1">
      <c r="B10" s="81" t="str">
        <f t="shared" si="3"/>
        <v/>
      </c>
      <c r="C10" s="87" t="str">
        <f t="shared" si="4"/>
        <v/>
      </c>
      <c r="D10" s="83"/>
      <c r="E10" s="84" t="str">
        <f t="shared" si="5"/>
        <v/>
      </c>
      <c r="F10" s="81" t="str">
        <f>IF(B10="","",SUMIF('Backlog del Producto'!N$7:N$127,Sprints!B10,'Backlog del Producto'!L$7:L$127))</f>
        <v/>
      </c>
      <c r="G10" s="85" t="str">
        <f t="shared" si="6"/>
        <v>Unplanned</v>
      </c>
      <c r="H10" s="83"/>
      <c r="I10" s="86"/>
    </row>
    <row r="11" ht="12.75" customHeight="1">
      <c r="B11" s="81" t="str">
        <f t="shared" si="3"/>
        <v/>
      </c>
      <c r="C11" s="87" t="str">
        <f t="shared" si="4"/>
        <v/>
      </c>
      <c r="D11" s="83"/>
      <c r="E11" s="84" t="str">
        <f t="shared" si="5"/>
        <v/>
      </c>
      <c r="F11" s="81" t="str">
        <f>IF(B11="","",SUMIF('Backlog del Producto'!N$7:N$127,Sprints!B11,'Backlog del Producto'!L$7:L$127))</f>
        <v/>
      </c>
      <c r="G11" s="85" t="str">
        <f t="shared" si="6"/>
        <v>Unplanned</v>
      </c>
      <c r="H11" s="83"/>
      <c r="I11" s="86"/>
    </row>
    <row r="12" ht="12.75" customHeight="1">
      <c r="B12" s="81" t="str">
        <f t="shared" si="3"/>
        <v/>
      </c>
      <c r="C12" s="87" t="str">
        <f t="shared" si="4"/>
        <v/>
      </c>
      <c r="D12" s="83"/>
      <c r="E12" s="84" t="str">
        <f t="shared" si="5"/>
        <v/>
      </c>
      <c r="F12" s="81" t="str">
        <f>IF(B12="","",SUMIF('Backlog del Producto'!N$7:N$127,Sprints!B12,'Backlog del Producto'!L$7:L$127))</f>
        <v/>
      </c>
      <c r="G12" s="85" t="str">
        <f t="shared" si="6"/>
        <v>Unplanned</v>
      </c>
      <c r="H12" s="83"/>
      <c r="I12" s="86"/>
    </row>
    <row r="13" ht="12.75" customHeight="1">
      <c r="B13" s="81" t="str">
        <f t="shared" si="3"/>
        <v/>
      </c>
      <c r="C13" s="87" t="str">
        <f t="shared" si="4"/>
        <v/>
      </c>
      <c r="D13" s="83"/>
      <c r="E13" s="84" t="str">
        <f t="shared" si="5"/>
        <v/>
      </c>
      <c r="F13" s="81" t="str">
        <f>IF(B13="","",SUMIF('Backlog del Producto'!N$7:N$127,Sprints!B13,'Backlog del Producto'!L$7:L$127))</f>
        <v/>
      </c>
      <c r="G13" s="85" t="str">
        <f t="shared" si="6"/>
        <v>Unplanned</v>
      </c>
      <c r="H13" s="83"/>
      <c r="I13" s="86"/>
    </row>
    <row r="14" ht="12.75" customHeight="1">
      <c r="B14" s="81" t="str">
        <f t="shared" si="3"/>
        <v/>
      </c>
      <c r="C14" s="87" t="str">
        <f t="shared" si="4"/>
        <v/>
      </c>
      <c r="D14" s="83"/>
      <c r="E14" s="84" t="str">
        <f t="shared" si="5"/>
        <v/>
      </c>
      <c r="F14" s="81" t="str">
        <f>IF(B14="","",SUMIF('Backlog del Producto'!N$7:N$127,Sprints!B14,'Backlog del Producto'!L$7:L$127))</f>
        <v/>
      </c>
      <c r="G14" s="85" t="str">
        <f t="shared" si="6"/>
        <v>Unplanned</v>
      </c>
      <c r="H14" s="83"/>
      <c r="I14" s="86"/>
    </row>
    <row r="15" ht="12.75" customHeight="1">
      <c r="B15" s="81" t="str">
        <f t="shared" si="3"/>
        <v/>
      </c>
      <c r="C15" s="87" t="str">
        <f t="shared" si="4"/>
        <v/>
      </c>
      <c r="D15" s="83"/>
      <c r="E15" s="84" t="str">
        <f t="shared" si="5"/>
        <v/>
      </c>
      <c r="F15" s="81" t="str">
        <f>IF(B15="","",SUMIF('Backlog del Producto'!N$7:N$127,Sprints!B15,'Backlog del Producto'!L$7:L$127))</f>
        <v/>
      </c>
      <c r="G15" s="85" t="str">
        <f t="shared" si="6"/>
        <v>Unplanned</v>
      </c>
      <c r="H15" s="83"/>
      <c r="I15" s="86"/>
    </row>
    <row r="16" ht="12.75" customHeight="1">
      <c r="B16" s="81" t="str">
        <f t="shared" si="3"/>
        <v/>
      </c>
      <c r="C16" s="87" t="str">
        <f t="shared" si="4"/>
        <v/>
      </c>
      <c r="D16" s="83"/>
      <c r="E16" s="84" t="str">
        <f t="shared" si="5"/>
        <v/>
      </c>
      <c r="F16" s="81" t="str">
        <f>IF(B16="","",SUMIF('Backlog del Producto'!N$7:N$127,Sprints!B16,'Backlog del Producto'!L$7:L$127))</f>
        <v/>
      </c>
      <c r="G16" s="85" t="str">
        <f t="shared" si="6"/>
        <v>Unplanned</v>
      </c>
      <c r="H16" s="83"/>
      <c r="I16" s="86"/>
    </row>
    <row r="17" ht="12.75" customHeight="1">
      <c r="B17" s="81" t="str">
        <f t="shared" si="3"/>
        <v/>
      </c>
      <c r="C17" s="87" t="str">
        <f t="shared" si="4"/>
        <v/>
      </c>
      <c r="D17" s="83"/>
      <c r="E17" s="84" t="str">
        <f t="shared" si="5"/>
        <v/>
      </c>
      <c r="F17" s="81" t="str">
        <f>IF(B17="","",SUMIF('Backlog del Producto'!N$7:N$127,Sprints!B17,'Backlog del Producto'!L$7:L$127))</f>
        <v/>
      </c>
      <c r="G17" s="85" t="str">
        <f t="shared" si="6"/>
        <v>Unplanned</v>
      </c>
      <c r="H17" s="83"/>
      <c r="I17" s="86"/>
    </row>
    <row r="18" ht="12.75" customHeight="1">
      <c r="B18" s="85"/>
      <c r="C18" s="85"/>
      <c r="D18" s="88"/>
      <c r="E18" s="89" t="s">
        <v>76</v>
      </c>
      <c r="F18" s="81">
        <f>SUMIF('Backlog del Producto'!N$7:N$127,"",'Backlog del Producto'!L$7:L$127)-SUMIF('Backlog del Producto'!O$7:O$127,"Eliminado",'Backlog del Producto'!L$7:L$127)</f>
        <v>0</v>
      </c>
      <c r="G18" s="85"/>
      <c r="H18" s="83"/>
      <c r="I18" s="90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