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Clienti\LUXOFT\Internal Training\DataVisualization&amp;StoryTelling\"/>
    </mc:Choice>
  </mc:AlternateContent>
  <bookViews>
    <workbookView xWindow="0" yWindow="0" windowWidth="28800" windowHeight="13020"/>
  </bookViews>
  <sheets>
    <sheet name="Sheet1" sheetId="1" r:id="rId1"/>
  </sheets>
  <definedNames>
    <definedName name="tDec97">Sheet1!$C$8</definedName>
    <definedName name="tDec97_100">Sheet1!$B$19</definedName>
    <definedName name="tJul85">Sheet1!$B$8</definedName>
    <definedName name="tJul85_100">Sheet1!$B$18</definedName>
  </definedNames>
  <calcPr calcId="152511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7" i="1"/>
  <c r="E3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9" i="1"/>
  <c r="E13" i="1" s="1"/>
  <c r="B18" i="1"/>
  <c r="C9" i="1"/>
  <c r="C10" i="1"/>
  <c r="E10" i="1" s="1"/>
  <c r="C11" i="1"/>
  <c r="C12" i="1"/>
  <c r="E12" i="1" s="1"/>
  <c r="C13" i="1"/>
  <c r="C14" i="1"/>
  <c r="E14" i="1" s="1"/>
  <c r="C7" i="1"/>
  <c r="C6" i="1"/>
  <c r="E6" i="1" s="1"/>
  <c r="C5" i="1"/>
  <c r="C4" i="1"/>
  <c r="E4" i="1" s="1"/>
  <c r="C3" i="1"/>
  <c r="C2" i="1"/>
  <c r="E2" i="1" s="1"/>
  <c r="B14" i="1"/>
  <c r="B13" i="1"/>
  <c r="B12" i="1"/>
  <c r="B11" i="1"/>
  <c r="B10" i="1"/>
  <c r="B9" i="1"/>
  <c r="B7" i="1"/>
  <c r="B6" i="1"/>
  <c r="B5" i="1"/>
  <c r="B4" i="1"/>
  <c r="B3" i="1"/>
  <c r="B2" i="1"/>
  <c r="E8" i="1" l="1"/>
  <c r="E5" i="1"/>
  <c r="E9" i="1"/>
</calcChain>
</file>

<file path=xl/sharedStrings.xml><?xml version="1.0" encoding="utf-8"?>
<sst xmlns="http://schemas.openxmlformats.org/spreadsheetml/2006/main" count="55" uniqueCount="25">
  <si>
    <t>Time</t>
  </si>
  <si>
    <t>Jul85</t>
  </si>
  <si>
    <t>Dec97</t>
  </si>
  <si>
    <t>t-12</t>
  </si>
  <si>
    <t>t-10</t>
  </si>
  <si>
    <t>t-8</t>
  </si>
  <si>
    <t>t-6</t>
  </si>
  <si>
    <t>t-4</t>
  </si>
  <si>
    <t>t-2</t>
  </si>
  <si>
    <t>t</t>
  </si>
  <si>
    <t>t+2</t>
  </si>
  <si>
    <t>t+4</t>
  </si>
  <si>
    <t>t+6</t>
  </si>
  <si>
    <t>t+8</t>
  </si>
  <si>
    <t>t+10</t>
  </si>
  <si>
    <t>t+12</t>
  </si>
  <si>
    <t>Adapdative values</t>
  </si>
  <si>
    <t>Jul85_100</t>
  </si>
  <si>
    <t>Dec97_100</t>
  </si>
  <si>
    <t>Row Labels</t>
  </si>
  <si>
    <t>Grand Total</t>
  </si>
  <si>
    <t>Sum of Jul85</t>
  </si>
  <si>
    <t>Sum of Dec97</t>
  </si>
  <si>
    <t>Sum of Jul85_100</t>
  </si>
  <si>
    <t>Sum of Dec97_100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</si>
</sst>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7" fontId="0" fillId="0" borderId="0" xfId="0" quotePrefix="1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[Base100Explained.xlsx]Sheet1!PivotTable1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019418430684337E-2"/>
          <c:y val="0.12305438564365501"/>
          <c:w val="0.65248018553893783"/>
          <c:h val="0.67327874713335256"/>
        </c:manualLayout>
      </c:layout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Sum of Jul85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Sheet1!$L$2:$L$15</c:f>
              <c:strCache>
                <c:ptCount val="13"/>
                <c:pt idx="0">
                  <c:v>t-12</c:v>
                </c:pt>
                <c:pt idx="1">
                  <c:v>t-10</c:v>
                </c:pt>
                <c:pt idx="2">
                  <c:v>t-8</c:v>
                </c:pt>
                <c:pt idx="3">
                  <c:v>t-6</c:v>
                </c:pt>
                <c:pt idx="4">
                  <c:v>t-4</c:v>
                </c:pt>
                <c:pt idx="5">
                  <c:v>t-2</c:v>
                </c:pt>
                <c:pt idx="6">
                  <c:v>t</c:v>
                </c:pt>
                <c:pt idx="7">
                  <c:v>t+2</c:v>
                </c:pt>
                <c:pt idx="8">
                  <c:v>t+4</c:v>
                </c:pt>
                <c:pt idx="9">
                  <c:v>t+6</c:v>
                </c:pt>
                <c:pt idx="10">
                  <c:v>t+8</c:v>
                </c:pt>
                <c:pt idx="11">
                  <c:v>t+10</c:v>
                </c:pt>
                <c:pt idx="12">
                  <c:v>t+12</c:v>
                </c:pt>
              </c:strCache>
            </c:strRef>
          </c:cat>
          <c:val>
            <c:numRef>
              <c:f>Sheet1!$M$2:$M$15</c:f>
              <c:numCache>
                <c:formatCode>General</c:formatCode>
                <c:ptCount val="13"/>
                <c:pt idx="0">
                  <c:v>675</c:v>
                </c:pt>
                <c:pt idx="1">
                  <c:v>725</c:v>
                </c:pt>
                <c:pt idx="2">
                  <c:v>750</c:v>
                </c:pt>
                <c:pt idx="3">
                  <c:v>625</c:v>
                </c:pt>
                <c:pt idx="4">
                  <c:v>275</c:v>
                </c:pt>
                <c:pt idx="5">
                  <c:v>325</c:v>
                </c:pt>
                <c:pt idx="6">
                  <c:v>250</c:v>
                </c:pt>
                <c:pt idx="7">
                  <c:v>350</c:v>
                </c:pt>
                <c:pt idx="8">
                  <c:v>375</c:v>
                </c:pt>
                <c:pt idx="9">
                  <c:v>450</c:v>
                </c:pt>
                <c:pt idx="10">
                  <c:v>462.5</c:v>
                </c:pt>
                <c:pt idx="11">
                  <c:v>475</c:v>
                </c:pt>
                <c:pt idx="12">
                  <c:v>487.5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Sum of Dec97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Sheet1!$L$2:$L$15</c:f>
              <c:strCache>
                <c:ptCount val="13"/>
                <c:pt idx="0">
                  <c:v>t-12</c:v>
                </c:pt>
                <c:pt idx="1">
                  <c:v>t-10</c:v>
                </c:pt>
                <c:pt idx="2">
                  <c:v>t-8</c:v>
                </c:pt>
                <c:pt idx="3">
                  <c:v>t-6</c:v>
                </c:pt>
                <c:pt idx="4">
                  <c:v>t-4</c:v>
                </c:pt>
                <c:pt idx="5">
                  <c:v>t-2</c:v>
                </c:pt>
                <c:pt idx="6">
                  <c:v>t</c:v>
                </c:pt>
                <c:pt idx="7">
                  <c:v>t+2</c:v>
                </c:pt>
                <c:pt idx="8">
                  <c:v>t+4</c:v>
                </c:pt>
                <c:pt idx="9">
                  <c:v>t+6</c:v>
                </c:pt>
                <c:pt idx="10">
                  <c:v>t+8</c:v>
                </c:pt>
                <c:pt idx="11">
                  <c:v>t+10</c:v>
                </c:pt>
                <c:pt idx="12">
                  <c:v>t+12</c:v>
                </c:pt>
              </c:strCache>
            </c:strRef>
          </c:cat>
          <c:val>
            <c:numRef>
              <c:f>Sheet1!$N$2:$N$15</c:f>
              <c:numCache>
                <c:formatCode>General</c:formatCode>
                <c:ptCount val="13"/>
                <c:pt idx="0">
                  <c:v>640</c:v>
                </c:pt>
                <c:pt idx="1">
                  <c:v>560</c:v>
                </c:pt>
                <c:pt idx="2">
                  <c:v>520</c:v>
                </c:pt>
                <c:pt idx="3">
                  <c:v>540</c:v>
                </c:pt>
                <c:pt idx="4">
                  <c:v>480</c:v>
                </c:pt>
                <c:pt idx="5">
                  <c:v>440.00000000000006</c:v>
                </c:pt>
                <c:pt idx="6">
                  <c:v>400</c:v>
                </c:pt>
                <c:pt idx="7">
                  <c:v>560</c:v>
                </c:pt>
                <c:pt idx="8">
                  <c:v>680</c:v>
                </c:pt>
                <c:pt idx="9">
                  <c:v>800</c:v>
                </c:pt>
                <c:pt idx="10">
                  <c:v>760</c:v>
                </c:pt>
                <c:pt idx="11">
                  <c:v>840</c:v>
                </c:pt>
                <c:pt idx="12">
                  <c:v>919.99999999999989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781456"/>
        <c:axId val="325784176"/>
      </c:lineChart>
      <c:catAx>
        <c:axId val="3257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5784176"/>
        <c:crosses val="autoZero"/>
        <c:auto val="1"/>
        <c:lblAlgn val="ctr"/>
        <c:lblOffset val="100"/>
        <c:noMultiLvlLbl val="0"/>
      </c:catAx>
      <c:valAx>
        <c:axId val="3257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57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[Base100Explained.xlsx]Sheet1!PivotTable2</c:name>
    <c:fmtId val="0"/>
  </c:pivotSource>
  <c:chart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tint val="77000"/>
              </a:schemeClr>
            </a:solidFill>
            <a:ln w="9525">
              <a:solidFill>
                <a:schemeClr val="accent3">
                  <a:tint val="77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1756256845847027E-2"/>
          <c:y val="2.5428331875182269E-2"/>
          <c:w val="0.61746874160414988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Sheet1!$L$20</c:f>
              <c:strCache>
                <c:ptCount val="1"/>
                <c:pt idx="0">
                  <c:v>Sum of Jul85_100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cat>
            <c:strRef>
              <c:f>Sheet1!$K$21:$K$34</c:f>
              <c:strCache>
                <c:ptCount val="13"/>
                <c:pt idx="0">
                  <c:v>t-12</c:v>
                </c:pt>
                <c:pt idx="1">
                  <c:v>t-10</c:v>
                </c:pt>
                <c:pt idx="2">
                  <c:v>t-8</c:v>
                </c:pt>
                <c:pt idx="3">
                  <c:v>t-6</c:v>
                </c:pt>
                <c:pt idx="4">
                  <c:v>t-4</c:v>
                </c:pt>
                <c:pt idx="5">
                  <c:v>t-2</c:v>
                </c:pt>
                <c:pt idx="6">
                  <c:v>t</c:v>
                </c:pt>
                <c:pt idx="7">
                  <c:v>t+2</c:v>
                </c:pt>
                <c:pt idx="8">
                  <c:v>t+4</c:v>
                </c:pt>
                <c:pt idx="9">
                  <c:v>t+6</c:v>
                </c:pt>
                <c:pt idx="10">
                  <c:v>t+8</c:v>
                </c:pt>
                <c:pt idx="11">
                  <c:v>t+10</c:v>
                </c:pt>
                <c:pt idx="12">
                  <c:v>t+12</c:v>
                </c:pt>
              </c:strCache>
            </c:strRef>
          </c:cat>
          <c:val>
            <c:numRef>
              <c:f>Sheet1!$L$21:$L$34</c:f>
              <c:numCache>
                <c:formatCode>General</c:formatCode>
                <c:ptCount val="13"/>
                <c:pt idx="0">
                  <c:v>270</c:v>
                </c:pt>
                <c:pt idx="1">
                  <c:v>290</c:v>
                </c:pt>
                <c:pt idx="2">
                  <c:v>300</c:v>
                </c:pt>
                <c:pt idx="3">
                  <c:v>250</c:v>
                </c:pt>
                <c:pt idx="4">
                  <c:v>110</c:v>
                </c:pt>
                <c:pt idx="5">
                  <c:v>130</c:v>
                </c:pt>
                <c:pt idx="6">
                  <c:v>100</c:v>
                </c:pt>
                <c:pt idx="7">
                  <c:v>140</c:v>
                </c:pt>
                <c:pt idx="8">
                  <c:v>150</c:v>
                </c:pt>
                <c:pt idx="9">
                  <c:v>180</c:v>
                </c:pt>
                <c:pt idx="10">
                  <c:v>185</c:v>
                </c:pt>
                <c:pt idx="11">
                  <c:v>190</c:v>
                </c:pt>
                <c:pt idx="12">
                  <c:v>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Sheet1!$M$20</c:f>
              <c:strCache>
                <c:ptCount val="1"/>
                <c:pt idx="0">
                  <c:v>Sum of Dec97_100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cat>
            <c:strRef>
              <c:f>Sheet1!$K$21:$K$34</c:f>
              <c:strCache>
                <c:ptCount val="13"/>
                <c:pt idx="0">
                  <c:v>t-12</c:v>
                </c:pt>
                <c:pt idx="1">
                  <c:v>t-10</c:v>
                </c:pt>
                <c:pt idx="2">
                  <c:v>t-8</c:v>
                </c:pt>
                <c:pt idx="3">
                  <c:v>t-6</c:v>
                </c:pt>
                <c:pt idx="4">
                  <c:v>t-4</c:v>
                </c:pt>
                <c:pt idx="5">
                  <c:v>t-2</c:v>
                </c:pt>
                <c:pt idx="6">
                  <c:v>t</c:v>
                </c:pt>
                <c:pt idx="7">
                  <c:v>t+2</c:v>
                </c:pt>
                <c:pt idx="8">
                  <c:v>t+4</c:v>
                </c:pt>
                <c:pt idx="9">
                  <c:v>t+6</c:v>
                </c:pt>
                <c:pt idx="10">
                  <c:v>t+8</c:v>
                </c:pt>
                <c:pt idx="11">
                  <c:v>t+10</c:v>
                </c:pt>
                <c:pt idx="12">
                  <c:v>t+12</c:v>
                </c:pt>
              </c:strCache>
            </c:strRef>
          </c:cat>
          <c:val>
            <c:numRef>
              <c:f>Sheet1!$M$21:$M$34</c:f>
              <c:numCache>
                <c:formatCode>General</c:formatCode>
                <c:ptCount val="13"/>
                <c:pt idx="0">
                  <c:v>160</c:v>
                </c:pt>
                <c:pt idx="1">
                  <c:v>140</c:v>
                </c:pt>
                <c:pt idx="2">
                  <c:v>130</c:v>
                </c:pt>
                <c:pt idx="3">
                  <c:v>135</c:v>
                </c:pt>
                <c:pt idx="4">
                  <c:v>120</c:v>
                </c:pt>
                <c:pt idx="5">
                  <c:v>110.00000000000001</c:v>
                </c:pt>
                <c:pt idx="6">
                  <c:v>100</c:v>
                </c:pt>
                <c:pt idx="7">
                  <c:v>140</c:v>
                </c:pt>
                <c:pt idx="8">
                  <c:v>170</c:v>
                </c:pt>
                <c:pt idx="9">
                  <c:v>200</c:v>
                </c:pt>
                <c:pt idx="10">
                  <c:v>190</c:v>
                </c:pt>
                <c:pt idx="11">
                  <c:v>210</c:v>
                </c:pt>
                <c:pt idx="12">
                  <c:v>229.99999999999997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87984"/>
        <c:axId val="325784720"/>
      </c:lineChart>
      <c:catAx>
        <c:axId val="3257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5784720"/>
        <c:crosses val="autoZero"/>
        <c:auto val="1"/>
        <c:lblAlgn val="ctr"/>
        <c:lblOffset val="100"/>
        <c:noMultiLvlLbl val="0"/>
      </c:catAx>
      <c:valAx>
        <c:axId val="3257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57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18</xdr:col>
      <xdr:colOff>361950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180975</xdr:rowOff>
    </xdr:from>
    <xdr:to>
      <xdr:col>19</xdr:col>
      <xdr:colOff>57150</xdr:colOff>
      <xdr:row>34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e" refreshedDate="44223.493258564813" createdVersion="5" refreshedVersion="5" minRefreshableVersion="3" recordCount="13">
  <cacheSource type="worksheet">
    <worksheetSource ref="A1:E14" sheet="Sheet1"/>
  </cacheSource>
  <cacheFields count="5">
    <cacheField name="Time" numFmtId="0">
      <sharedItems count="13">
        <s v="t-12"/>
        <s v="t-10"/>
        <s v="t-8"/>
        <s v="t-6"/>
        <s v="t-4"/>
        <s v="t-2"/>
        <s v="t"/>
        <s v="t+2"/>
        <s v="t+4"/>
        <s v="t+6"/>
        <s v="t+8"/>
        <s v="t+10"/>
        <s v="t+12"/>
      </sharedItems>
    </cacheField>
    <cacheField name="Jul85" numFmtId="0">
      <sharedItems containsSemiMixedTypes="0" containsString="0" containsNumber="1" minValue="250" maxValue="750"/>
    </cacheField>
    <cacheField name="Dec97" numFmtId="0">
      <sharedItems containsSemiMixedTypes="0" containsString="0" containsNumber="1" minValue="400" maxValue="919.99999999999989"/>
    </cacheField>
    <cacheField name="Jul85_100" numFmtId="0">
      <sharedItems containsSemiMixedTypes="0" containsString="0" containsNumber="1" containsInteger="1" minValue="100" maxValue="300"/>
    </cacheField>
    <cacheField name="Dec97_100" numFmtId="0">
      <sharedItems containsSemiMixedTypes="0" containsString="0" containsNumber="1" minValue="100" maxValue="229.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n v="675"/>
    <n v="640"/>
    <n v="270"/>
    <n v="160"/>
  </r>
  <r>
    <x v="1"/>
    <n v="725"/>
    <n v="560"/>
    <n v="290"/>
    <n v="140"/>
  </r>
  <r>
    <x v="2"/>
    <n v="750"/>
    <n v="520"/>
    <n v="300"/>
    <n v="130"/>
  </r>
  <r>
    <x v="3"/>
    <n v="625"/>
    <n v="540"/>
    <n v="250"/>
    <n v="135"/>
  </r>
  <r>
    <x v="4"/>
    <n v="275"/>
    <n v="480"/>
    <n v="110"/>
    <n v="120"/>
  </r>
  <r>
    <x v="5"/>
    <n v="325"/>
    <n v="440.00000000000006"/>
    <n v="130"/>
    <n v="110.00000000000001"/>
  </r>
  <r>
    <x v="6"/>
    <n v="250"/>
    <n v="400"/>
    <n v="100"/>
    <n v="100"/>
  </r>
  <r>
    <x v="7"/>
    <n v="350"/>
    <n v="560"/>
    <n v="140"/>
    <n v="140"/>
  </r>
  <r>
    <x v="8"/>
    <n v="375"/>
    <n v="680"/>
    <n v="150"/>
    <n v="170"/>
  </r>
  <r>
    <x v="9"/>
    <n v="450"/>
    <n v="800"/>
    <n v="180"/>
    <n v="200"/>
  </r>
  <r>
    <x v="10"/>
    <n v="462.5"/>
    <n v="760"/>
    <n v="185"/>
    <n v="190"/>
  </r>
  <r>
    <x v="11"/>
    <n v="475"/>
    <n v="840"/>
    <n v="190"/>
    <n v="210"/>
  </r>
  <r>
    <x v="12"/>
    <n v="487.5"/>
    <n v="919.99999999999989"/>
    <n v="195"/>
    <n v="229.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K20:M34" firstHeaderRow="0" firstDataRow="1" firstDataCol="1"/>
  <pivotFields count="5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ul85_100" fld="3" baseField="0" baseItem="0"/>
    <dataField name="Sum of Dec97_100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L1:N15" firstHeaderRow="0" firstDataRow="1" firstDataCol="1"/>
  <pivotFields count="5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ul85" fld="1" baseField="0" baseItem="0"/>
    <dataField name="Sum of Dec97" fld="2" baseField="0" baseItem="0"/>
  </dataFields>
  <chartFormats count="2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Y11" sqref="Y11"/>
    </sheetView>
  </sheetViews>
  <sheetFormatPr defaultRowHeight="15" x14ac:dyDescent="0.25"/>
  <cols>
    <col min="3" max="3" width="13.42578125" bestFit="1" customWidth="1"/>
    <col min="5" max="5" width="10.28515625" bestFit="1" customWidth="1"/>
    <col min="11" max="11" width="13.140625" bestFit="1" customWidth="1"/>
    <col min="12" max="12" width="13.140625" customWidth="1"/>
    <col min="13" max="13" width="12" customWidth="1"/>
    <col min="14" max="14" width="12.85546875" customWidth="1"/>
    <col min="15" max="18" width="4" customWidth="1"/>
    <col min="19" max="19" width="6" customWidth="1"/>
    <col min="20" max="20" width="4" customWidth="1"/>
    <col min="21" max="21" width="6" customWidth="1"/>
    <col min="22" max="25" width="4" customWidth="1"/>
    <col min="26" max="26" width="11.28515625" bestFit="1" customWidth="1"/>
  </cols>
  <sheetData>
    <row r="1" spans="1:14" x14ac:dyDescent="0.25">
      <c r="A1" s="8" t="s">
        <v>0</v>
      </c>
      <c r="B1" s="9" t="s">
        <v>1</v>
      </c>
      <c r="C1" s="9" t="s">
        <v>2</v>
      </c>
      <c r="D1" s="10" t="s">
        <v>17</v>
      </c>
      <c r="E1" s="10" t="s">
        <v>18</v>
      </c>
      <c r="F1" s="2"/>
      <c r="L1" s="4" t="s">
        <v>19</v>
      </c>
      <c r="M1" t="s">
        <v>21</v>
      </c>
      <c r="N1" t="s">
        <v>22</v>
      </c>
    </row>
    <row r="2" spans="1:14" x14ac:dyDescent="0.25">
      <c r="A2" s="6" t="s">
        <v>3</v>
      </c>
      <c r="B2" s="7">
        <f>tJul85*2.7</f>
        <v>675</v>
      </c>
      <c r="C2" s="7">
        <f>tDec97*1.6</f>
        <v>640</v>
      </c>
      <c r="D2" s="11">
        <f>B2*tJul85_100</f>
        <v>270</v>
      </c>
      <c r="E2" s="11">
        <f>C2*tDec97_100</f>
        <v>160</v>
      </c>
      <c r="L2" s="5" t="s">
        <v>3</v>
      </c>
      <c r="M2" s="1">
        <v>675</v>
      </c>
      <c r="N2" s="1">
        <v>640</v>
      </c>
    </row>
    <row r="3" spans="1:14" x14ac:dyDescent="0.25">
      <c r="A3" s="6" t="s">
        <v>4</v>
      </c>
      <c r="B3" s="7">
        <f>tJul85*2.9</f>
        <v>725</v>
      </c>
      <c r="C3" s="7">
        <f>tDec97*1.4</f>
        <v>560</v>
      </c>
      <c r="D3" s="11">
        <f>B3*tJul85_100</f>
        <v>290</v>
      </c>
      <c r="E3" s="11">
        <f>C3*tDec97_100</f>
        <v>140</v>
      </c>
      <c r="L3" s="5" t="s">
        <v>4</v>
      </c>
      <c r="M3" s="1">
        <v>725</v>
      </c>
      <c r="N3" s="1">
        <v>560</v>
      </c>
    </row>
    <row r="4" spans="1:14" x14ac:dyDescent="0.25">
      <c r="A4" s="6" t="s">
        <v>5</v>
      </c>
      <c r="B4" s="7">
        <f>tJul85*3</f>
        <v>750</v>
      </c>
      <c r="C4" s="7">
        <f>tDec97*1.3</f>
        <v>520</v>
      </c>
      <c r="D4" s="11">
        <f>B4*tJul85_100</f>
        <v>300</v>
      </c>
      <c r="E4" s="11">
        <f>C4*tDec97_100</f>
        <v>130</v>
      </c>
      <c r="L4" s="5" t="s">
        <v>5</v>
      </c>
      <c r="M4" s="1">
        <v>750</v>
      </c>
      <c r="N4" s="1">
        <v>520</v>
      </c>
    </row>
    <row r="5" spans="1:14" x14ac:dyDescent="0.25">
      <c r="A5" s="6" t="s">
        <v>6</v>
      </c>
      <c r="B5" s="7">
        <f>tJul85*2.5</f>
        <v>625</v>
      </c>
      <c r="C5" s="7">
        <f>tDec97*1.35</f>
        <v>540</v>
      </c>
      <c r="D5" s="11">
        <f>B5*tJul85_100</f>
        <v>250</v>
      </c>
      <c r="E5" s="11">
        <f>C5*tDec97_100</f>
        <v>135</v>
      </c>
      <c r="L5" s="5" t="s">
        <v>6</v>
      </c>
      <c r="M5" s="1">
        <v>625</v>
      </c>
      <c r="N5" s="1">
        <v>540</v>
      </c>
    </row>
    <row r="6" spans="1:14" x14ac:dyDescent="0.25">
      <c r="A6" s="6" t="s">
        <v>7</v>
      </c>
      <c r="B6" s="7">
        <f>tJul85*1.1</f>
        <v>275</v>
      </c>
      <c r="C6" s="7">
        <f>tDec97*1.2</f>
        <v>480</v>
      </c>
      <c r="D6" s="11">
        <f>B6*tJul85_100</f>
        <v>110</v>
      </c>
      <c r="E6" s="11">
        <f>C6*tDec97_100</f>
        <v>120</v>
      </c>
      <c r="L6" s="5" t="s">
        <v>7</v>
      </c>
      <c r="M6" s="1">
        <v>275</v>
      </c>
      <c r="N6" s="1">
        <v>480</v>
      </c>
    </row>
    <row r="7" spans="1:14" x14ac:dyDescent="0.25">
      <c r="A7" s="6" t="s">
        <v>8</v>
      </c>
      <c r="B7" s="7">
        <f>tJul85*1.3</f>
        <v>325</v>
      </c>
      <c r="C7" s="7">
        <f>tDec97*1.1</f>
        <v>440.00000000000006</v>
      </c>
      <c r="D7" s="11">
        <f>B7*tJul85_100</f>
        <v>130</v>
      </c>
      <c r="E7" s="11">
        <f>C7*tDec97_100</f>
        <v>110.00000000000001</v>
      </c>
      <c r="L7" s="5" t="s">
        <v>8</v>
      </c>
      <c r="M7" s="1">
        <v>325</v>
      </c>
      <c r="N7" s="1">
        <v>440.00000000000006</v>
      </c>
    </row>
    <row r="8" spans="1:14" x14ac:dyDescent="0.25">
      <c r="A8" s="6" t="s">
        <v>9</v>
      </c>
      <c r="B8" s="7">
        <v>250</v>
      </c>
      <c r="C8" s="7">
        <v>400</v>
      </c>
      <c r="D8" s="3">
        <f>B8*tJul85_100</f>
        <v>100</v>
      </c>
      <c r="E8" s="3">
        <f>C8*tDec97_100</f>
        <v>100</v>
      </c>
      <c r="L8" s="5" t="s">
        <v>9</v>
      </c>
      <c r="M8" s="1">
        <v>250</v>
      </c>
      <c r="N8" s="1">
        <v>400</v>
      </c>
    </row>
    <row r="9" spans="1:14" x14ac:dyDescent="0.25">
      <c r="A9" s="6" t="s">
        <v>10</v>
      </c>
      <c r="B9" s="7">
        <f>tJul85*1.4</f>
        <v>350</v>
      </c>
      <c r="C9" s="7">
        <f>tDec97*1.4</f>
        <v>560</v>
      </c>
      <c r="D9" s="10">
        <f>B9*tJul85_100</f>
        <v>140</v>
      </c>
      <c r="E9" s="10">
        <f>C9*tDec97_100</f>
        <v>140</v>
      </c>
      <c r="L9" s="5" t="s">
        <v>10</v>
      </c>
      <c r="M9" s="1">
        <v>350</v>
      </c>
      <c r="N9" s="1">
        <v>560</v>
      </c>
    </row>
    <row r="10" spans="1:14" x14ac:dyDescent="0.25">
      <c r="A10" s="6" t="s">
        <v>11</v>
      </c>
      <c r="B10" s="7">
        <f>tJul85*1.5</f>
        <v>375</v>
      </c>
      <c r="C10" s="7">
        <f>tDec97*1.7</f>
        <v>680</v>
      </c>
      <c r="D10" s="11">
        <f>B10*tJul85_100</f>
        <v>150</v>
      </c>
      <c r="E10" s="11">
        <f>C10*tDec97_100</f>
        <v>170</v>
      </c>
      <c r="L10" s="5" t="s">
        <v>11</v>
      </c>
      <c r="M10" s="1">
        <v>375</v>
      </c>
      <c r="N10" s="1">
        <v>680</v>
      </c>
    </row>
    <row r="11" spans="1:14" x14ac:dyDescent="0.25">
      <c r="A11" s="6" t="s">
        <v>12</v>
      </c>
      <c r="B11" s="7">
        <f>tJul85*1.8</f>
        <v>450</v>
      </c>
      <c r="C11" s="7">
        <f>tDec97*2</f>
        <v>800</v>
      </c>
      <c r="D11" s="11">
        <f>B11*tJul85_100</f>
        <v>180</v>
      </c>
      <c r="E11" s="11">
        <f>C11*tDec97_100</f>
        <v>200</v>
      </c>
      <c r="L11" s="5" t="s">
        <v>12</v>
      </c>
      <c r="M11" s="1">
        <v>450</v>
      </c>
      <c r="N11" s="1">
        <v>800</v>
      </c>
    </row>
    <row r="12" spans="1:14" x14ac:dyDescent="0.25">
      <c r="A12" s="6" t="s">
        <v>13</v>
      </c>
      <c r="B12" s="7">
        <f>tJul85*1.85</f>
        <v>462.5</v>
      </c>
      <c r="C12" s="7">
        <f>tDec97*1.9</f>
        <v>760</v>
      </c>
      <c r="D12" s="11">
        <f>B12*tJul85_100</f>
        <v>185</v>
      </c>
      <c r="E12" s="11">
        <f>C12*tDec97_100</f>
        <v>190</v>
      </c>
      <c r="L12" s="5" t="s">
        <v>13</v>
      </c>
      <c r="M12" s="1">
        <v>462.5</v>
      </c>
      <c r="N12" s="1">
        <v>760</v>
      </c>
    </row>
    <row r="13" spans="1:14" x14ac:dyDescent="0.25">
      <c r="A13" s="6" t="s">
        <v>14</v>
      </c>
      <c r="B13" s="7">
        <f>tJul85*1.9</f>
        <v>475</v>
      </c>
      <c r="C13" s="7">
        <f>tDec97*2.1</f>
        <v>840</v>
      </c>
      <c r="D13" s="11">
        <f>B13*tJul85_100</f>
        <v>190</v>
      </c>
      <c r="E13" s="11">
        <f>C13*tDec97_100</f>
        <v>210</v>
      </c>
      <c r="L13" s="5" t="s">
        <v>14</v>
      </c>
      <c r="M13" s="1">
        <v>475</v>
      </c>
      <c r="N13" s="1">
        <v>840</v>
      </c>
    </row>
    <row r="14" spans="1:14" x14ac:dyDescent="0.25">
      <c r="A14" s="6" t="s">
        <v>15</v>
      </c>
      <c r="B14" s="7">
        <f>tJul85*1.95</f>
        <v>487.5</v>
      </c>
      <c r="C14" s="7">
        <f>tDec97*2.3</f>
        <v>919.99999999999989</v>
      </c>
      <c r="D14" s="11">
        <f>B14*tJul85_100</f>
        <v>195</v>
      </c>
      <c r="E14" s="11">
        <f>C14*tDec97_100</f>
        <v>229.99999999999997</v>
      </c>
      <c r="L14" s="5" t="s">
        <v>15</v>
      </c>
      <c r="M14" s="1">
        <v>487.5</v>
      </c>
      <c r="N14" s="1">
        <v>919.99999999999989</v>
      </c>
    </row>
    <row r="15" spans="1:14" x14ac:dyDescent="0.25">
      <c r="L15" s="5" t="s">
        <v>20</v>
      </c>
      <c r="M15" s="1">
        <v>6225</v>
      </c>
      <c r="N15" s="1">
        <v>8140</v>
      </c>
    </row>
    <row r="17" spans="1:13" x14ac:dyDescent="0.25">
      <c r="B17" t="s">
        <v>16</v>
      </c>
    </row>
    <row r="18" spans="1:13" x14ac:dyDescent="0.25">
      <c r="A18" t="s">
        <v>1</v>
      </c>
      <c r="B18">
        <f>100/tJul85</f>
        <v>0.4</v>
      </c>
    </row>
    <row r="19" spans="1:13" x14ac:dyDescent="0.25">
      <c r="A19" t="s">
        <v>2</v>
      </c>
      <c r="B19">
        <f>100/tDec97</f>
        <v>0.25</v>
      </c>
    </row>
    <row r="20" spans="1:13" x14ac:dyDescent="0.25">
      <c r="K20" s="4" t="s">
        <v>19</v>
      </c>
      <c r="L20" t="s">
        <v>23</v>
      </c>
      <c r="M20" t="s">
        <v>24</v>
      </c>
    </row>
    <row r="21" spans="1:13" x14ac:dyDescent="0.25">
      <c r="K21" s="5" t="s">
        <v>3</v>
      </c>
      <c r="L21" s="1">
        <v>270</v>
      </c>
      <c r="M21" s="1">
        <v>160</v>
      </c>
    </row>
    <row r="22" spans="1:13" x14ac:dyDescent="0.25">
      <c r="K22" s="5" t="s">
        <v>4</v>
      </c>
      <c r="L22" s="1">
        <v>290</v>
      </c>
      <c r="M22" s="1">
        <v>140</v>
      </c>
    </row>
    <row r="23" spans="1:13" x14ac:dyDescent="0.25">
      <c r="K23" s="5" t="s">
        <v>5</v>
      </c>
      <c r="L23" s="1">
        <v>300</v>
      </c>
      <c r="M23" s="1">
        <v>130</v>
      </c>
    </row>
    <row r="24" spans="1:13" x14ac:dyDescent="0.25">
      <c r="K24" s="5" t="s">
        <v>6</v>
      </c>
      <c r="L24" s="1">
        <v>250</v>
      </c>
      <c r="M24" s="1">
        <v>135</v>
      </c>
    </row>
    <row r="25" spans="1:13" x14ac:dyDescent="0.25">
      <c r="K25" s="5" t="s">
        <v>7</v>
      </c>
      <c r="L25" s="1">
        <v>110</v>
      </c>
      <c r="M25" s="1">
        <v>120</v>
      </c>
    </row>
    <row r="26" spans="1:13" x14ac:dyDescent="0.25">
      <c r="K26" s="5" t="s">
        <v>8</v>
      </c>
      <c r="L26" s="1">
        <v>130</v>
      </c>
      <c r="M26" s="1">
        <v>110.00000000000001</v>
      </c>
    </row>
    <row r="27" spans="1:13" x14ac:dyDescent="0.25">
      <c r="K27" s="5" t="s">
        <v>9</v>
      </c>
      <c r="L27" s="1">
        <v>100</v>
      </c>
      <c r="M27" s="1">
        <v>100</v>
      </c>
    </row>
    <row r="28" spans="1:13" x14ac:dyDescent="0.25">
      <c r="K28" s="5" t="s">
        <v>10</v>
      </c>
      <c r="L28" s="1">
        <v>140</v>
      </c>
      <c r="M28" s="1">
        <v>140</v>
      </c>
    </row>
    <row r="29" spans="1:13" x14ac:dyDescent="0.25">
      <c r="K29" s="5" t="s">
        <v>11</v>
      </c>
      <c r="L29" s="1">
        <v>150</v>
      </c>
      <c r="M29" s="1">
        <v>170</v>
      </c>
    </row>
    <row r="30" spans="1:13" x14ac:dyDescent="0.25">
      <c r="K30" s="5" t="s">
        <v>12</v>
      </c>
      <c r="L30" s="1">
        <v>180</v>
      </c>
      <c r="M30" s="1">
        <v>200</v>
      </c>
    </row>
    <row r="31" spans="1:13" x14ac:dyDescent="0.25">
      <c r="K31" s="5" t="s">
        <v>13</v>
      </c>
      <c r="L31" s="1">
        <v>185</v>
      </c>
      <c r="M31" s="1">
        <v>190</v>
      </c>
    </row>
    <row r="32" spans="1:13" x14ac:dyDescent="0.25">
      <c r="K32" s="5" t="s">
        <v>14</v>
      </c>
      <c r="L32" s="1">
        <v>190</v>
      </c>
      <c r="M32" s="1">
        <v>210</v>
      </c>
    </row>
    <row r="33" spans="11:13" x14ac:dyDescent="0.25">
      <c r="K33" s="5" t="s">
        <v>15</v>
      </c>
      <c r="L33" s="1">
        <v>195</v>
      </c>
      <c r="M33" s="1">
        <v>229.99999999999997</v>
      </c>
    </row>
    <row r="34" spans="11:13" x14ac:dyDescent="0.25">
      <c r="K34" s="5" t="s">
        <v>20</v>
      </c>
      <c r="L34" s="1">
        <v>2490</v>
      </c>
      <c r="M34" s="1">
        <v>2035</v>
      </c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tDec97</vt:lpstr>
      <vt:lpstr>tDec97_100</vt:lpstr>
      <vt:lpstr>tJul85</vt:lpstr>
      <vt:lpstr>tJul85_100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</dc:creator>
  <cp:lastModifiedBy>Ame</cp:lastModifiedBy>
  <dcterms:created xsi:type="dcterms:W3CDTF">2021-01-27T10:05:07Z</dcterms:created>
  <dcterms:modified xsi:type="dcterms:W3CDTF">2021-01-27T15:58:29Z</dcterms:modified>
</cp:coreProperties>
</file>