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 Klobke\Documents\GitHub\MesstechnikBericht1\Doc\"/>
    </mc:Choice>
  </mc:AlternateContent>
  <xr:revisionPtr revIDLastSave="0" documentId="13_ncr:1_{022B696D-E5B8-4205-A02A-30C2509AEF54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7" i="1"/>
  <c r="J8" i="1"/>
  <c r="J9" i="1"/>
  <c r="J10" i="1"/>
  <c r="J11" i="1"/>
  <c r="J12" i="1"/>
  <c r="J7" i="1"/>
  <c r="I8" i="1" l="1"/>
  <c r="I9" i="1"/>
  <c r="I10" i="1"/>
  <c r="I11" i="1"/>
  <c r="I12" i="1"/>
  <c r="I7" i="1"/>
  <c r="H19" i="1"/>
  <c r="H8" i="1"/>
  <c r="H9" i="1"/>
  <c r="H10" i="1"/>
  <c r="H11" i="1"/>
  <c r="H12" i="1"/>
  <c r="H7" i="1"/>
  <c r="F7" i="1"/>
  <c r="F8" i="1"/>
  <c r="F9" i="1"/>
  <c r="F10" i="1"/>
  <c r="F11" i="1"/>
  <c r="F12" i="1"/>
  <c r="G17" i="1"/>
  <c r="G8" i="1"/>
  <c r="G9" i="1"/>
  <c r="G10" i="1"/>
  <c r="G11" i="1"/>
  <c r="G12" i="1"/>
  <c r="G7" i="1"/>
  <c r="F26" i="1"/>
  <c r="F25" i="1"/>
</calcChain>
</file>

<file path=xl/sharedStrings.xml><?xml version="1.0" encoding="utf-8"?>
<sst xmlns="http://schemas.openxmlformats.org/spreadsheetml/2006/main" count="123" uniqueCount="41">
  <si>
    <t>V1: Temperaturmessung mit PT100 &amp; Thermoelement</t>
  </si>
  <si>
    <t>Platz:</t>
  </si>
  <si>
    <t>Namen 
&amp; Gruppe:</t>
  </si>
  <si>
    <t>Weber, Klobke</t>
  </si>
  <si>
    <t>Datum:</t>
  </si>
  <si>
    <t>Aufnahme der Kalibriertabelle</t>
  </si>
  <si>
    <t>Referenz PT100</t>
  </si>
  <si>
    <t>T Soll</t>
  </si>
  <si>
    <t>T Ist/°C</t>
  </si>
  <si>
    <r>
      <t>PT 100 Ref/</t>
    </r>
    <r>
      <rPr>
        <sz val="12"/>
        <color theme="1"/>
        <rFont val="Calibri"/>
        <family val="2"/>
      </rPr>
      <t>Ω</t>
    </r>
  </si>
  <si>
    <r>
      <t>PT 100 /</t>
    </r>
    <r>
      <rPr>
        <sz val="12"/>
        <color theme="1"/>
        <rFont val="Calibri"/>
        <family val="2"/>
      </rPr>
      <t>Ω</t>
    </r>
  </si>
  <si>
    <t>Thermo/mV</t>
  </si>
  <si>
    <t>Raum</t>
  </si>
  <si>
    <t>60°C</t>
  </si>
  <si>
    <t>180°C</t>
  </si>
  <si>
    <t>240°C</t>
  </si>
  <si>
    <t>300°C</t>
  </si>
  <si>
    <t>Leitungswiderstände bei PT100-Messung für T=100°C</t>
  </si>
  <si>
    <t>Brücke mit U=2V</t>
  </si>
  <si>
    <t>I = 10mA</t>
  </si>
  <si>
    <t>Direkt</t>
  </si>
  <si>
    <t>RL/Ω</t>
  </si>
  <si>
    <t>U Brücke/mV</t>
  </si>
  <si>
    <t>U 4-Leiter/V</t>
  </si>
  <si>
    <t>DMM/Ω</t>
  </si>
  <si>
    <t>Sprungantwort</t>
  </si>
  <si>
    <t>Sensor</t>
  </si>
  <si>
    <t>T Start/°C</t>
  </si>
  <si>
    <t>T 10/°C</t>
  </si>
  <si>
    <t>T 90/°C</t>
  </si>
  <si>
    <t>T Ende/°C</t>
  </si>
  <si>
    <t>(t90 - t10)/s</t>
  </si>
  <si>
    <t>PT 100</t>
  </si>
  <si>
    <t xml:space="preserve">Thermo </t>
  </si>
  <si>
    <t>Unterschrift Laborleiter</t>
  </si>
  <si>
    <t>Regression</t>
  </si>
  <si>
    <t>Ideal</t>
  </si>
  <si>
    <t>Delta</t>
  </si>
  <si>
    <t>Lin</t>
  </si>
  <si>
    <t>Thermo Reg</t>
  </si>
  <si>
    <t>Thermo 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</si>
</sst>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%"/>
    <numFmt numFmtId="166" formatCode="0.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/>
    <xf numFmtId="164" fontId="3" fillId="0" borderId="0" xfId="0" applyNumberFormat="1" applyFont="1"/>
    <xf numFmtId="165" fontId="3" fillId="0" borderId="0" xfId="1" applyNumberFormat="1" applyFont="1"/>
    <xf numFmtId="166" fontId="3" fillId="0" borderId="0" xfId="1" applyNumberFormat="1" applyFont="1"/>
    <xf numFmtId="0" fontId="3" fillId="2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1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Widerstandsthermometer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25574075399"/>
          <c:y val="0.10657555049354593"/>
          <c:w val="0.83179453969850092"/>
          <c:h val="0.68301161671419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PT 100 Ref/Ω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Tabelle1!$C$7:$C$12</c:f>
              <c:numCache>
                <c:formatCode>0.000</c:formatCode>
                <c:ptCount val="6"/>
                <c:pt idx="0">
                  <c:v>108.224</c:v>
                </c:pt>
                <c:pt idx="1">
                  <c:v>123.843</c:v>
                </c:pt>
                <c:pt idx="2">
                  <c:v>146.39699999999999</c:v>
                </c:pt>
                <c:pt idx="3">
                  <c:v>168.73500000000001</c:v>
                </c:pt>
                <c:pt idx="4">
                  <c:v>190.88300000000001</c:v>
                </c:pt>
                <c:pt idx="5">
                  <c:v>212.53700000000001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0C6-B370-D7F5C1940BD9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PT 100 /Ω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Tabelle1!$D$7:$D$12</c:f>
              <c:numCache>
                <c:formatCode>0.000</c:formatCode>
                <c:ptCount val="6"/>
                <c:pt idx="0">
                  <c:v>109.133</c:v>
                </c:pt>
                <c:pt idx="1">
                  <c:v>124.86499999999999</c:v>
                </c:pt>
                <c:pt idx="2">
                  <c:v>147.49299999999999</c:v>
                </c:pt>
                <c:pt idx="3">
                  <c:v>170.01599999999999</c:v>
                </c:pt>
                <c:pt idx="4">
                  <c:v>191.94900000000001</c:v>
                </c:pt>
                <c:pt idx="5">
                  <c:v>213.62100000000001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0C6-B370-D7F5C194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0063"/>
        <c:axId val="1810818879"/>
      </c:scatterChart>
      <c:valAx>
        <c:axId val="15702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18879"/>
        <c:crosses val="autoZero"/>
        <c:crossBetween val="midCat"/>
      </c:valAx>
      <c:valAx>
        <c:axId val="18108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Linearitätsfehler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Tabelle1!$I$6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Tabelle1!$I$7:$I$12</c:f>
              <c:numCache>
                <c:formatCode>0.0000%</c:formatCode>
                <c:ptCount val="6"/>
                <c:pt idx="0">
                  <c:v>-6.2833646925962664E-3</c:v>
                </c:pt>
                <c:pt idx="1">
                  <c:v>-1.1190605619779237E-4</c:v>
                </c:pt>
                <c:pt idx="2">
                  <c:v>4.7872262843580522E-3</c:v>
                </c:pt>
                <c:pt idx="3">
                  <c:v>6.8446673302198554E-3</c:v>
                </c:pt>
                <c:pt idx="4">
                  <c:v>1.0595187964169972E-3</c:v>
                </c:pt>
                <c:pt idx="5">
                  <c:v>-6.4986630043640282E-3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05F-95BF-C19007D3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100479"/>
        <c:axId val="1806037247"/>
      </c:scatterChart>
      <c:valAx>
        <c:axId val="18031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37247"/>
        <c:crosses val="autoZero"/>
        <c:crossBetween val="midCat"/>
      </c:valAx>
      <c:valAx>
        <c:axId val="18060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fLi/%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Tabelle1!$E$6</c:f>
              <c:strCache>
                <c:ptCount val="1"/>
                <c:pt idx="0">
                  <c:v>Thermo/mV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Tabelle1!$E$7:$E$12</c:f>
              <c:numCache>
                <c:formatCode>0.000</c:formatCode>
                <c:ptCount val="6"/>
                <c:pt idx="0">
                  <c:v>0.84199999999999997</c:v>
                </c:pt>
                <c:pt idx="1">
                  <c:v>2.52</c:v>
                </c:pt>
                <c:pt idx="2">
                  <c:v>4.9859999999999998</c:v>
                </c:pt>
                <c:pt idx="3">
                  <c:v>7.3780000000000001</c:v>
                </c:pt>
                <c:pt idx="4">
                  <c:v>9.7560000000000002</c:v>
                </c:pt>
                <c:pt idx="5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2-4901-A25E-AE3514EC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4063"/>
        <c:axId val="1804087663"/>
      </c:scatterChart>
      <c:valAx>
        <c:axId val="15702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7663"/>
        <c:crosses val="autoZero"/>
        <c:crossBetween val="midCat"/>
      </c:valAx>
      <c:valAx>
        <c:axId val="1804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361949</xdr:colOff>
      <xdr:row>2</xdr:row>
      <xdr:rowOff>171450</xdr:rowOff>
    </xdr:from>
    <xdr:to>
      <xdr:col>22</xdr:col>
      <xdr:colOff>409575</xdr:colOff>
      <xdr:row>23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817EFB-2D59-41DD-875F-5017004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24</xdr:row>
      <xdr:rowOff>95250</xdr:rowOff>
    </xdr:from>
    <xdr:to>
      <xdr:col>22</xdr:col>
      <xdr:colOff>438150</xdr:colOff>
      <xdr:row>44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D83747-6B06-418C-A006-C0EF8492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138111</xdr:colOff>
      <xdr:row>17</xdr:row>
      <xdr:rowOff>85725</xdr:rowOff>
    </xdr:from>
    <xdr:to>
      <xdr:col>11</xdr:col>
      <xdr:colOff>552449</xdr:colOff>
      <xdr:row>38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0FBA79-0705-427A-B3D7-4B101632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Normal="100" workbookViewId="0">
      <selection activeCell="H11" sqref="H11"/>
    </sheetView>
  </sheetViews>
  <sheetFormatPr baseColWidth="10" defaultColWidth="11.42578125" defaultRowHeight="15.75" x14ac:dyDescent="0.25"/>
  <cols>
    <col min="1" max="1" width="8.42578125" style="14" customWidth="1"/>
    <col min="2" max="8" width="15.7109375" style="2" customWidth="1"/>
    <col min="9" max="9" width="11.85546875" style="2" bestFit="1" customWidth="1"/>
    <col min="10" max="10" width="15.140625" style="2" customWidth="1"/>
    <col min="11" max="16384" width="11.42578125" style="2"/>
  </cols>
  <sheetData>
    <row r="1" spans="1:11" ht="27" thickBot="1" x14ac:dyDescent="0.3">
      <c r="A1" s="1" t="s">
        <v>0</v>
      </c>
    </row>
    <row r="2" spans="1:11" ht="32.25" thickBot="1" x14ac:dyDescent="0.3">
      <c r="A2" s="3" t="s">
        <v>1</v>
      </c>
      <c r="B2" s="4">
        <v>5</v>
      </c>
      <c r="C2" s="5" t="s">
        <v>2</v>
      </c>
      <c r="D2" s="6" t="s">
        <v>3</v>
      </c>
      <c r="E2" s="3" t="s">
        <v>4</v>
      </c>
      <c r="F2" s="7">
        <v>43783</v>
      </c>
    </row>
    <row r="3" spans="1:11" x14ac:dyDescent="0.25">
      <c r="A3" s="3"/>
      <c r="B3" s="8"/>
      <c r="C3" s="5"/>
      <c r="D3" s="8"/>
      <c r="E3" s="3"/>
      <c r="F3" s="8"/>
    </row>
    <row r="4" spans="1:11" x14ac:dyDescent="0.25">
      <c r="A4" s="9" t="s">
        <v>5</v>
      </c>
      <c r="H4" s="19"/>
    </row>
    <row r="5" spans="1:11" x14ac:dyDescent="0.25">
      <c r="A5" s="9"/>
      <c r="C5" s="2" t="s">
        <v>6</v>
      </c>
    </row>
    <row r="6" spans="1:11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</row>
    <row r="7" spans="1:11" x14ac:dyDescent="0.25">
      <c r="A7" s="10" t="s">
        <v>12</v>
      </c>
      <c r="B7" s="11">
        <v>21.1191</v>
      </c>
      <c r="C7" s="11">
        <v>108.224</v>
      </c>
      <c r="D7" s="11">
        <v>109.133</v>
      </c>
      <c r="E7" s="11">
        <v>0.84199999999999997</v>
      </c>
      <c r="F7" s="11">
        <f>0.3731*B7+101.91</f>
        <v>109.78953620999999</v>
      </c>
      <c r="G7" s="2">
        <f>100*(1+3.90802*(10^-3)*B7-5.80195*(10^-7)*(B7^2))</f>
        <v>108.22750887056152</v>
      </c>
      <c r="H7" s="17">
        <f>D7-F7</f>
        <v>-0.65653620999999873</v>
      </c>
      <c r="I7" s="18">
        <f>(D7-F7)/(213.621-109.133)</f>
        <v>-6.2833646925962664E-3</v>
      </c>
      <c r="J7" s="17">
        <f>0.0405*B7+0.0344</f>
        <v>0.88972355000000003</v>
      </c>
      <c r="K7" s="17">
        <f>E7-J7</f>
        <v>-4.7723550000000059E-2</v>
      </c>
    </row>
    <row r="8" spans="1:11" x14ac:dyDescent="0.25">
      <c r="A8" s="10" t="s">
        <v>13</v>
      </c>
      <c r="B8" s="11">
        <v>61.556399999999996</v>
      </c>
      <c r="C8" s="11">
        <v>123.843</v>
      </c>
      <c r="D8" s="11">
        <v>124.86499999999999</v>
      </c>
      <c r="E8" s="11">
        <v>2.52</v>
      </c>
      <c r="F8" s="11">
        <f t="shared" ref="F8:F12" si="0">0.3731*B8+101.91</f>
        <v>124.87669283999999</v>
      </c>
      <c r="G8" s="2">
        <f t="shared" ref="G8" si="1">100*(1+3.90802*(10^-3)*B8-5.80195*(10^-7)*(B8^2))</f>
        <v>123.8365173014919</v>
      </c>
      <c r="H8" s="17">
        <f t="shared" ref="H8:H12" si="2">D8-F8</f>
        <v>-1.1692839999994931E-2</v>
      </c>
      <c r="I8" s="18">
        <f t="shared" ref="I8:I12" si="3">(D8-F8)/(213.621-109.133)</f>
        <v>-1.1190605619779237E-4</v>
      </c>
      <c r="J8" s="17">
        <f t="shared" ref="J8:J12" si="4">0.0405*B8+0.0344</f>
        <v>2.5274342000000001</v>
      </c>
      <c r="K8" s="17">
        <f t="shared" ref="K8:K12" si="5">E8-J8</f>
        <v>-7.4342000000000574E-3</v>
      </c>
    </row>
    <row r="9" spans="1:11" s="22" customFormat="1" x14ac:dyDescent="0.25">
      <c r="A9" s="20">
        <v>120</v>
      </c>
      <c r="B9" s="21">
        <v>120.833</v>
      </c>
      <c r="C9" s="21">
        <v>146.39699999999999</v>
      </c>
      <c r="D9" s="21">
        <v>147.49299999999999</v>
      </c>
      <c r="E9" s="21">
        <v>4.9859999999999998</v>
      </c>
      <c r="F9" s="21">
        <f t="shared" si="0"/>
        <v>146.99279229999999</v>
      </c>
      <c r="G9" s="22">
        <f>100*(1+3.90802*(10^-3)*B9-5.80195*(10^-7)*(B9^2))</f>
        <v>146.37465774846714</v>
      </c>
      <c r="H9" s="23">
        <f t="shared" si="2"/>
        <v>0.50020770000000425</v>
      </c>
      <c r="I9" s="24">
        <f t="shared" si="3"/>
        <v>4.7872262843580522E-3</v>
      </c>
      <c r="J9" s="23">
        <f t="shared" si="4"/>
        <v>4.9281364999999999</v>
      </c>
      <c r="K9" s="23">
        <f t="shared" si="5"/>
        <v>5.7863499999999846E-2</v>
      </c>
    </row>
    <row r="10" spans="1:11" x14ac:dyDescent="0.25">
      <c r="A10" s="10" t="s">
        <v>14</v>
      </c>
      <c r="B10" s="11">
        <v>180.624</v>
      </c>
      <c r="C10" s="11">
        <v>168.73500000000001</v>
      </c>
      <c r="D10" s="11">
        <v>170.01599999999999</v>
      </c>
      <c r="E10" s="11">
        <v>7.3780000000000001</v>
      </c>
      <c r="F10" s="11">
        <f t="shared" si="0"/>
        <v>169.30081439999998</v>
      </c>
      <c r="G10" s="2">
        <f>100*(1+3.90802*(10^-3)*B10-5.80195*(10^-7)*(B10^2))</f>
        <v>168.69533255611918</v>
      </c>
      <c r="H10" s="17">
        <f t="shared" si="2"/>
        <v>0.7151856000000123</v>
      </c>
      <c r="I10" s="18">
        <f t="shared" si="3"/>
        <v>6.8446673302198554E-3</v>
      </c>
      <c r="J10" s="17">
        <f t="shared" si="4"/>
        <v>7.349672</v>
      </c>
      <c r="K10" s="17">
        <f t="shared" si="5"/>
        <v>2.8328000000000131E-2</v>
      </c>
    </row>
    <row r="11" spans="1:11" x14ac:dyDescent="0.25">
      <c r="A11" s="10" t="s">
        <v>15</v>
      </c>
      <c r="B11" s="11">
        <v>241.03</v>
      </c>
      <c r="C11" s="11">
        <v>190.88300000000001</v>
      </c>
      <c r="D11" s="11">
        <v>191.94900000000001</v>
      </c>
      <c r="E11" s="11">
        <v>9.7560000000000002</v>
      </c>
      <c r="F11" s="11">
        <f t="shared" si="0"/>
        <v>191.83829299999999</v>
      </c>
      <c r="G11" s="2">
        <f>100*(1+3.90802*(10^-3)*B11-5.80195*(10^-7)*(B11^2))</f>
        <v>190.82433646631245</v>
      </c>
      <c r="H11" s="17">
        <f t="shared" si="2"/>
        <v>0.11070700000001921</v>
      </c>
      <c r="I11" s="18">
        <f t="shared" si="3"/>
        <v>1.0595187964169972E-3</v>
      </c>
      <c r="J11" s="17">
        <f t="shared" si="4"/>
        <v>9.7961150000000004</v>
      </c>
      <c r="K11" s="17">
        <f t="shared" si="5"/>
        <v>-4.0115000000000123E-2</v>
      </c>
    </row>
    <row r="12" spans="1:11" x14ac:dyDescent="0.25">
      <c r="A12" s="10" t="s">
        <v>16</v>
      </c>
      <c r="B12" s="11">
        <v>301.233</v>
      </c>
      <c r="C12" s="11">
        <v>212.53700000000001</v>
      </c>
      <c r="D12" s="11">
        <v>213.62100000000001</v>
      </c>
      <c r="E12" s="11">
        <v>12.2</v>
      </c>
      <c r="F12" s="11">
        <f t="shared" si="0"/>
        <v>214.3000323</v>
      </c>
      <c r="G12" s="2">
        <f>100*(1+3.90802*(10^-3)*B12-5.80195*(10^-7)*(B12^2))</f>
        <v>212.45769283349233</v>
      </c>
      <c r="H12" s="17">
        <f t="shared" si="2"/>
        <v>-0.67903229999998871</v>
      </c>
      <c r="I12" s="18">
        <f t="shared" si="3"/>
        <v>-6.4986630043640282E-3</v>
      </c>
      <c r="J12" s="17">
        <f t="shared" si="4"/>
        <v>12.2343365</v>
      </c>
      <c r="K12" s="17">
        <f t="shared" si="5"/>
        <v>-3.4336500000000214E-2</v>
      </c>
    </row>
    <row r="14" spans="1:11" x14ac:dyDescent="0.25">
      <c r="A14" s="9" t="s">
        <v>17</v>
      </c>
    </row>
    <row r="15" spans="1:11" x14ac:dyDescent="0.25">
      <c r="A15" s="9"/>
      <c r="B15" s="2" t="s">
        <v>18</v>
      </c>
      <c r="C15" s="12" t="s">
        <v>19</v>
      </c>
      <c r="D15" s="12" t="s">
        <v>20</v>
      </c>
    </row>
    <row r="16" spans="1:11" x14ac:dyDescent="0.25">
      <c r="A16" s="13" t="s">
        <v>21</v>
      </c>
      <c r="B16" s="10" t="s">
        <v>22</v>
      </c>
      <c r="C16" s="10" t="s">
        <v>23</v>
      </c>
      <c r="D16" s="10" t="s">
        <v>24</v>
      </c>
    </row>
    <row r="17" spans="1:8" x14ac:dyDescent="0.25">
      <c r="A17" s="10">
        <v>0</v>
      </c>
      <c r="B17" s="11">
        <v>167.203</v>
      </c>
      <c r="C17" s="11">
        <v>1.3851</v>
      </c>
      <c r="D17" s="11">
        <v>138.41200000000001</v>
      </c>
      <c r="G17" s="2">
        <f>100*(1+3.90802*(10^-3)*0-5.80195*(10^-7)*(0^2))</f>
        <v>100</v>
      </c>
    </row>
    <row r="18" spans="1:8" x14ac:dyDescent="0.25">
      <c r="A18" s="10">
        <v>1</v>
      </c>
      <c r="B18" s="11">
        <v>170.56399999999999</v>
      </c>
      <c r="C18" s="11">
        <v>1.3851</v>
      </c>
      <c r="D18" s="11">
        <v>138.41200000000001</v>
      </c>
    </row>
    <row r="19" spans="1:8" x14ac:dyDescent="0.25">
      <c r="A19" s="10">
        <v>5.0999999999999996</v>
      </c>
      <c r="B19" s="11">
        <v>198.58199999999999</v>
      </c>
      <c r="C19" s="11">
        <v>1.3851</v>
      </c>
      <c r="D19" s="11">
        <v>138.41200000000001</v>
      </c>
      <c r="H19" s="19">
        <f>(0.715)/(213.621-109.133)</f>
        <v>6.8428910496899156E-3</v>
      </c>
    </row>
    <row r="20" spans="1:8" x14ac:dyDescent="0.25">
      <c r="A20" s="10">
        <v>10</v>
      </c>
      <c r="B20" s="11">
        <v>228.791</v>
      </c>
      <c r="C20" s="11">
        <v>1.3851</v>
      </c>
      <c r="D20" s="11">
        <v>138.41300000000001</v>
      </c>
    </row>
    <row r="21" spans="1:8" x14ac:dyDescent="0.25">
      <c r="A21" s="10">
        <v>22.1</v>
      </c>
      <c r="B21" s="11">
        <v>293.79199999999997</v>
      </c>
      <c r="C21" s="11">
        <v>1.3851</v>
      </c>
      <c r="D21" s="11">
        <v>138.42099999999999</v>
      </c>
    </row>
    <row r="23" spans="1:8" x14ac:dyDescent="0.25">
      <c r="A23" s="9" t="s">
        <v>25</v>
      </c>
    </row>
    <row r="24" spans="1:8" x14ac:dyDescent="0.25">
      <c r="A24" s="13" t="s">
        <v>26</v>
      </c>
      <c r="B24" s="10" t="s">
        <v>27</v>
      </c>
      <c r="C24" s="10" t="s">
        <v>28</v>
      </c>
      <c r="D24" s="10" t="s">
        <v>29</v>
      </c>
      <c r="E24" s="10" t="s">
        <v>30</v>
      </c>
      <c r="F24" s="10" t="s">
        <v>31</v>
      </c>
    </row>
    <row r="25" spans="1:8" x14ac:dyDescent="0.25">
      <c r="A25" s="10" t="s">
        <v>32</v>
      </c>
      <c r="B25" s="11">
        <v>20.3</v>
      </c>
      <c r="C25" s="11">
        <v>27.87</v>
      </c>
      <c r="D25" s="11">
        <v>88.43</v>
      </c>
      <c r="E25" s="11">
        <v>96</v>
      </c>
      <c r="F25" s="11">
        <f>5.11-2.14</f>
        <v>2.97</v>
      </c>
    </row>
    <row r="26" spans="1:8" x14ac:dyDescent="0.25">
      <c r="A26" s="10" t="s">
        <v>33</v>
      </c>
      <c r="B26" s="11">
        <v>20.5</v>
      </c>
      <c r="C26" s="11">
        <v>28.05</v>
      </c>
      <c r="D26" s="11">
        <v>88.45</v>
      </c>
      <c r="E26" s="11">
        <v>95.8</v>
      </c>
      <c r="F26" s="11">
        <f>5.12-2.075</f>
        <v>3.0449999999999999</v>
      </c>
    </row>
    <row r="27" spans="1:8" x14ac:dyDescent="0.25">
      <c r="B27" s="12"/>
    </row>
    <row r="29" spans="1:8" ht="16.5" thickBot="1" x14ac:dyDescent="0.3">
      <c r="A29" s="15" t="s">
        <v>34</v>
      </c>
      <c r="C29" s="16"/>
      <c r="D29" s="16"/>
      <c r="E29" s="16"/>
      <c r="F2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Klobke</dc:creator>
  <cp:lastModifiedBy>Chris Klobke</cp:lastModifiedBy>
  <dcterms:created xsi:type="dcterms:W3CDTF">2015-06-05T18:19:34Z</dcterms:created>
  <dcterms:modified xsi:type="dcterms:W3CDTF">2019-11-23T14:55:42Z</dcterms:modified>
</cp:coreProperties>
</file>