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ren/Desktop/Kickstarter_Challenge/"/>
    </mc:Choice>
  </mc:AlternateContent>
  <xr:revisionPtr revIDLastSave="0" documentId="13_ncr:1_{A3BBE4D3-1590-5349-9F60-B4240DC372AF}" xr6:coauthVersionLast="47" xr6:coauthVersionMax="47" xr10:uidLastSave="{00000000-0000-0000-0000-000000000000}"/>
  <bookViews>
    <workbookView xWindow="180" yWindow="500" windowWidth="21920" windowHeight="14420" activeTab="1" xr2:uid="{00000000-000D-0000-FFFF-FFFF00000000}"/>
  </bookViews>
  <sheets>
    <sheet name="Theater Outcomes by Launch Date" sheetId="12" r:id="rId1"/>
    <sheet name="Outcomes Based on Goals" sheetId="13" r:id="rId2"/>
    <sheet name="Sheet2" sheetId="14" state="hidden" r:id="rId3"/>
    <sheet name="Kickstarter" sheetId="1" r:id="rId4"/>
    <sheet name="Edinburgh Research" sheetId="5" r:id="rId5"/>
    <sheet name="Category Statistics" sheetId="2" r:id="rId6"/>
    <sheet name="Subcategory Statistics" sheetId="3" r:id="rId7"/>
    <sheet name="Descriptive Statistics" sheetId="8" r:id="rId8"/>
  </sheets>
  <externalReferences>
    <externalReference r:id="rId9"/>
  </externalReferences>
  <definedNames>
    <definedName name="_xlnm._FilterDatabase" localSheetId="3" hidden="1">Kickstarter!$A$1:$T$4116</definedName>
  </definedNames>
  <calcPr calcId="191029"/>
  <pivotCaches>
    <pivotCache cacheId="34" r:id="rId10"/>
    <pivotCache cacheId="4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3" l="1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E12" i="13" s="1"/>
  <c r="B11" i="13"/>
  <c r="B10" i="13"/>
  <c r="B9" i="13"/>
  <c r="B6" i="13"/>
  <c r="B7" i="13"/>
  <c r="B8" i="13"/>
  <c r="B5" i="13"/>
  <c r="B4" i="13"/>
  <c r="B3" i="13"/>
  <c r="E11" i="13" l="1"/>
  <c r="H11" i="13" s="1"/>
  <c r="E7" i="13"/>
  <c r="E8" i="13"/>
  <c r="E4" i="13"/>
  <c r="G4" i="13" s="1"/>
  <c r="E3" i="13"/>
  <c r="G3" i="13" s="1"/>
  <c r="G12" i="13"/>
  <c r="H7" i="13"/>
  <c r="G7" i="13"/>
  <c r="G11" i="13"/>
  <c r="G8" i="13"/>
  <c r="H8" i="13"/>
  <c r="H12" i="13"/>
  <c r="E10" i="13"/>
  <c r="F10" i="13" s="1"/>
  <c r="E6" i="13"/>
  <c r="F6" i="13" s="1"/>
  <c r="F12" i="13"/>
  <c r="F8" i="13"/>
  <c r="E9" i="13"/>
  <c r="G9" i="13" s="1"/>
  <c r="E5" i="13"/>
  <c r="F5" i="13" s="1"/>
  <c r="F11" i="13"/>
  <c r="F7" i="13"/>
  <c r="E2" i="13"/>
  <c r="E13" i="13"/>
  <c r="C13" i="8"/>
  <c r="C12" i="8"/>
  <c r="C14" i="8" s="1"/>
  <c r="B13" i="8"/>
  <c r="B12" i="8"/>
  <c r="B14" i="8" s="1"/>
  <c r="B5" i="8"/>
  <c r="C11" i="8"/>
  <c r="B11" i="8"/>
  <c r="B4" i="8"/>
  <c r="C7" i="8"/>
  <c r="C6" i="8"/>
  <c r="B6" i="8"/>
  <c r="C5" i="8"/>
  <c r="C4" i="8"/>
  <c r="C10" i="8"/>
  <c r="B10" i="8"/>
  <c r="C9" i="8"/>
  <c r="B9" i="8"/>
  <c r="C3" i="8"/>
  <c r="B3" i="8"/>
  <c r="C2" i="8"/>
  <c r="B2" i="8"/>
  <c r="B7" i="8" l="1"/>
  <c r="F4" i="13"/>
  <c r="H4" i="13"/>
  <c r="F3" i="13"/>
  <c r="H3" i="13"/>
  <c r="G5" i="13"/>
  <c r="G10" i="13"/>
  <c r="H10" i="13"/>
  <c r="H9" i="13"/>
  <c r="F9" i="13"/>
  <c r="G6" i="13"/>
  <c r="H6" i="13"/>
  <c r="H5" i="13"/>
  <c r="G2" i="13"/>
  <c r="H2" i="13"/>
  <c r="F2" i="13"/>
  <c r="F13" i="13"/>
  <c r="G13" i="13"/>
  <c r="H13" i="13"/>
  <c r="C3" i="5"/>
  <c r="C4" i="5"/>
  <c r="C5" i="5"/>
  <c r="C6" i="5"/>
  <c r="C2" i="5"/>
  <c r="B2" i="5"/>
  <c r="B3" i="5"/>
  <c r="B4" i="5"/>
  <c r="B5" i="5"/>
  <c r="B6" i="5"/>
  <c r="S2" i="1" a="1"/>
  <c r="S2" i="1" s="1"/>
  <c r="R2" i="1" a="1"/>
  <c r="R2" i="1" l="1"/>
  <c r="T3885" i="1"/>
  <c r="T3870" i="1"/>
  <c r="T3787" i="1"/>
  <c r="T3763" i="1"/>
  <c r="T3634" i="1"/>
  <c r="T3195" i="1"/>
  <c r="T2932" i="1"/>
  <c r="T3881" i="1"/>
  <c r="T3796" i="1"/>
  <c r="T3772" i="1"/>
  <c r="T3754" i="1"/>
  <c r="T3207" i="1"/>
  <c r="T3190" i="1"/>
  <c r="T3882" i="1"/>
  <c r="T3797" i="1"/>
  <c r="T3784" i="1"/>
  <c r="T3757" i="1"/>
  <c r="T3632" i="1"/>
  <c r="T3194" i="1"/>
  <c r="T2924" i="1"/>
  <c r="T3878" i="1"/>
  <c r="T3791" i="1"/>
  <c r="T3764" i="1"/>
  <c r="T3649" i="1"/>
  <c r="T3203" i="1"/>
  <c r="T293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F1014" i="1"/>
  <c r="F1973" i="1"/>
  <c r="F2078" i="1"/>
  <c r="F1950" i="1"/>
  <c r="F2015" i="1"/>
  <c r="F1480" i="1"/>
  <c r="F1980" i="1"/>
  <c r="F1975" i="1"/>
  <c r="F2066" i="1"/>
  <c r="F1517" i="1"/>
  <c r="F2013" i="1"/>
  <c r="F2072" i="1"/>
  <c r="F1956" i="1"/>
  <c r="F1947" i="1"/>
  <c r="F2645" i="1"/>
  <c r="F1943" i="1"/>
  <c r="F1946" i="1"/>
  <c r="F2613" i="1"/>
  <c r="F2036" i="1"/>
  <c r="F644" i="1"/>
  <c r="F2199" i="1"/>
  <c r="F2252" i="1"/>
  <c r="F1966" i="1"/>
  <c r="F1981" i="1"/>
  <c r="F2003" i="1"/>
  <c r="F1968" i="1"/>
  <c r="F1919" i="1"/>
  <c r="F2189" i="1"/>
  <c r="F1979" i="1"/>
  <c r="F2227" i="1"/>
  <c r="F2021" i="1"/>
  <c r="F2329" i="1"/>
  <c r="F2272" i="1"/>
  <c r="F1982" i="1"/>
  <c r="F2054" i="1"/>
  <c r="F1958" i="1"/>
  <c r="F373" i="1"/>
  <c r="F1945" i="1"/>
  <c r="F2041" i="1"/>
  <c r="F2985" i="1"/>
  <c r="F328" i="1"/>
  <c r="F2037" i="1"/>
  <c r="F2077" i="1"/>
  <c r="F1957" i="1"/>
  <c r="F2025" i="1"/>
  <c r="F2027" i="1"/>
  <c r="F2715" i="1"/>
  <c r="F2075" i="1"/>
  <c r="F2011" i="1"/>
  <c r="F206" i="1"/>
  <c r="F1007" i="1"/>
  <c r="F271" i="1"/>
  <c r="F1970" i="1"/>
  <c r="F300" i="1"/>
  <c r="F1467" i="1"/>
  <c r="F2244" i="1"/>
  <c r="F2194" i="1"/>
  <c r="F2050" i="1"/>
  <c r="F2024" i="1"/>
  <c r="F2008" i="1"/>
  <c r="F391" i="1"/>
  <c r="F2029" i="1"/>
  <c r="F2006" i="1"/>
  <c r="F282" i="1"/>
  <c r="F1971" i="1"/>
  <c r="F691" i="1"/>
  <c r="F2064" i="1"/>
  <c r="F334" i="1"/>
  <c r="F3036" i="1"/>
  <c r="F1963" i="1"/>
  <c r="F2626" i="1"/>
  <c r="F2004" i="1"/>
  <c r="F2607" i="1"/>
  <c r="F701" i="1"/>
  <c r="F2611" i="1"/>
  <c r="F1953" i="1"/>
  <c r="F655" i="1"/>
  <c r="F2247" i="1"/>
  <c r="F2728" i="1"/>
  <c r="F2338" i="1"/>
  <c r="F2049" i="1"/>
  <c r="F3840" i="1"/>
  <c r="F1960" i="1"/>
  <c r="F3559" i="1"/>
  <c r="F261" i="1"/>
  <c r="F980" i="1"/>
  <c r="F1952" i="1"/>
  <c r="F2012" i="1"/>
  <c r="F2622" i="1"/>
  <c r="F2187" i="1"/>
  <c r="F2712" i="1"/>
  <c r="F2018" i="1"/>
  <c r="F1503" i="1"/>
  <c r="F250" i="1"/>
  <c r="F3125" i="1"/>
  <c r="F1338" i="1"/>
  <c r="F1962" i="1"/>
  <c r="F389" i="1"/>
  <c r="F1313" i="1"/>
  <c r="F2067" i="1"/>
  <c r="F2312" i="1"/>
  <c r="F2074" i="1"/>
  <c r="F330" i="1"/>
  <c r="F1027" i="1"/>
  <c r="F2058" i="1"/>
  <c r="F294" i="1"/>
  <c r="F2269" i="1"/>
  <c r="F2034" i="1"/>
  <c r="F1976" i="1"/>
  <c r="F646" i="1"/>
  <c r="F2032" i="1"/>
  <c r="F1969" i="1"/>
  <c r="F2739" i="1"/>
  <c r="F2341" i="1"/>
  <c r="F1308" i="1"/>
  <c r="F279" i="1"/>
  <c r="F1954" i="1"/>
  <c r="F2195" i="1"/>
  <c r="F297" i="1"/>
  <c r="F2020" i="1"/>
  <c r="F1683" i="1"/>
  <c r="F1535" i="1"/>
  <c r="F1750" i="1"/>
  <c r="F2071" i="1"/>
  <c r="F2239" i="1"/>
  <c r="F355" i="1"/>
  <c r="F1524" i="1"/>
  <c r="F2998" i="1"/>
  <c r="F2033" i="1"/>
  <c r="F2051" i="1"/>
  <c r="F1252" i="1"/>
  <c r="F1482" i="1"/>
  <c r="F2727" i="1"/>
  <c r="F2079" i="1"/>
  <c r="F260" i="1"/>
  <c r="F1019" i="1"/>
  <c r="F2273" i="1"/>
  <c r="F1972" i="1"/>
  <c r="F2073" i="1"/>
  <c r="F3168" i="1"/>
  <c r="F395" i="1"/>
  <c r="F344" i="1"/>
  <c r="F6" i="1"/>
  <c r="F737" i="1"/>
  <c r="F2735" i="1"/>
  <c r="F2196" i="1"/>
  <c r="F709" i="1"/>
  <c r="F2200" i="1"/>
  <c r="F1951" i="1"/>
  <c r="F3029" i="1"/>
  <c r="F327" i="1"/>
  <c r="F403" i="1"/>
  <c r="F290" i="1"/>
  <c r="F360" i="1"/>
  <c r="F3000" i="1"/>
  <c r="F3693" i="1"/>
  <c r="F1345" i="1"/>
  <c r="F1212" i="1"/>
  <c r="F2711" i="1"/>
  <c r="F2310" i="1"/>
  <c r="F1959" i="1"/>
  <c r="F335" i="1"/>
  <c r="F1366" i="1"/>
  <c r="F1204" i="1"/>
  <c r="F14" i="1"/>
  <c r="F2729" i="1"/>
  <c r="F2062" i="1"/>
  <c r="F2118" i="1"/>
  <c r="F1471" i="1"/>
  <c r="F643" i="1"/>
  <c r="F2052" i="1"/>
  <c r="F1532" i="1"/>
  <c r="F1078" i="1"/>
  <c r="F2710" i="1"/>
  <c r="F2927" i="1"/>
  <c r="F1469" i="1"/>
  <c r="F2732" i="1"/>
  <c r="F284" i="1"/>
  <c r="F3006" i="1"/>
  <c r="F2271" i="1"/>
  <c r="F2035" i="1"/>
  <c r="F349" i="1"/>
  <c r="F650" i="1"/>
  <c r="F342" i="1"/>
  <c r="F353" i="1"/>
  <c r="F2061" i="1"/>
  <c r="F671" i="1"/>
  <c r="F333" i="1"/>
  <c r="F2342" i="1"/>
  <c r="F2648" i="1"/>
  <c r="F3068" i="1"/>
  <c r="F286" i="1"/>
  <c r="F2705" i="1"/>
  <c r="F243" i="1"/>
  <c r="F2944" i="1"/>
  <c r="F357" i="1"/>
  <c r="F280" i="1"/>
  <c r="F2445" i="1"/>
  <c r="F1317" i="1"/>
  <c r="F39" i="1"/>
  <c r="F1196" i="1"/>
  <c r="F3650" i="1"/>
  <c r="F2047" i="1"/>
  <c r="F963" i="1"/>
  <c r="F1523" i="1"/>
  <c r="F3549" i="1"/>
  <c r="F2056" i="1"/>
  <c r="F1478" i="1"/>
  <c r="F2282" i="1"/>
  <c r="F2038" i="1"/>
  <c r="F1217" i="1"/>
  <c r="F2708" i="1"/>
  <c r="F1198" i="1"/>
  <c r="F2604" i="1"/>
  <c r="F363" i="1"/>
  <c r="F1276" i="1"/>
  <c r="F368" i="1"/>
  <c r="F26" i="1"/>
  <c r="F1199" i="1"/>
  <c r="F259" i="1"/>
  <c r="F2007" i="1"/>
  <c r="F406" i="1"/>
  <c r="F323" i="1"/>
  <c r="F2332" i="1"/>
  <c r="F332" i="1"/>
  <c r="F1258" i="1"/>
  <c r="F695" i="1"/>
  <c r="F2991" i="1"/>
  <c r="F2456" i="1"/>
  <c r="F3239" i="1"/>
  <c r="F1000" i="1"/>
  <c r="F3217" i="1"/>
  <c r="F2192" i="1"/>
  <c r="F1474" i="1"/>
  <c r="F2180" i="1"/>
  <c r="F346" i="1"/>
  <c r="F1371" i="1"/>
  <c r="F1955" i="1"/>
  <c r="F713" i="1"/>
  <c r="F2040" i="1"/>
  <c r="F1912" i="1"/>
  <c r="F1977" i="1"/>
  <c r="F1479" i="1"/>
  <c r="F2028" i="1"/>
  <c r="F1473" i="1"/>
  <c r="F724" i="1"/>
  <c r="F3031" i="1"/>
  <c r="F856" i="1"/>
  <c r="F41" i="1"/>
  <c r="F2609" i="1"/>
  <c r="F2612" i="1"/>
  <c r="F656" i="1"/>
  <c r="F287" i="1"/>
  <c r="F2241" i="1"/>
  <c r="F20" i="1"/>
  <c r="F3284" i="1"/>
  <c r="F2717" i="1"/>
  <c r="F3038" i="1"/>
  <c r="F252" i="1"/>
  <c r="F2300" i="1"/>
  <c r="F273" i="1"/>
  <c r="F1536" i="1"/>
  <c r="F2733" i="1"/>
  <c r="F2019" i="1"/>
  <c r="F1114" i="1"/>
  <c r="F3427" i="1"/>
  <c r="F45" i="1"/>
  <c r="F1520" i="1"/>
  <c r="F985" i="1"/>
  <c r="F2461" i="1"/>
  <c r="F3226" i="1"/>
  <c r="F345" i="1"/>
  <c r="F372" i="1"/>
  <c r="F1255" i="1"/>
  <c r="F2059" i="1"/>
  <c r="F413" i="1"/>
  <c r="F2233" i="1"/>
  <c r="F2730" i="1"/>
  <c r="F319" i="1"/>
  <c r="F2444" i="1"/>
  <c r="F660" i="1"/>
  <c r="F152" i="1"/>
  <c r="F2039" i="1"/>
  <c r="F1538" i="1"/>
  <c r="F2719" i="1"/>
  <c r="F3011" i="1"/>
  <c r="F298" i="1"/>
  <c r="F2722" i="1"/>
  <c r="F265" i="1"/>
  <c r="F338" i="1"/>
  <c r="F2716" i="1"/>
  <c r="F981" i="1"/>
  <c r="F2081" i="1"/>
  <c r="F2270" i="1"/>
  <c r="F352" i="1"/>
  <c r="F2618" i="1"/>
  <c r="F34" i="1"/>
  <c r="F2186" i="1"/>
  <c r="F1477" i="1"/>
  <c r="F3016" i="1"/>
  <c r="F2204" i="1"/>
  <c r="F2709" i="1"/>
  <c r="F256" i="1"/>
  <c r="F218" i="1"/>
  <c r="F1528" i="1"/>
  <c r="F2989" i="1"/>
  <c r="F3213" i="1"/>
  <c r="F1541" i="1"/>
  <c r="F3037" i="1"/>
  <c r="F1219" i="1"/>
  <c r="F324" i="1"/>
  <c r="F281" i="1"/>
  <c r="F1516" i="1"/>
  <c r="F2334" i="1"/>
  <c r="F387" i="1"/>
  <c r="F2331" i="1"/>
  <c r="F645" i="1"/>
  <c r="F289" i="1"/>
  <c r="F732" i="1"/>
  <c r="F295" i="1"/>
  <c r="F672" i="1"/>
  <c r="F2070" i="1"/>
  <c r="F2080" i="1"/>
  <c r="F1659" i="1"/>
  <c r="F383" i="1"/>
  <c r="F359" i="1"/>
  <c r="F1221" i="1"/>
  <c r="F2926" i="1"/>
  <c r="F2495" i="1"/>
  <c r="F962" i="1"/>
  <c r="F245" i="1"/>
  <c r="F1260" i="1"/>
  <c r="F2337" i="1"/>
  <c r="F2330" i="1"/>
  <c r="F302" i="1"/>
  <c r="F3252" i="1"/>
  <c r="F361" i="1"/>
  <c r="F317" i="1"/>
  <c r="F1097" i="1"/>
  <c r="F653" i="1"/>
  <c r="F2986" i="1"/>
  <c r="F2234" i="1"/>
  <c r="F1339" i="1"/>
  <c r="F517" i="1"/>
  <c r="F2254" i="1"/>
  <c r="F309" i="1"/>
  <c r="F3261" i="1"/>
  <c r="F1277" i="1"/>
  <c r="F2226" i="1"/>
  <c r="F1519" i="1"/>
  <c r="F1534" i="1"/>
  <c r="F1965" i="1"/>
  <c r="F686" i="1"/>
  <c r="F1026" i="1"/>
  <c r="F2459" i="1"/>
  <c r="F3149" i="1"/>
  <c r="F2026" i="1"/>
  <c r="F3019" i="1"/>
  <c r="F1525" i="1"/>
  <c r="F1186" i="1"/>
  <c r="F3003" i="1"/>
  <c r="F2633" i="1"/>
  <c r="F2190" i="1"/>
  <c r="F2736" i="1"/>
  <c r="F420" i="1"/>
  <c r="F386" i="1"/>
  <c r="F1269" i="1"/>
  <c r="F29" i="1"/>
  <c r="F1504" i="1"/>
  <c r="F1748" i="1"/>
  <c r="F1225" i="1"/>
  <c r="F2676" i="1"/>
  <c r="F2188" i="1"/>
  <c r="F1299" i="1"/>
  <c r="F3247" i="1"/>
  <c r="F2170" i="1"/>
  <c r="F2623" i="1"/>
  <c r="F1195" i="1"/>
  <c r="F3041" i="1"/>
  <c r="F2093" i="1"/>
  <c r="F277" i="1"/>
  <c r="F1511" i="1"/>
  <c r="F1539" i="1"/>
  <c r="F3231" i="1"/>
  <c r="F263" i="1"/>
  <c r="F311" i="1"/>
  <c r="F1908" i="1"/>
  <c r="F401" i="1"/>
  <c r="F2664" i="1"/>
  <c r="F322" i="1"/>
  <c r="F1021" i="1"/>
  <c r="F1777" i="1"/>
  <c r="F2159" i="1"/>
  <c r="F2665" i="1"/>
  <c r="F2606" i="1"/>
  <c r="F313" i="1"/>
  <c r="F2537" i="1"/>
  <c r="F1848" i="1"/>
  <c r="F2225" i="1"/>
  <c r="F285" i="1"/>
  <c r="F1006" i="1"/>
  <c r="F1510" i="1"/>
  <c r="F2229" i="1"/>
  <c r="F1271" i="1"/>
  <c r="F1218" i="1"/>
  <c r="F3255" i="1"/>
  <c r="F2540" i="1"/>
  <c r="F1353" i="1"/>
  <c r="F23" i="1"/>
  <c r="F299" i="1"/>
  <c r="F393" i="1"/>
  <c r="F3238" i="1"/>
  <c r="F727" i="1"/>
  <c r="F1830" i="1"/>
  <c r="F61" i="1"/>
  <c r="F3221" i="1"/>
  <c r="F2237" i="1"/>
  <c r="F44" i="1"/>
  <c r="F1002" i="1"/>
  <c r="F2160" i="1"/>
  <c r="F954" i="1"/>
  <c r="F1514" i="1"/>
  <c r="F2228" i="1"/>
  <c r="F682" i="1"/>
  <c r="F961" i="1"/>
  <c r="F2249" i="1"/>
  <c r="F1964" i="1"/>
  <c r="F953" i="1"/>
  <c r="F1531" i="1"/>
  <c r="F416" i="1"/>
  <c r="F659" i="1"/>
  <c r="F2246" i="1"/>
  <c r="F2261" i="1"/>
  <c r="F394" i="1"/>
  <c r="F2720" i="1"/>
  <c r="F1522" i="1"/>
  <c r="F1284" i="1"/>
  <c r="F1518" i="1"/>
  <c r="F2307" i="1"/>
  <c r="F3021" i="1"/>
  <c r="F2666" i="1"/>
  <c r="F258" i="1"/>
  <c r="F1506" i="1"/>
  <c r="F2610" i="1"/>
  <c r="F301" i="1"/>
  <c r="F347" i="1"/>
  <c r="F315" i="1"/>
  <c r="F2635" i="1"/>
  <c r="F1542" i="1"/>
  <c r="F1343" i="1"/>
  <c r="F995" i="1"/>
  <c r="F1854" i="1"/>
  <c r="F823" i="1"/>
  <c r="F3189" i="1"/>
  <c r="F381" i="1"/>
  <c r="F1209" i="1"/>
  <c r="F1940" i="1"/>
  <c r="F1892" i="1"/>
  <c r="F2043" i="1"/>
  <c r="F1468" i="1"/>
  <c r="F2614" i="1"/>
  <c r="F2110" i="1"/>
  <c r="F2658" i="1"/>
  <c r="F318" i="1"/>
  <c r="F348" i="1"/>
  <c r="F957" i="1"/>
  <c r="F1974" i="1"/>
  <c r="F2725" i="1"/>
  <c r="F1205" i="1"/>
  <c r="F1282" i="1"/>
  <c r="F1507" i="1"/>
  <c r="F340" i="1"/>
  <c r="F3045" i="1"/>
  <c r="F3404" i="1"/>
  <c r="F288" i="1"/>
  <c r="F3130" i="1"/>
  <c r="F2046" i="1"/>
  <c r="F1259" i="1"/>
  <c r="F1755" i="1"/>
  <c r="F1512" i="1"/>
  <c r="F242" i="1"/>
  <c r="F398" i="1"/>
  <c r="F2198" i="1"/>
  <c r="F2668" i="1"/>
  <c r="F1279" i="1"/>
  <c r="F2259" i="1"/>
  <c r="F1306" i="1"/>
  <c r="F2620" i="1"/>
  <c r="F2997" i="1"/>
  <c r="F2184" i="1"/>
  <c r="F291" i="1"/>
  <c r="F3276" i="1"/>
  <c r="F536" i="1"/>
  <c r="F3015" i="1"/>
  <c r="F3306" i="1"/>
  <c r="F1961" i="1"/>
  <c r="F1513" i="1"/>
  <c r="F797" i="1"/>
  <c r="F2318" i="1"/>
  <c r="F3781" i="1"/>
  <c r="F367" i="1"/>
  <c r="F1633" i="1"/>
  <c r="F1222" i="1"/>
  <c r="F3413" i="1"/>
  <c r="F1210" i="1"/>
  <c r="F1220" i="1"/>
  <c r="F3237" i="1"/>
  <c r="F3274" i="1"/>
  <c r="F303" i="1"/>
  <c r="F700" i="1"/>
  <c r="F1295" i="1"/>
  <c r="F3340" i="1"/>
  <c r="F1856" i="1"/>
  <c r="F3269" i="1"/>
  <c r="F59" i="1"/>
  <c r="F1794" i="1"/>
  <c r="F248" i="1"/>
  <c r="F3288" i="1"/>
  <c r="F2452" i="1"/>
  <c r="F1832" i="1"/>
  <c r="F1463" i="1"/>
  <c r="F2340" i="1"/>
  <c r="F3222" i="1"/>
  <c r="F540" i="1"/>
  <c r="F834" i="1"/>
  <c r="F3048" i="1"/>
  <c r="F2238" i="1"/>
  <c r="F244" i="1"/>
  <c r="F3" i="1"/>
  <c r="F690" i="1"/>
  <c r="F1609" i="1"/>
  <c r="F3165" i="1"/>
  <c r="F792" i="1"/>
  <c r="F1336" i="1"/>
  <c r="F2139" i="1"/>
  <c r="F2734" i="1"/>
  <c r="F320" i="1"/>
  <c r="F53" i="1"/>
  <c r="F2023" i="1"/>
  <c r="F971" i="1"/>
  <c r="F1270" i="1"/>
  <c r="F1281" i="1"/>
  <c r="F1978" i="1"/>
  <c r="F1772" i="1"/>
  <c r="F379" i="1"/>
  <c r="F2231" i="1"/>
  <c r="F547" i="1"/>
  <c r="F2523" i="1"/>
  <c r="F1354" i="1"/>
  <c r="F2274" i="1"/>
  <c r="F2242" i="1"/>
  <c r="F1197" i="1"/>
  <c r="F1857" i="1"/>
  <c r="F415" i="1"/>
  <c r="F1206" i="1"/>
  <c r="F1256" i="1"/>
  <c r="F1009" i="1"/>
  <c r="F743" i="1"/>
  <c r="F2339" i="1"/>
  <c r="F2201" i="1"/>
  <c r="F1187" i="1"/>
  <c r="F3256" i="1"/>
  <c r="F3046" i="1"/>
  <c r="F1967" i="1"/>
  <c r="F1207" i="1"/>
  <c r="F370" i="1"/>
  <c r="F269" i="1"/>
  <c r="F399" i="1"/>
  <c r="F1311" i="1"/>
  <c r="F82" i="1"/>
  <c r="F615" i="1"/>
  <c r="F3258" i="1"/>
  <c r="F755" i="1"/>
  <c r="F2805" i="1"/>
  <c r="F679" i="1"/>
  <c r="F3007" i="1"/>
  <c r="F3244" i="1"/>
  <c r="F310" i="1"/>
  <c r="F2724" i="1"/>
  <c r="F3264" i="1"/>
  <c r="F827" i="1"/>
  <c r="F4024" i="1"/>
  <c r="F1315" i="1"/>
  <c r="F1403" i="1"/>
  <c r="F1751" i="1"/>
  <c r="F1845" i="1"/>
  <c r="F2044" i="1"/>
  <c r="F3679" i="1"/>
  <c r="F534" i="1"/>
  <c r="F3026" i="1"/>
  <c r="F3216" i="1"/>
  <c r="F3220" i="1"/>
  <c r="F1765" i="1"/>
  <c r="F3470" i="1"/>
  <c r="F362" i="1"/>
  <c r="F2987" i="1"/>
  <c r="F2048" i="1"/>
  <c r="F2608" i="1"/>
  <c r="F3250" i="1"/>
  <c r="F30" i="1"/>
  <c r="F842" i="1"/>
  <c r="F18" i="1"/>
  <c r="F351" i="1"/>
  <c r="F1515" i="1"/>
  <c r="F51" i="1"/>
  <c r="F364" i="1"/>
  <c r="F527" i="1"/>
  <c r="F2718" i="1"/>
  <c r="F2279" i="1"/>
  <c r="F219" i="1"/>
  <c r="F1782" i="1"/>
  <c r="F3483" i="1"/>
  <c r="F673" i="1"/>
  <c r="F1836" i="1"/>
  <c r="F657" i="1"/>
  <c r="F3318" i="1"/>
  <c r="F2014" i="1"/>
  <c r="F2230" i="1"/>
  <c r="F1030" i="1"/>
  <c r="F1001" i="1"/>
  <c r="F354" i="1"/>
  <c r="F1627" i="1"/>
  <c r="F2" i="1"/>
  <c r="F54" i="1"/>
  <c r="F1810" i="1"/>
  <c r="F2009" i="1"/>
  <c r="F2333" i="1"/>
  <c r="F2453" i="1"/>
  <c r="F3714" i="1"/>
  <c r="F2637" i="1"/>
  <c r="F1272" i="1"/>
  <c r="F1319" i="1"/>
  <c r="F3391" i="1"/>
  <c r="F3092" i="1"/>
  <c r="F2253" i="1"/>
  <c r="F1399" i="1"/>
  <c r="F2105" i="1"/>
  <c r="F2968" i="1"/>
  <c r="F1401" i="1"/>
  <c r="F738" i="1"/>
  <c r="F3211" i="1"/>
  <c r="F2257" i="1"/>
  <c r="F251" i="1"/>
  <c r="F1948" i="1"/>
  <c r="F402" i="1"/>
  <c r="F3081" i="1"/>
  <c r="F1224" i="1"/>
  <c r="F1031" i="1"/>
  <c r="F1381" i="1"/>
  <c r="F3248" i="1"/>
  <c r="F71" i="1"/>
  <c r="F57" i="1"/>
  <c r="F1941" i="1"/>
  <c r="F2795" i="1"/>
  <c r="F3622" i="1"/>
  <c r="F2675" i="1"/>
  <c r="F2723" i="1"/>
  <c r="F1646" i="1"/>
  <c r="F1797" i="1"/>
  <c r="F2202" i="1"/>
  <c r="F674" i="1"/>
  <c r="F397" i="1"/>
  <c r="F2266" i="1"/>
  <c r="F2451" i="1"/>
  <c r="F3895" i="1"/>
  <c r="F1033" i="1"/>
  <c r="F2616" i="1"/>
  <c r="F2232" i="1"/>
  <c r="F2965" i="1"/>
  <c r="F2449" i="1"/>
  <c r="F658" i="1"/>
  <c r="F736" i="1"/>
  <c r="F262" i="1"/>
  <c r="F1632" i="1"/>
  <c r="F2820" i="1"/>
  <c r="F751" i="1"/>
  <c r="F1893" i="1"/>
  <c r="F3436" i="1"/>
  <c r="F1023" i="1"/>
  <c r="F331" i="1"/>
  <c r="F419" i="1"/>
  <c r="F1375" i="1"/>
  <c r="F3509" i="1"/>
  <c r="F2298" i="1"/>
  <c r="F2053" i="1"/>
  <c r="F1618" i="1"/>
  <c r="F5" i="1"/>
  <c r="F2999" i="1"/>
  <c r="F1935" i="1"/>
  <c r="F3465" i="1"/>
  <c r="F369" i="1"/>
  <c r="F350" i="1"/>
  <c r="F3175" i="1"/>
  <c r="F3360" i="1"/>
  <c r="F60" i="1"/>
  <c r="F1753" i="1"/>
  <c r="F3768" i="1"/>
  <c r="F1395" i="1"/>
  <c r="F3716" i="1"/>
  <c r="F1351" i="1"/>
  <c r="F1619" i="1"/>
  <c r="F2480" i="1"/>
  <c r="F2474" i="1"/>
  <c r="F3300" i="1"/>
  <c r="F3526" i="1"/>
  <c r="F798" i="1"/>
  <c r="F3577" i="1"/>
  <c r="F336" i="1"/>
  <c r="F3423" i="1"/>
  <c r="F56" i="1"/>
  <c r="F2932" i="1"/>
  <c r="F3024" i="1"/>
  <c r="F529" i="1"/>
  <c r="F1676" i="1"/>
  <c r="F1752" i="1"/>
  <c r="F1280" i="1"/>
  <c r="F3155" i="1"/>
  <c r="F3457" i="1"/>
  <c r="F304" i="1"/>
  <c r="F2057" i="1"/>
  <c r="F1693" i="1"/>
  <c r="F3402" i="1"/>
  <c r="F3408" i="1"/>
  <c r="F2813" i="1"/>
  <c r="F3290" i="1"/>
  <c r="F2541" i="1"/>
  <c r="F1838" i="1"/>
  <c r="F723" i="1"/>
  <c r="F1635" i="1"/>
  <c r="F2992" i="1"/>
  <c r="F1139" i="1"/>
  <c r="F2738" i="1"/>
  <c r="F3243" i="1"/>
  <c r="F307" i="1"/>
  <c r="F1470" i="1"/>
  <c r="F1191" i="1"/>
  <c r="F1268" i="1"/>
  <c r="F2830" i="1"/>
  <c r="F3435" i="1"/>
  <c r="F741" i="1"/>
  <c r="F1368" i="1"/>
  <c r="F1785" i="1"/>
  <c r="F1802" i="1"/>
  <c r="F1749" i="1"/>
  <c r="F3157" i="1"/>
  <c r="F1819" i="1"/>
  <c r="F1756" i="1"/>
  <c r="F400" i="1"/>
  <c r="F2313" i="1"/>
  <c r="F1378" i="1"/>
  <c r="F1521" i="1"/>
  <c r="F2245" i="1"/>
  <c r="F254" i="1"/>
  <c r="F1897" i="1"/>
  <c r="F2092" i="1"/>
  <c r="F3043" i="1"/>
  <c r="F1852" i="1"/>
  <c r="F1617" i="1"/>
  <c r="F3362" i="1"/>
  <c r="F1200" i="1"/>
  <c r="F1189" i="1"/>
  <c r="F9" i="1"/>
  <c r="F365" i="1"/>
  <c r="F2031" i="1"/>
  <c r="F2255" i="1"/>
  <c r="F314" i="1"/>
  <c r="F710" i="1"/>
  <c r="F1387" i="1"/>
  <c r="F681" i="1"/>
  <c r="F221" i="1"/>
  <c r="F2185" i="1"/>
  <c r="F2315" i="1"/>
  <c r="F2993" i="1"/>
  <c r="F48" i="1"/>
  <c r="F2975" i="1"/>
  <c r="F1938" i="1"/>
  <c r="F337" i="1"/>
  <c r="F1686" i="1"/>
  <c r="F3633" i="1"/>
  <c r="F3018" i="1"/>
  <c r="F1655" i="1"/>
  <c r="F3304" i="1"/>
  <c r="F2265" i="1"/>
  <c r="F2447" i="1"/>
  <c r="F326" i="1"/>
  <c r="F1015" i="1"/>
  <c r="F3008" i="1"/>
  <c r="F2692" i="1"/>
  <c r="F58" i="1"/>
  <c r="F2462" i="1"/>
  <c r="F257" i="1"/>
  <c r="F1045" i="1"/>
  <c r="F3778" i="1"/>
  <c r="F38" i="1"/>
  <c r="F8" i="1"/>
  <c r="F3066" i="1"/>
  <c r="F1530" i="1"/>
  <c r="F796" i="1"/>
  <c r="F3030" i="1"/>
  <c r="F2448" i="1"/>
  <c r="F808" i="1"/>
  <c r="F1384" i="1"/>
  <c r="F3341" i="1"/>
  <c r="F3050" i="1"/>
  <c r="F487" i="1"/>
  <c r="F1944" i="1"/>
  <c r="F2235" i="1"/>
  <c r="F2535" i="1"/>
  <c r="F1762" i="1"/>
  <c r="F2598" i="1"/>
  <c r="F3171" i="1"/>
  <c r="F2941" i="1"/>
  <c r="F3245" i="1"/>
  <c r="F2799" i="1"/>
  <c r="F1664" i="1"/>
  <c r="F1670" i="1"/>
  <c r="F3588" i="1"/>
  <c r="F1807" i="1"/>
  <c r="F1436" i="1"/>
  <c r="F2262" i="1"/>
  <c r="F2931" i="1"/>
  <c r="F1466" i="1"/>
  <c r="F1264" i="1"/>
  <c r="F2017" i="1"/>
  <c r="F3271" i="1"/>
  <c r="F3664" i="1"/>
  <c r="F3328" i="1"/>
  <c r="F2223" i="1"/>
  <c r="F2501" i="1"/>
  <c r="F1663" i="1"/>
  <c r="F1628" i="1"/>
  <c r="F2443" i="1"/>
  <c r="F3379" i="1"/>
  <c r="F1608" i="1"/>
  <c r="F1066" i="1"/>
  <c r="F2129" i="1"/>
  <c r="F2122" i="1"/>
  <c r="F2243" i="1"/>
  <c r="F818" i="1"/>
  <c r="F1829" i="1"/>
  <c r="F421" i="1"/>
  <c r="F2527" i="1"/>
  <c r="F845" i="1"/>
  <c r="F2977" i="1"/>
  <c r="F1188" i="1"/>
  <c r="F3378" i="1"/>
  <c r="F375" i="1"/>
  <c r="F1747" i="1"/>
  <c r="F3767" i="1"/>
  <c r="F1660" i="1"/>
  <c r="F730" i="1"/>
  <c r="F3109" i="1"/>
  <c r="F3156" i="1"/>
  <c r="F3268" i="1"/>
  <c r="F306" i="1"/>
  <c r="F1332" i="1"/>
  <c r="F3365" i="1"/>
  <c r="F376" i="1"/>
  <c r="F896" i="1"/>
  <c r="F2731" i="1"/>
  <c r="F3536" i="1"/>
  <c r="F2263" i="1"/>
  <c r="F1307" i="1"/>
  <c r="F793" i="1"/>
  <c r="F2463" i="1"/>
  <c r="F482" i="1"/>
  <c r="F1283" i="1"/>
  <c r="F1029" i="1"/>
  <c r="F366" i="1"/>
  <c r="F358" i="1"/>
  <c r="F109" i="1"/>
  <c r="F3295" i="1"/>
  <c r="F104" i="1"/>
  <c r="F134" i="1"/>
  <c r="F1273" i="1"/>
  <c r="F2526" i="1"/>
  <c r="F3173" i="1"/>
  <c r="F3004" i="1"/>
  <c r="F2615" i="1"/>
  <c r="F1363" i="1"/>
  <c r="F3027" i="1"/>
  <c r="F3146" i="1"/>
  <c r="F485" i="1"/>
  <c r="F67" i="1"/>
  <c r="F1658" i="1"/>
  <c r="F1367" i="1"/>
  <c r="F2250" i="1"/>
  <c r="F2859" i="1"/>
  <c r="F1373" i="1"/>
  <c r="F2042" i="1"/>
  <c r="F1767" i="1"/>
  <c r="F63" i="1"/>
  <c r="F2087" i="1"/>
  <c r="F2740" i="1"/>
  <c r="F726" i="1"/>
  <c r="F3260" i="1"/>
  <c r="F1079" i="1"/>
  <c r="F2115" i="1"/>
  <c r="F2737" i="1"/>
  <c r="F2726" i="1"/>
  <c r="F2296" i="1"/>
  <c r="F2714" i="1"/>
  <c r="F3614" i="1"/>
  <c r="F1348" i="1"/>
  <c r="F836" i="1"/>
  <c r="F1540" i="1"/>
  <c r="F3073" i="1"/>
  <c r="F3230" i="1"/>
  <c r="F371" i="1"/>
  <c r="F788" i="1"/>
  <c r="F2786" i="1"/>
  <c r="F3184" i="1"/>
  <c r="F2305" i="1"/>
  <c r="F115" i="1"/>
  <c r="F3022" i="1"/>
  <c r="F1624" i="1"/>
  <c r="F3529" i="1"/>
  <c r="F2045" i="1"/>
  <c r="F749" i="1"/>
  <c r="F1028" i="1"/>
  <c r="F515" i="1"/>
  <c r="F974" i="1"/>
  <c r="F91" i="1"/>
  <c r="F2214" i="1"/>
  <c r="F1377" i="1"/>
  <c r="F1032" i="1"/>
  <c r="F3191" i="1"/>
  <c r="F1799" i="1"/>
  <c r="F1390" i="1"/>
  <c r="F249" i="1"/>
  <c r="F1679" i="1"/>
  <c r="F444" i="1"/>
  <c r="F3064" i="1"/>
  <c r="F2303" i="1"/>
  <c r="F946" i="1"/>
  <c r="F3788" i="1"/>
  <c r="F325" i="1"/>
  <c r="F1215" i="1"/>
  <c r="F3111" i="1"/>
  <c r="F283" i="1"/>
  <c r="F3281" i="1"/>
  <c r="F989" i="1"/>
  <c r="F2549" i="1"/>
  <c r="F1011" i="1"/>
  <c r="F2552" i="1"/>
  <c r="F473" i="1"/>
  <c r="F2721" i="1"/>
  <c r="F1746" i="1"/>
  <c r="F956" i="1"/>
  <c r="F1899" i="1"/>
  <c r="F3312" i="1"/>
  <c r="F1036" i="1"/>
  <c r="F2532" i="1"/>
  <c r="F341" i="1"/>
  <c r="F1398" i="1"/>
  <c r="F2311" i="1"/>
  <c r="F88" i="1"/>
  <c r="F2631" i="1"/>
  <c r="F1090" i="1"/>
  <c r="F1568" i="1"/>
  <c r="F2286" i="1"/>
  <c r="F1211" i="1"/>
  <c r="F2972" i="1"/>
  <c r="F390" i="1"/>
  <c r="F2870" i="1"/>
  <c r="F2178" i="1"/>
  <c r="F733" i="1"/>
  <c r="F2809" i="1"/>
  <c r="F3104" i="1"/>
  <c r="F2531" i="1"/>
  <c r="F276" i="1"/>
  <c r="F1645" i="1"/>
  <c r="F1631" i="1"/>
  <c r="F1358" i="1"/>
  <c r="F3426" i="1"/>
  <c r="F1526" i="1"/>
  <c r="F3241" i="1"/>
  <c r="F852" i="1"/>
  <c r="F1936" i="1"/>
  <c r="F3576" i="1"/>
  <c r="F1203" i="1"/>
  <c r="F4035" i="1"/>
  <c r="F1320" i="1"/>
  <c r="F739" i="1"/>
  <c r="F703" i="1"/>
  <c r="F2550" i="1"/>
  <c r="F1253" i="1"/>
  <c r="F835" i="1"/>
  <c r="F3344" i="1"/>
  <c r="F410" i="1"/>
  <c r="F804" i="1"/>
  <c r="F3283" i="1"/>
  <c r="F2094" i="1"/>
  <c r="F1257" i="1"/>
  <c r="F2699" i="1"/>
  <c r="F1623" i="1"/>
  <c r="F16" i="1"/>
  <c r="F2320" i="1"/>
  <c r="F2306" i="1"/>
  <c r="F1607" i="1"/>
  <c r="F1860" i="1"/>
  <c r="F2191" i="1"/>
  <c r="F525" i="1"/>
  <c r="F1202" i="1"/>
  <c r="F3752" i="1"/>
  <c r="F13" i="1"/>
  <c r="F1745" i="1"/>
  <c r="F2100" i="1"/>
  <c r="F847" i="1"/>
  <c r="F1323" i="1"/>
  <c r="F3215" i="1"/>
  <c r="F293" i="1"/>
  <c r="F3386" i="1"/>
  <c r="F47" i="1"/>
  <c r="F264" i="1"/>
  <c r="F2498" i="1"/>
  <c r="F2824" i="1"/>
  <c r="F3334" i="1"/>
  <c r="F1350" i="1"/>
  <c r="F3235" i="1"/>
  <c r="F2065" i="1"/>
  <c r="F266" i="1"/>
  <c r="F2251" i="1"/>
  <c r="F278" i="1"/>
  <c r="F1816" i="1"/>
  <c r="F2655" i="1"/>
  <c r="F1182" i="1"/>
  <c r="F1034" i="1"/>
  <c r="F3091" i="1"/>
  <c r="F3555" i="1"/>
  <c r="F2801" i="1"/>
  <c r="F841" i="1"/>
  <c r="F846" i="1"/>
  <c r="F3657" i="1"/>
  <c r="F1759" i="1"/>
  <c r="F3251" i="1"/>
  <c r="F1309" i="1"/>
  <c r="F3458" i="1"/>
  <c r="F1369" i="1"/>
  <c r="F3160" i="1"/>
  <c r="F2969" i="1"/>
  <c r="F924" i="1"/>
  <c r="F3363" i="1"/>
  <c r="F3556" i="1"/>
  <c r="F1346" i="1"/>
  <c r="F2814" i="1"/>
  <c r="F382" i="1"/>
  <c r="F1758" i="1"/>
  <c r="F120" i="1"/>
  <c r="F2166" i="1"/>
  <c r="F3491" i="1"/>
  <c r="F321" i="1"/>
  <c r="F3544" i="1"/>
  <c r="F2659" i="1"/>
  <c r="F1934" i="1"/>
  <c r="F3287" i="1"/>
  <c r="F3158" i="1"/>
  <c r="F15" i="1"/>
  <c r="F754" i="1"/>
  <c r="F828" i="1"/>
  <c r="F647" i="1"/>
  <c r="F270" i="1"/>
  <c r="F2409" i="1"/>
  <c r="F267" i="1"/>
  <c r="F1647" i="1"/>
  <c r="F1370" i="1"/>
  <c r="F2197" i="1"/>
  <c r="F3700" i="1"/>
  <c r="F3350" i="1"/>
  <c r="F3774" i="1"/>
  <c r="F2275" i="1"/>
  <c r="F2460" i="1"/>
  <c r="F3299" i="1"/>
  <c r="F3824" i="1"/>
  <c r="F806" i="1"/>
  <c r="F2240" i="1"/>
  <c r="F2963" i="1"/>
  <c r="F3177" i="1"/>
  <c r="F725" i="1"/>
  <c r="F1389" i="1"/>
  <c r="F3262" i="1"/>
  <c r="F329" i="1"/>
  <c r="F1806" i="1"/>
  <c r="F729" i="1"/>
  <c r="F1612" i="1"/>
  <c r="F2322" i="1"/>
  <c r="F1433" i="1"/>
  <c r="F3279" i="1"/>
  <c r="F1784" i="1"/>
  <c r="F2280" i="1"/>
  <c r="F113" i="1"/>
  <c r="F3775" i="1"/>
  <c r="F2289" i="1"/>
  <c r="F2063" i="1"/>
  <c r="F1805" i="1"/>
  <c r="F275" i="1"/>
  <c r="F49" i="1"/>
  <c r="F3799" i="1"/>
  <c r="F3354" i="1"/>
  <c r="F3336" i="1"/>
  <c r="F35" i="1"/>
  <c r="F2182" i="1"/>
  <c r="F3485" i="1"/>
  <c r="F1383" i="1"/>
  <c r="F3497" i="1"/>
  <c r="F2175" i="1"/>
  <c r="F1761" i="1"/>
  <c r="F3113" i="1"/>
  <c r="F274" i="1"/>
  <c r="F1887" i="1"/>
  <c r="F3047" i="1"/>
  <c r="F1274" i="1"/>
  <c r="F1537" i="1"/>
  <c r="F3438" i="1"/>
  <c r="F3658" i="1"/>
  <c r="F3687" i="1"/>
  <c r="F3827" i="1"/>
  <c r="F405" i="1"/>
  <c r="F3442" i="1"/>
  <c r="F94" i="1"/>
  <c r="F396" i="1"/>
  <c r="F3278" i="1"/>
  <c r="F3148" i="1"/>
  <c r="F2821" i="1"/>
  <c r="F1649" i="1"/>
  <c r="F2116" i="1"/>
  <c r="F2787" i="1"/>
  <c r="F2653" i="1"/>
  <c r="F523" i="1"/>
  <c r="F731" i="1"/>
  <c r="F3333" i="1"/>
  <c r="F1251" i="1"/>
  <c r="F3023" i="1"/>
  <c r="F3219" i="1"/>
  <c r="F1702" i="1"/>
  <c r="F1352" i="1"/>
  <c r="F114" i="1"/>
  <c r="F1003" i="1"/>
  <c r="F3371" i="1"/>
  <c r="F247" i="1"/>
  <c r="F3750" i="1"/>
  <c r="F3210" i="1"/>
  <c r="F3755" i="1"/>
  <c r="F2983" i="1"/>
  <c r="F2663" i="1"/>
  <c r="F1616" i="1"/>
  <c r="F3466" i="1"/>
  <c r="F746" i="1"/>
  <c r="F522" i="1"/>
  <c r="F2984" i="1"/>
  <c r="F2976" i="1"/>
  <c r="F3591" i="1"/>
  <c r="F761" i="1"/>
  <c r="F2264" i="1"/>
  <c r="F3164" i="1"/>
  <c r="F2107" i="1"/>
  <c r="F2082" i="1"/>
  <c r="F2800" i="1"/>
  <c r="F2981" i="1"/>
  <c r="F843" i="1"/>
  <c r="F1038" i="1"/>
  <c r="F3353" i="1"/>
  <c r="F2164" i="1"/>
  <c r="F1068" i="1"/>
  <c r="F2055" i="1"/>
  <c r="F3762" i="1"/>
  <c r="F3214" i="1"/>
  <c r="F838" i="1"/>
  <c r="F2534" i="1"/>
  <c r="F2546" i="1"/>
  <c r="F3723" i="1"/>
  <c r="F2966" i="1"/>
  <c r="F108" i="1"/>
  <c r="F3571" i="1"/>
  <c r="F3337" i="1"/>
  <c r="F3689" i="1"/>
  <c r="F669" i="1"/>
  <c r="F3592" i="1"/>
  <c r="F801" i="1"/>
  <c r="F2476" i="1"/>
  <c r="F102" i="1"/>
  <c r="F296" i="1"/>
  <c r="F2524" i="1"/>
  <c r="F3765" i="1"/>
  <c r="F3830" i="1"/>
  <c r="F1037" i="1"/>
  <c r="F1337" i="1"/>
  <c r="F1911" i="1"/>
  <c r="F3783" i="1"/>
  <c r="F1326" i="1"/>
  <c r="F478" i="1"/>
  <c r="F3475" i="1"/>
  <c r="F2213" i="1"/>
  <c r="F481" i="1"/>
  <c r="F2278" i="1"/>
  <c r="F1787" i="1"/>
  <c r="F1400" i="1"/>
  <c r="F1254" i="1"/>
  <c r="F2268" i="1"/>
  <c r="F292" i="1"/>
  <c r="F851" i="1"/>
  <c r="F3181" i="1"/>
  <c r="F3418" i="1"/>
  <c r="F1025" i="1"/>
  <c r="F140" i="1"/>
  <c r="F3014" i="1"/>
  <c r="F2491" i="1"/>
  <c r="F1385" i="1"/>
  <c r="F996" i="1"/>
  <c r="F1873" i="1"/>
  <c r="F1638" i="1"/>
  <c r="F3488" i="1"/>
  <c r="F62" i="1"/>
  <c r="F64" i="1"/>
  <c r="F2455" i="1"/>
  <c r="F923" i="1"/>
  <c r="F3115" i="1"/>
  <c r="F704" i="1"/>
  <c r="F3186" i="1"/>
  <c r="F3725" i="1"/>
  <c r="F3829" i="1"/>
  <c r="F3162" i="1"/>
  <c r="F2147" i="1"/>
  <c r="F3346" i="1"/>
  <c r="F1305" i="1"/>
  <c r="F752" i="1"/>
  <c r="F3758" i="1"/>
  <c r="F3525" i="1"/>
  <c r="F3675" i="1"/>
  <c r="F1654" i="1"/>
  <c r="F1527" i="1"/>
  <c r="F119" i="1"/>
  <c r="F2528" i="1"/>
  <c r="F2533" i="1"/>
  <c r="F2483" i="1"/>
  <c r="F2810" i="1"/>
  <c r="F2499" i="1"/>
  <c r="F810" i="1"/>
  <c r="F3676" i="1"/>
  <c r="F185" i="1"/>
  <c r="F2212" i="1"/>
  <c r="F3468" i="1"/>
  <c r="F3400" i="1"/>
  <c r="F3267" i="1"/>
  <c r="F3761" i="1"/>
  <c r="F3726" i="1"/>
  <c r="F3317" i="1"/>
  <c r="F3035" i="1"/>
  <c r="F253" i="1"/>
  <c r="F7" i="1"/>
  <c r="F2619" i="1"/>
  <c r="F2068" i="1"/>
  <c r="F1293" i="1"/>
  <c r="F628" i="1"/>
  <c r="F1386" i="1"/>
  <c r="F1464" i="1"/>
  <c r="F1301" i="1"/>
  <c r="F2293" i="1"/>
  <c r="F469" i="1"/>
  <c r="F1669" i="1"/>
  <c r="F2667" i="1"/>
  <c r="F2060" i="1"/>
  <c r="F3770" i="1"/>
  <c r="F1922" i="1"/>
  <c r="F3275" i="1"/>
  <c r="F2530" i="1"/>
  <c r="F817" i="1"/>
  <c r="F3310" i="1"/>
  <c r="F1249" i="1"/>
  <c r="F2111" i="1"/>
  <c r="F3361" i="1"/>
  <c r="F2818" i="1"/>
  <c r="F2173" i="1"/>
  <c r="F3020" i="1"/>
  <c r="F2741" i="1"/>
  <c r="F2096" i="1"/>
  <c r="F3504" i="1"/>
  <c r="F809" i="1"/>
  <c r="F1798" i="1"/>
  <c r="F861" i="1"/>
  <c r="F1667" i="1"/>
  <c r="F2486" i="1"/>
  <c r="F3684" i="1"/>
  <c r="F3795" i="1"/>
  <c r="F1267" i="1"/>
  <c r="F1890" i="1"/>
  <c r="F811" i="1"/>
  <c r="F3484" i="1"/>
  <c r="F3342" i="1"/>
  <c r="F1275" i="1"/>
  <c r="F3223" i="1"/>
  <c r="F1533" i="1"/>
  <c r="F2323" i="1"/>
  <c r="F305" i="1"/>
  <c r="F2176" i="1"/>
  <c r="F1405" i="1"/>
  <c r="F1593" i="1"/>
  <c r="F3383" i="1"/>
  <c r="F2529" i="1"/>
  <c r="F3302" i="1"/>
  <c r="F3307" i="1"/>
  <c r="F2336" i="1"/>
  <c r="F3628" i="1"/>
  <c r="F1380" i="1"/>
  <c r="F3846" i="1"/>
  <c r="F1634" i="1"/>
  <c r="F2940" i="1"/>
  <c r="F3428" i="1"/>
  <c r="F32" i="1"/>
  <c r="F1302" i="1"/>
  <c r="F3587" i="1"/>
  <c r="F1505" i="1"/>
  <c r="F77" i="1"/>
  <c r="F3159" i="1"/>
  <c r="F1630" i="1"/>
  <c r="F3420" i="1"/>
  <c r="F3719" i="1"/>
  <c r="F2088" i="1"/>
  <c r="F1668" i="1"/>
  <c r="F800" i="1"/>
  <c r="F1290" i="1"/>
  <c r="F3236" i="1"/>
  <c r="F2083" i="1"/>
  <c r="F3697" i="1"/>
  <c r="F3303" i="1"/>
  <c r="F3604" i="1"/>
  <c r="F84" i="1"/>
  <c r="F3494" i="1"/>
  <c r="F533" i="1"/>
  <c r="F3051" i="1"/>
  <c r="F3519" i="1"/>
  <c r="F1781" i="1"/>
  <c r="F246" i="1"/>
  <c r="F118" i="1"/>
  <c r="F747" i="1"/>
  <c r="F2101" i="1"/>
  <c r="F1861" i="1"/>
  <c r="F2713" i="1"/>
  <c r="F2304" i="1"/>
  <c r="F1397" i="1"/>
  <c r="F2548" i="1"/>
  <c r="F3608" i="1"/>
  <c r="F2547" i="1"/>
  <c r="F3975" i="1"/>
  <c r="F538" i="1"/>
  <c r="F2841" i="1"/>
  <c r="F3685" i="1"/>
  <c r="F3985" i="1"/>
  <c r="F1529" i="1"/>
  <c r="F316" i="1"/>
  <c r="F1651" i="1"/>
  <c r="F526" i="1"/>
  <c r="F1292" i="1"/>
  <c r="F3759" i="1"/>
  <c r="F1250" i="1"/>
  <c r="F2030" i="1"/>
  <c r="F553" i="1"/>
  <c r="F2553" i="1"/>
  <c r="F3212" i="1"/>
  <c r="F3696" i="1"/>
  <c r="F1262" i="1"/>
  <c r="F2928" i="1"/>
  <c r="F2543" i="1"/>
  <c r="F2308" i="1"/>
  <c r="F343" i="1"/>
  <c r="F3498" i="1"/>
  <c r="F3376" i="1"/>
  <c r="F2970" i="1"/>
  <c r="F31" i="1"/>
  <c r="F110" i="1"/>
  <c r="F4037" i="1"/>
  <c r="F2556" i="1"/>
  <c r="F854" i="1"/>
  <c r="F532" i="1"/>
  <c r="F3335" i="1"/>
  <c r="F3823" i="1"/>
  <c r="F3352" i="1"/>
  <c r="F2287" i="1"/>
  <c r="F356" i="1"/>
  <c r="F3490" i="1"/>
  <c r="F90" i="1"/>
  <c r="F93" i="1"/>
  <c r="F778" i="1"/>
  <c r="F3717" i="1"/>
  <c r="F824" i="1"/>
  <c r="F2815" i="1"/>
  <c r="F969" i="1"/>
  <c r="F753" i="1"/>
  <c r="F689" i="1"/>
  <c r="F3691" i="1"/>
  <c r="F2222" i="1"/>
  <c r="F3152" i="1"/>
  <c r="F2937" i="1"/>
  <c r="F3673" i="1"/>
  <c r="F4108" i="1"/>
  <c r="F3384" i="1"/>
  <c r="F3153" i="1"/>
  <c r="F272" i="1"/>
  <c r="F3017" i="1"/>
  <c r="F3389" i="1"/>
  <c r="F10" i="1"/>
  <c r="F103" i="1"/>
  <c r="F833" i="1"/>
  <c r="F1681" i="1"/>
  <c r="F651" i="1"/>
  <c r="F3301" i="1"/>
  <c r="F3169" i="1"/>
  <c r="F3562" i="1"/>
  <c r="F2167" i="1"/>
  <c r="F2602" i="1"/>
  <c r="F2090" i="1"/>
  <c r="F3586" i="1"/>
  <c r="F1678" i="1"/>
  <c r="F1883" i="1"/>
  <c r="F3722" i="1"/>
  <c r="F2704" i="1"/>
  <c r="F524" i="1"/>
  <c r="F1926" i="1"/>
  <c r="F1606" i="1"/>
  <c r="F1333" i="1"/>
  <c r="F2679" i="1"/>
  <c r="F1570" i="1"/>
  <c r="F1076" i="1"/>
  <c r="F2979" i="1"/>
  <c r="F2902" i="1"/>
  <c r="F100" i="1"/>
  <c r="F3613" i="1"/>
  <c r="F121" i="1"/>
  <c r="F2617" i="1"/>
  <c r="F3225" i="1"/>
  <c r="F36" i="1"/>
  <c r="F2698" i="1"/>
  <c r="F2117" i="1"/>
  <c r="F3606" i="1"/>
  <c r="F3682" i="1"/>
  <c r="F1884" i="1"/>
  <c r="F1823" i="1"/>
  <c r="F1476" i="1"/>
  <c r="F3528" i="1"/>
  <c r="F2808" i="1"/>
  <c r="F2478" i="1"/>
  <c r="F380" i="1"/>
  <c r="F1360" i="1"/>
  <c r="F3324" i="1"/>
  <c r="F3343" i="1"/>
  <c r="F1889" i="1"/>
  <c r="F3663" i="1"/>
  <c r="F2464" i="1"/>
  <c r="F2833" i="1"/>
  <c r="F2674" i="1"/>
  <c r="F3595" i="1"/>
  <c r="F748" i="1"/>
  <c r="F1341" i="1"/>
  <c r="F3263" i="1"/>
  <c r="F3515" i="1"/>
  <c r="F2603" i="1"/>
  <c r="F2165" i="1"/>
  <c r="F1096" i="1"/>
  <c r="F3623" i="1"/>
  <c r="F55" i="1"/>
  <c r="F2982" i="1"/>
  <c r="F3690" i="1"/>
  <c r="F3704" i="1"/>
  <c r="F3424" i="1"/>
  <c r="F3836" i="1"/>
  <c r="F3188" i="1"/>
  <c r="F2446" i="1"/>
  <c r="F2934" i="1"/>
  <c r="F3412" i="1"/>
  <c r="F3585" i="1"/>
  <c r="F2086" i="1"/>
  <c r="F2314" i="1"/>
  <c r="F2321" i="1"/>
  <c r="F799" i="1"/>
  <c r="F1214" i="1"/>
  <c r="F3042" i="1"/>
  <c r="F2260" i="1"/>
  <c r="F742" i="1"/>
  <c r="F1850" i="1"/>
  <c r="F1005" i="1"/>
  <c r="F1190" i="1"/>
  <c r="F1931" i="1"/>
  <c r="F2973" i="1"/>
  <c r="F2490" i="1"/>
  <c r="F898" i="1"/>
  <c r="F1181" i="1"/>
  <c r="F2554" i="1"/>
  <c r="F3511" i="1"/>
  <c r="F1022" i="1"/>
  <c r="F3636" i="1"/>
  <c r="F3366" i="1"/>
  <c r="F3471" i="1"/>
  <c r="F1986" i="1"/>
  <c r="F414" i="1"/>
  <c r="F2642" i="1"/>
  <c r="F2792" i="1"/>
  <c r="F2632" i="1"/>
  <c r="F2657" i="1"/>
  <c r="F807" i="1"/>
  <c r="F3626" i="1"/>
  <c r="F3240" i="1"/>
  <c r="F2994" i="1"/>
  <c r="F3382" i="1"/>
  <c r="F1278" i="1"/>
  <c r="F1689" i="1"/>
  <c r="F1754" i="1"/>
  <c r="F3224" i="1"/>
  <c r="F3618" i="1"/>
  <c r="F3170" i="1"/>
  <c r="F3416" i="1"/>
  <c r="F116" i="1"/>
  <c r="F1312" i="1"/>
  <c r="F2827" i="1"/>
  <c r="F3698" i="1"/>
  <c r="F3669" i="1"/>
  <c r="F3575" i="1"/>
  <c r="F3597" i="1"/>
  <c r="F3517" i="1"/>
  <c r="F3627" i="1"/>
  <c r="F1357" i="1"/>
  <c r="F2183" i="1"/>
  <c r="F3661" i="1"/>
  <c r="F1666" i="1"/>
  <c r="F1016" i="1"/>
  <c r="F3356" i="1"/>
  <c r="F1392" i="1"/>
  <c r="F2804" i="1"/>
  <c r="F3286" i="1"/>
  <c r="F3674" i="1"/>
  <c r="F839" i="1"/>
  <c r="F3508" i="1"/>
  <c r="F4069" i="1"/>
  <c r="F407" i="1"/>
  <c r="F339" i="1"/>
  <c r="F2791" i="1"/>
  <c r="F3005" i="1"/>
  <c r="F3010" i="1"/>
  <c r="F3176" i="1"/>
  <c r="F212" i="1"/>
  <c r="F3439" i="1"/>
  <c r="F3469" i="1"/>
  <c r="F2285" i="1"/>
  <c r="F1849" i="1"/>
  <c r="F661" i="1"/>
  <c r="F3242" i="1"/>
  <c r="F408" i="1"/>
  <c r="F12" i="1"/>
  <c r="F3787" i="1"/>
  <c r="F654" i="1"/>
  <c r="F735" i="1"/>
  <c r="F2091" i="1"/>
  <c r="F3611" i="1"/>
  <c r="F2562" i="1"/>
  <c r="F1826" i="1"/>
  <c r="F4050" i="1"/>
  <c r="F168" i="1"/>
  <c r="F1859" i="1"/>
  <c r="F2099" i="1"/>
  <c r="F2832" i="1"/>
  <c r="F3377" i="1"/>
  <c r="F3414" i="1"/>
  <c r="F3625" i="1"/>
  <c r="F3756" i="1"/>
  <c r="F3782" i="1"/>
  <c r="F500" i="1"/>
  <c r="F3913" i="1"/>
  <c r="F2276" i="1"/>
  <c r="F1106" i="1"/>
  <c r="F1914" i="1"/>
  <c r="F1004" i="1"/>
  <c r="F3403" i="1"/>
  <c r="F2788" i="1"/>
  <c r="F1193" i="1"/>
  <c r="F3179" i="1"/>
  <c r="F2168" i="1"/>
  <c r="F1928" i="1"/>
  <c r="F3421" i="1"/>
  <c r="F308" i="1"/>
  <c r="F3707" i="1"/>
  <c r="F2835" i="1"/>
  <c r="F840" i="1"/>
  <c r="F978" i="1"/>
  <c r="F2022" i="1"/>
  <c r="F1650" i="1"/>
  <c r="F3728" i="1"/>
  <c r="F3254" i="1"/>
  <c r="F1168" i="1"/>
  <c r="F3584" i="1"/>
  <c r="F2834" i="1"/>
  <c r="F3779" i="1"/>
  <c r="F3232" i="1"/>
  <c r="F3486" i="1"/>
  <c r="F1018" i="1"/>
  <c r="F1376" i="1"/>
  <c r="F1394" i="1"/>
  <c r="F2673" i="1"/>
  <c r="F805" i="1"/>
  <c r="F404" i="1"/>
  <c r="F1652" i="1"/>
  <c r="F795" i="1"/>
  <c r="F4038" i="1"/>
  <c r="F3265" i="1"/>
  <c r="F3459" i="1"/>
  <c r="F2628" i="1"/>
  <c r="F2882" i="1"/>
  <c r="F1671" i="1"/>
  <c r="F1866" i="1"/>
  <c r="F3339" i="1"/>
  <c r="F40" i="1"/>
  <c r="F3532" i="1"/>
  <c r="F521" i="1"/>
  <c r="F3313" i="1"/>
  <c r="F722" i="1"/>
  <c r="F1902" i="1"/>
  <c r="F1404" i="1"/>
  <c r="F3204" i="1"/>
  <c r="F589" i="1"/>
  <c r="F3185" i="1"/>
  <c r="F2149" i="1"/>
  <c r="F2458" i="1"/>
  <c r="F1937" i="1"/>
  <c r="F1603" i="1"/>
  <c r="F2812" i="1"/>
  <c r="F866" i="1"/>
  <c r="F2936" i="1"/>
  <c r="F3141" i="1"/>
  <c r="F1201" i="1"/>
  <c r="F1675" i="1"/>
  <c r="F3505" i="1"/>
  <c r="F822" i="1"/>
  <c r="F2942" i="1"/>
  <c r="F1903" i="1"/>
  <c r="F3617" i="1"/>
  <c r="F3166" i="1"/>
  <c r="F2831" i="1"/>
  <c r="F2277" i="1"/>
  <c r="F3825" i="1"/>
  <c r="F3249" i="1"/>
  <c r="F1216" i="1"/>
  <c r="F3330" i="1"/>
  <c r="F1930" i="1"/>
  <c r="F2368" i="1"/>
  <c r="F3308" i="1"/>
  <c r="F3552" i="1"/>
  <c r="F2477" i="1"/>
  <c r="F3656" i="1"/>
  <c r="F89" i="1"/>
  <c r="F853" i="1"/>
  <c r="F844" i="1"/>
  <c r="F3201" i="1"/>
  <c r="F977" i="1"/>
  <c r="F1261" i="1"/>
  <c r="F3440" i="1"/>
  <c r="F1895" i="1"/>
  <c r="F2842" i="1"/>
  <c r="F3367" i="1"/>
  <c r="F1362" i="1"/>
  <c r="F378" i="1"/>
  <c r="F3507" i="1"/>
  <c r="F2542" i="1"/>
  <c r="F3280" i="1"/>
  <c r="F1509" i="1"/>
  <c r="F3180" i="1"/>
  <c r="F3266" i="1"/>
  <c r="F2935" i="1"/>
  <c r="F3540" i="1"/>
  <c r="F2317" i="1"/>
  <c r="F3443" i="1"/>
  <c r="F3599" i="1"/>
  <c r="F2811" i="1"/>
  <c r="F3270" i="1"/>
  <c r="F3563" i="1"/>
  <c r="F3605" i="1"/>
  <c r="F1349" i="1"/>
  <c r="F3489" i="1"/>
  <c r="F760" i="1"/>
  <c r="F988" i="1"/>
  <c r="F3209" i="1"/>
  <c r="F1297" i="1"/>
  <c r="F757" i="1"/>
  <c r="F3594" i="1"/>
  <c r="F862" i="1"/>
  <c r="F1243" i="1"/>
  <c r="F728" i="1"/>
  <c r="F1643" i="1"/>
  <c r="F2988" i="1"/>
  <c r="F1699" i="1"/>
  <c r="F3322" i="1"/>
  <c r="F3892" i="1"/>
  <c r="F767" i="1"/>
  <c r="F3780" i="1"/>
  <c r="F3616" i="1"/>
  <c r="F3701" i="1"/>
  <c r="F3320" i="1"/>
  <c r="F794" i="1"/>
  <c r="F1359" i="1"/>
  <c r="F1637" i="1"/>
  <c r="F1844" i="1"/>
  <c r="F2179" i="1"/>
  <c r="F2248" i="1"/>
  <c r="F2422" i="1"/>
  <c r="F3314" i="1"/>
  <c r="F1831" i="1"/>
  <c r="F1304" i="1"/>
  <c r="F2097" i="1"/>
  <c r="F2468" i="1"/>
  <c r="F3289" i="1"/>
  <c r="F3518" i="1"/>
  <c r="F3546" i="1"/>
  <c r="F3776" i="1"/>
  <c r="F4042" i="1"/>
  <c r="F2672" i="1"/>
  <c r="F3939" i="1"/>
  <c r="F947" i="1"/>
  <c r="F1572" i="1"/>
  <c r="F3107" i="1"/>
  <c r="F692" i="1"/>
  <c r="F2220" i="1"/>
  <c r="F1223" i="1"/>
  <c r="F894" i="1"/>
  <c r="F3292" i="1"/>
  <c r="F1933" i="1"/>
  <c r="F539" i="1"/>
  <c r="F1247" i="1"/>
  <c r="F2829" i="1"/>
  <c r="F2840" i="1"/>
  <c r="F1691" i="1"/>
  <c r="F3557" i="1"/>
  <c r="F815" i="1"/>
  <c r="F1694" i="1"/>
  <c r="F3349" i="1"/>
  <c r="F74" i="1"/>
  <c r="F68" i="1"/>
  <c r="F25" i="1"/>
  <c r="F3012" i="1"/>
  <c r="F2847" i="1"/>
  <c r="F107" i="1"/>
  <c r="F3150" i="1"/>
  <c r="F891" i="1"/>
  <c r="F3805" i="1"/>
  <c r="F1803" i="1"/>
  <c r="F2108" i="1"/>
  <c r="F2929" i="1"/>
  <c r="F837" i="1"/>
  <c r="F1248" i="1"/>
  <c r="F1629" i="1"/>
  <c r="F1989" i="1"/>
  <c r="F3769" i="1"/>
  <c r="F2555" i="1"/>
  <c r="F3154" i="1"/>
  <c r="F69" i="1"/>
  <c r="F2465" i="1"/>
  <c r="F3315" i="1"/>
  <c r="F699" i="1"/>
  <c r="F1924" i="1"/>
  <c r="F3450" i="1"/>
  <c r="F3174" i="1"/>
  <c r="F4107" i="1"/>
  <c r="F2256" i="1"/>
  <c r="F1024" i="1"/>
  <c r="F972" i="1"/>
  <c r="F1577" i="1"/>
  <c r="F3926" i="1"/>
  <c r="F3572" i="1"/>
  <c r="F1769" i="1"/>
  <c r="F802" i="1"/>
  <c r="F2625" i="1"/>
  <c r="F65" i="1"/>
  <c r="F2103" i="1"/>
  <c r="F3480" i="1"/>
  <c r="F716" i="1"/>
  <c r="F3172" i="1"/>
  <c r="F73" i="1"/>
  <c r="F803" i="1"/>
  <c r="F213" i="1"/>
  <c r="F785" i="1"/>
  <c r="F2466" i="1"/>
  <c r="F3659" i="1"/>
  <c r="F3357" i="1"/>
  <c r="F3558" i="1"/>
  <c r="F1648" i="1"/>
  <c r="F3681" i="1"/>
  <c r="F187" i="1"/>
  <c r="F1481" i="1"/>
  <c r="F1728" i="1"/>
  <c r="F111" i="1"/>
  <c r="F3434" i="1"/>
  <c r="F2205" i="1"/>
  <c r="F3814" i="1"/>
  <c r="F1800" i="1"/>
  <c r="F3178" i="1"/>
  <c r="F1040" i="1"/>
  <c r="F1744" i="1"/>
  <c r="F3432" i="1"/>
  <c r="F3298" i="1"/>
  <c r="F3699" i="1"/>
  <c r="F50" i="1"/>
  <c r="F1766" i="1"/>
  <c r="F2828" i="1"/>
  <c r="F2109" i="1"/>
  <c r="F1098" i="1"/>
  <c r="F2794" i="1"/>
  <c r="F826" i="1"/>
  <c r="F2557" i="1"/>
  <c r="F2294" i="1"/>
  <c r="F3819" i="1"/>
  <c r="F2470" i="1"/>
  <c r="F1657" i="1"/>
  <c r="F3409" i="1"/>
  <c r="F649" i="1"/>
  <c r="F3482" i="1"/>
  <c r="F3550" i="1"/>
  <c r="F17" i="1"/>
  <c r="F1891" i="1"/>
  <c r="F209" i="1"/>
  <c r="F2113" i="1"/>
  <c r="F3850" i="1"/>
  <c r="F3259" i="1"/>
  <c r="F3815" i="1"/>
  <c r="F1554" i="1"/>
  <c r="F3851" i="1"/>
  <c r="F2134" i="1"/>
  <c r="F1285" i="1"/>
  <c r="F3501" i="1"/>
  <c r="F2974" i="1"/>
  <c r="F3083" i="1"/>
  <c r="F3163" i="1"/>
  <c r="F3816" i="1"/>
  <c r="F1827" i="1"/>
  <c r="F2536" i="1"/>
  <c r="F2647" i="1"/>
  <c r="F3388" i="1"/>
  <c r="F3710" i="1"/>
  <c r="F2309" i="1"/>
  <c r="F3568" i="1"/>
  <c r="F1300" i="1"/>
  <c r="F3603" i="1"/>
  <c r="F3305" i="1"/>
  <c r="F2772" i="1"/>
  <c r="F66" i="1"/>
  <c r="F1246" i="1"/>
  <c r="F3479" i="1"/>
  <c r="F756" i="1"/>
  <c r="F3381" i="1"/>
  <c r="F1167" i="1"/>
  <c r="F146" i="1"/>
  <c r="F3197" i="1"/>
  <c r="F385" i="1"/>
  <c r="F2487" i="1"/>
  <c r="F3537" i="1"/>
  <c r="F3282" i="1"/>
  <c r="F3467" i="1"/>
  <c r="F3878" i="1"/>
  <c r="F819" i="1"/>
  <c r="F1303" i="1"/>
  <c r="F3430" i="1"/>
  <c r="F1841" i="1"/>
  <c r="F2646" i="1"/>
  <c r="F1923" i="1"/>
  <c r="F537" i="1"/>
  <c r="F2790" i="1"/>
  <c r="F2793" i="1"/>
  <c r="F3680" i="1"/>
  <c r="F3227" i="1"/>
  <c r="F3839" i="1"/>
  <c r="F3474" i="1"/>
  <c r="F790" i="1"/>
  <c r="F1843" i="1"/>
  <c r="F3784" i="1"/>
  <c r="F1287" i="1"/>
  <c r="F409" i="1"/>
  <c r="F2914" i="1"/>
  <c r="F3715" i="1"/>
  <c r="F1316" i="1"/>
  <c r="F42" i="1"/>
  <c r="F3521" i="1"/>
  <c r="F1263" i="1"/>
  <c r="F1858" i="1"/>
  <c r="F3811" i="1"/>
  <c r="F3841" i="1"/>
  <c r="F1286" i="1"/>
  <c r="F1443" i="1"/>
  <c r="F1828" i="1"/>
  <c r="F3359" i="1"/>
  <c r="F3476" i="1"/>
  <c r="F3620" i="1"/>
  <c r="F1653" i="1"/>
  <c r="F2121" i="1"/>
  <c r="F3522" i="1"/>
  <c r="F3596" i="1"/>
  <c r="F3729" i="1"/>
  <c r="F1673" i="1"/>
  <c r="F1636" i="1"/>
  <c r="F3655" i="1"/>
  <c r="F2112" i="1"/>
  <c r="F750" i="1"/>
  <c r="F2431" i="1"/>
  <c r="F3375" i="1"/>
  <c r="F3777" i="1"/>
  <c r="F22" i="1"/>
  <c r="F535" i="1"/>
  <c r="F3161" i="1"/>
  <c r="F885" i="1"/>
  <c r="F3218" i="1"/>
  <c r="F1605" i="1"/>
  <c r="F43" i="1"/>
  <c r="F46" i="1"/>
  <c r="F1621" i="1"/>
  <c r="F2209" i="1"/>
  <c r="F2475" i="1"/>
  <c r="F2482" i="1"/>
  <c r="F2939" i="1"/>
  <c r="F3387" i="1"/>
  <c r="F3405" i="1"/>
  <c r="F3433" i="1"/>
  <c r="F3447" i="1"/>
  <c r="F3629" i="1"/>
  <c r="F3772" i="1"/>
  <c r="F2206" i="1"/>
  <c r="F1786" i="1"/>
  <c r="F915" i="1"/>
  <c r="F2624" i="1"/>
  <c r="F1716" i="1"/>
  <c r="F3385" i="1"/>
  <c r="F3273" i="1"/>
  <c r="F832" i="1"/>
  <c r="F28" i="1"/>
  <c r="F1228" i="1"/>
  <c r="F1674" i="1"/>
  <c r="F3044" i="1"/>
  <c r="F3481" i="1"/>
  <c r="F2497" i="1"/>
  <c r="F501" i="1"/>
  <c r="F2885" i="1"/>
  <c r="F2677" i="1"/>
  <c r="F987" i="1"/>
  <c r="F2621" i="1"/>
  <c r="F2316" i="1"/>
  <c r="F1472" i="1"/>
  <c r="F1775" i="1"/>
  <c r="F440" i="1"/>
  <c r="F1291" i="1"/>
  <c r="F2638" i="1"/>
  <c r="F2837" i="1"/>
  <c r="F1294" i="1"/>
  <c r="F130" i="1"/>
  <c r="F3032" i="1"/>
  <c r="F667" i="1"/>
  <c r="F3730" i="1"/>
  <c r="F791" i="1"/>
  <c r="F3709" i="1"/>
  <c r="F3445" i="1"/>
  <c r="F1839" i="1"/>
  <c r="F2010" i="1"/>
  <c r="F3712" i="1"/>
  <c r="F3573" i="1"/>
  <c r="F483" i="1"/>
  <c r="F3272" i="1"/>
  <c r="F3102" i="1"/>
  <c r="F3812" i="1"/>
  <c r="F2597" i="1"/>
  <c r="F1082" i="1"/>
  <c r="F3708" i="1"/>
  <c r="F1475" i="1"/>
  <c r="F3277" i="1"/>
  <c r="F1100" i="1"/>
  <c r="F1641" i="1"/>
  <c r="F3198" i="1"/>
  <c r="F3692" i="1"/>
  <c r="F3818" i="1"/>
  <c r="F3856" i="1"/>
  <c r="F158" i="1"/>
  <c r="F1265" i="1"/>
  <c r="F3945" i="1"/>
  <c r="F968" i="1"/>
  <c r="F1680" i="1"/>
  <c r="F2605" i="1"/>
  <c r="F1611" i="1"/>
  <c r="F2119" i="1"/>
  <c r="F1690" i="1"/>
  <c r="F2519" i="1"/>
  <c r="F3372" i="1"/>
  <c r="F3635" i="1"/>
  <c r="F3100" i="1"/>
  <c r="F2216" i="1"/>
  <c r="F2747" i="1"/>
  <c r="F2177" i="1"/>
  <c r="F1330" i="1"/>
  <c r="F4012" i="1"/>
  <c r="F2707" i="1"/>
  <c r="F860" i="1"/>
  <c r="F98" i="1"/>
  <c r="F3099" i="1"/>
  <c r="F528" i="1"/>
  <c r="F1822" i="1"/>
  <c r="F2670" i="1"/>
  <c r="F1329" i="1"/>
  <c r="F3419" i="1"/>
  <c r="F112" i="1"/>
  <c r="F2684" i="1"/>
  <c r="F1804" i="1"/>
  <c r="F3849" i="1"/>
  <c r="F1245" i="1"/>
  <c r="F3500" i="1"/>
  <c r="F652" i="1"/>
  <c r="F3316" i="1"/>
  <c r="F3499" i="1"/>
  <c r="F991" i="1"/>
  <c r="F1508" i="1"/>
  <c r="F3530" i="1"/>
  <c r="F3724" i="1"/>
  <c r="F37" i="1"/>
  <c r="F2084" i="1"/>
  <c r="F3253" i="1"/>
  <c r="F2669" i="1"/>
  <c r="F3487" i="1"/>
  <c r="F771" i="1"/>
  <c r="F1927" i="1"/>
  <c r="F2778" i="1"/>
  <c r="F81" i="1"/>
  <c r="F3520" i="1"/>
  <c r="F3348" i="1"/>
  <c r="F3246" i="1"/>
  <c r="F1792" i="1"/>
  <c r="F2967" i="1"/>
  <c r="F2141" i="1"/>
  <c r="F1288" i="1"/>
  <c r="F2971" i="1"/>
  <c r="F3612" i="1"/>
  <c r="F3441" i="1"/>
  <c r="F2816" i="1"/>
  <c r="F2181" i="1"/>
  <c r="F2551" i="1"/>
  <c r="F2291" i="1"/>
  <c r="F3233" i="1"/>
  <c r="F2954" i="1"/>
  <c r="F3001" i="1"/>
  <c r="F740" i="1"/>
  <c r="F3332" i="1"/>
  <c r="F101" i="1"/>
  <c r="F3395" i="1"/>
  <c r="F1587" i="1"/>
  <c r="F3951" i="1"/>
  <c r="F1620" i="1"/>
  <c r="F812" i="1"/>
  <c r="F930" i="1"/>
  <c r="F1457" i="1"/>
  <c r="F3355" i="1"/>
  <c r="F202" i="1"/>
  <c r="F2383" i="1"/>
  <c r="F79" i="1"/>
  <c r="F2703" i="1"/>
  <c r="F3545" i="1"/>
  <c r="F531" i="1"/>
  <c r="F3398" i="1"/>
  <c r="F1356" i="1"/>
  <c r="F2292" i="1"/>
  <c r="F2005" i="1"/>
  <c r="F3390" i="1"/>
  <c r="F1372" i="1"/>
  <c r="F2326" i="1"/>
  <c r="F2089" i="1"/>
  <c r="F744" i="1"/>
  <c r="F3120" i="1"/>
  <c r="F3785" i="1"/>
  <c r="F942" i="1"/>
  <c r="F2281" i="1"/>
  <c r="F2095" i="1"/>
  <c r="F3392" i="1"/>
  <c r="F384" i="1"/>
  <c r="F3760" i="1"/>
  <c r="F3351" i="1"/>
  <c r="F1789" i="1"/>
  <c r="F3454" i="1"/>
  <c r="F662" i="1"/>
  <c r="F3553" i="1"/>
  <c r="F1426" i="1"/>
  <c r="F3326" i="1"/>
  <c r="F1846" i="1"/>
  <c r="F3358" i="1"/>
  <c r="F936" i="1"/>
  <c r="F3513" i="1"/>
  <c r="F2496" i="1"/>
  <c r="F255" i="1"/>
  <c r="F19" i="1"/>
  <c r="F1379" i="1"/>
  <c r="F3503" i="1"/>
  <c r="F3660" i="1"/>
  <c r="F87" i="1"/>
  <c r="F3078" i="1"/>
  <c r="F3703" i="1"/>
  <c r="F2297" i="1"/>
  <c r="F1604" i="1"/>
  <c r="F2288" i="1"/>
  <c r="F2489" i="1"/>
  <c r="F3580" i="1"/>
  <c r="F857" i="1"/>
  <c r="F3033" i="1"/>
  <c r="F3229" i="1"/>
  <c r="F3429" i="1"/>
  <c r="F3495" i="1"/>
  <c r="F3583" i="1"/>
  <c r="F3766" i="1"/>
  <c r="F3872" i="1"/>
  <c r="F2158" i="1"/>
  <c r="F982" i="1"/>
  <c r="F83" i="1"/>
  <c r="F678" i="1"/>
  <c r="F2634" i="1"/>
  <c r="F198" i="1"/>
  <c r="F1230" i="1"/>
  <c r="F3904" i="1"/>
  <c r="F610" i="1"/>
  <c r="F3773" i="1"/>
  <c r="F268" i="1"/>
  <c r="F1864" i="1"/>
  <c r="F1900" i="1"/>
  <c r="F1134" i="1"/>
  <c r="F3182" i="1"/>
  <c r="F825" i="1"/>
  <c r="F2627" i="1"/>
  <c r="F1107" i="1"/>
  <c r="F417" i="1"/>
  <c r="F1985" i="1"/>
  <c r="F1783" i="1"/>
  <c r="F556" i="1"/>
  <c r="F2525" i="1"/>
  <c r="F1697" i="1"/>
  <c r="F2780" i="1"/>
  <c r="F952" i="1"/>
  <c r="F3835" i="1"/>
  <c r="F1905" i="1"/>
  <c r="F1719" i="1"/>
  <c r="F3524" i="1"/>
  <c r="F830" i="1"/>
  <c r="F2284" i="1"/>
  <c r="F717" i="1"/>
  <c r="F128" i="1"/>
  <c r="F3925" i="1"/>
  <c r="F3671" i="1"/>
  <c r="F934" i="1"/>
  <c r="F1677" i="1"/>
  <c r="F2996" i="1"/>
  <c r="F789" i="1"/>
  <c r="F105" i="1"/>
  <c r="F559" i="1"/>
  <c r="F1035" i="1"/>
  <c r="F3451" i="1"/>
  <c r="F2471" i="1"/>
  <c r="F2920" i="1"/>
  <c r="F2560" i="1"/>
  <c r="F2104" i="1"/>
  <c r="F2836" i="1"/>
  <c r="F80" i="1"/>
  <c r="F879" i="1"/>
  <c r="F1886" i="1"/>
  <c r="F2120" i="1"/>
  <c r="F2408" i="1"/>
  <c r="F848" i="1"/>
  <c r="F1355" i="1"/>
  <c r="F4079" i="1"/>
  <c r="F2661" i="1"/>
  <c r="F1325" i="1"/>
  <c r="F530" i="1"/>
  <c r="F1743" i="1"/>
  <c r="F2802" i="1"/>
  <c r="F3764" i="1"/>
  <c r="F3753" i="1"/>
  <c r="F2958" i="1"/>
  <c r="F1656" i="1"/>
  <c r="F2783" i="1"/>
  <c r="F3937" i="1"/>
  <c r="F3234" i="1"/>
  <c r="F694" i="1"/>
  <c r="F3979" i="1"/>
  <c r="F1706" i="1"/>
  <c r="F1853" i="1"/>
  <c r="F207" i="1"/>
  <c r="F3151" i="1"/>
  <c r="F177" i="1"/>
  <c r="F3077" i="1"/>
  <c r="F3705" i="1"/>
  <c r="F143" i="1"/>
  <c r="F3028" i="1"/>
  <c r="F878" i="1"/>
  <c r="F2479" i="1"/>
  <c r="F412" i="1"/>
  <c r="F2938" i="1"/>
  <c r="F3533" i="1"/>
  <c r="F3637" i="1"/>
  <c r="F3492" i="1"/>
  <c r="F816" i="1"/>
  <c r="F2335" i="1"/>
  <c r="F3034" i="1"/>
  <c r="F1932" i="1"/>
  <c r="F2467" i="1"/>
  <c r="F3543" i="1"/>
  <c r="F3694" i="1"/>
  <c r="F3325" i="1"/>
  <c r="F3834" i="1"/>
  <c r="F2485" i="1"/>
  <c r="F465" i="1"/>
  <c r="F3228" i="1"/>
  <c r="F3615" i="1"/>
  <c r="F3718" i="1"/>
  <c r="F635" i="1"/>
  <c r="F3401" i="1"/>
  <c r="F3879" i="1"/>
  <c r="F21" i="1"/>
  <c r="F1888" i="1"/>
  <c r="F3593" i="1"/>
  <c r="F3983" i="1"/>
  <c r="F2437" i="1"/>
  <c r="F3167" i="1"/>
  <c r="F2964" i="1"/>
  <c r="F3539" i="1"/>
  <c r="F1870" i="1"/>
  <c r="F2589" i="1"/>
  <c r="F3460" i="1"/>
  <c r="F1610" i="1"/>
  <c r="F418" i="1"/>
  <c r="F869" i="1"/>
  <c r="F859" i="1"/>
  <c r="F1298" i="1"/>
  <c r="F1644" i="1"/>
  <c r="F1901" i="1"/>
  <c r="F2784" i="1"/>
  <c r="F3345" i="1"/>
  <c r="F3668" i="1"/>
  <c r="F2789" i="1"/>
  <c r="F3720" i="1"/>
  <c r="F2469" i="1"/>
  <c r="F3106" i="1"/>
  <c r="F3598" i="1"/>
  <c r="F3094" i="1"/>
  <c r="F1626" i="1"/>
  <c r="F1682" i="1"/>
  <c r="F3567" i="1"/>
  <c r="F1091" i="1"/>
  <c r="F2600" i="1"/>
  <c r="F3331" i="1"/>
  <c r="F2236" i="1"/>
  <c r="F943" i="1"/>
  <c r="F4001" i="1"/>
  <c r="F1162" i="1"/>
  <c r="F2806" i="1"/>
  <c r="F3786" i="1"/>
  <c r="F1776" i="1"/>
  <c r="F1760" i="1"/>
  <c r="F1896" i="1"/>
  <c r="F2706" i="1"/>
  <c r="F2785" i="1"/>
  <c r="F3199" i="1"/>
  <c r="F2891" i="1"/>
  <c r="F3534" i="1"/>
  <c r="F2207" i="1"/>
  <c r="F1310" i="1"/>
  <c r="F1328" i="1"/>
  <c r="F1622" i="1"/>
  <c r="F2208" i="1"/>
  <c r="F3621" i="1"/>
  <c r="F2407" i="1"/>
  <c r="F4054" i="1"/>
  <c r="F3548" i="1"/>
  <c r="F1939" i="1"/>
  <c r="F3437" i="1"/>
  <c r="F3683" i="1"/>
  <c r="F3319" i="1"/>
  <c r="F3393" i="1"/>
  <c r="F1942" i="1"/>
  <c r="F3570" i="1"/>
  <c r="F680" i="1"/>
  <c r="F95" i="1"/>
  <c r="F3368" i="1"/>
  <c r="F3935" i="1"/>
  <c r="F2361" i="1"/>
  <c r="F3600" i="1"/>
  <c r="F2539" i="1"/>
  <c r="F2680" i="1"/>
  <c r="F3771" i="1"/>
  <c r="F3844" i="1"/>
  <c r="F2953" i="1"/>
  <c r="F1364" i="1"/>
  <c r="F3364" i="1"/>
  <c r="F3569" i="1"/>
  <c r="F3711" i="1"/>
  <c r="F1266" i="1"/>
  <c r="F3448" i="1"/>
  <c r="F1771" i="1"/>
  <c r="F1665" i="1"/>
  <c r="F3009" i="1"/>
  <c r="F3449" i="1"/>
  <c r="F3473" i="1"/>
  <c r="F2949" i="1"/>
  <c r="F2258" i="1"/>
  <c r="F3309" i="1"/>
  <c r="F2559" i="1"/>
  <c r="F3039" i="1"/>
  <c r="F783" i="1"/>
  <c r="F3845" i="1"/>
  <c r="F3821" i="1"/>
  <c r="F3502" i="1"/>
  <c r="F1226" i="1"/>
  <c r="F3862" i="1"/>
  <c r="F2678" i="1"/>
  <c r="F2500" i="1"/>
  <c r="F648" i="1"/>
  <c r="F3410" i="1"/>
  <c r="F2301" i="1"/>
  <c r="F1640" i="1"/>
  <c r="F1713" i="1"/>
  <c r="F1835" i="1"/>
  <c r="F2758" i="1"/>
  <c r="F1885" i="1"/>
  <c r="F3370" i="1"/>
  <c r="F3686" i="1"/>
  <c r="F312" i="1"/>
  <c r="F782" i="1"/>
  <c r="F813" i="1"/>
  <c r="F871" i="1"/>
  <c r="F3128" i="1"/>
  <c r="F2106" i="1"/>
  <c r="F1208" i="1"/>
  <c r="F3374" i="1"/>
  <c r="F3561" i="1"/>
  <c r="F3670" i="1"/>
  <c r="F2472" i="1"/>
  <c r="F1833" i="1"/>
  <c r="F3678" i="1"/>
  <c r="F1087" i="1"/>
  <c r="F1672" i="1"/>
  <c r="F2389" i="1"/>
  <c r="F786" i="1"/>
  <c r="F3582" i="1"/>
  <c r="F3800" i="1"/>
  <c r="F1039" i="1"/>
  <c r="F1170" i="1"/>
  <c r="F1592" i="1"/>
  <c r="F3551" i="1"/>
  <c r="F2210" i="1"/>
  <c r="F1615" i="1"/>
  <c r="F2221" i="1"/>
  <c r="F1213" i="1"/>
  <c r="F3601" i="1"/>
  <c r="F3908" i="1"/>
  <c r="F2299" i="1"/>
  <c r="F3040" i="1"/>
  <c r="F3566" i="1"/>
  <c r="F1882" i="1"/>
  <c r="F1662" i="1"/>
  <c r="F2995" i="1"/>
  <c r="F2770" i="1"/>
  <c r="F1840" i="1"/>
  <c r="F1613" i="1"/>
  <c r="F1862" i="1"/>
  <c r="F2290" i="1"/>
  <c r="F2484" i="1"/>
  <c r="F2671" i="1"/>
  <c r="F3624" i="1"/>
  <c r="F3817" i="1"/>
  <c r="F392" i="1"/>
  <c r="F1847" i="1"/>
  <c r="F2174" i="1"/>
  <c r="F2511" i="1"/>
  <c r="F2823" i="1"/>
  <c r="F2930" i="1"/>
  <c r="F2990" i="1"/>
  <c r="F3187" i="1"/>
  <c r="F3506" i="1"/>
  <c r="F3514" i="1"/>
  <c r="F3810" i="1"/>
  <c r="F3915" i="1"/>
  <c r="F1796" i="1"/>
  <c r="F1780" i="1"/>
  <c r="F1340" i="1"/>
  <c r="F2636" i="1"/>
  <c r="F1842" i="1"/>
  <c r="F3882" i="1"/>
  <c r="F1169" i="1"/>
  <c r="F707" i="1"/>
  <c r="F2980" i="1"/>
  <c r="F2629" i="1"/>
  <c r="F3422" i="1"/>
  <c r="F2875" i="1"/>
  <c r="F3462" i="1"/>
  <c r="F2517" i="1"/>
  <c r="F2630" i="1"/>
  <c r="F3639" i="1"/>
  <c r="F2798" i="1"/>
  <c r="F2295" i="1"/>
  <c r="F3397" i="1"/>
  <c r="F1396" i="1"/>
  <c r="F814" i="1"/>
  <c r="F1154" i="1"/>
  <c r="F3095" i="1"/>
  <c r="F979" i="1"/>
  <c r="F3916" i="1"/>
  <c r="F1788" i="1"/>
  <c r="F3512" i="1"/>
  <c r="F666" i="1"/>
  <c r="F787" i="1"/>
  <c r="F75" i="1"/>
  <c r="F3838" i="1"/>
  <c r="F2193" i="1"/>
  <c r="F1492" i="1"/>
  <c r="F1773" i="1"/>
  <c r="F677" i="1"/>
  <c r="F2561" i="1"/>
  <c r="F3369" i="1"/>
  <c r="F1176" i="1"/>
  <c r="F1465" i="1"/>
  <c r="F1764" i="1"/>
  <c r="F2654" i="1"/>
  <c r="F960" i="1"/>
  <c r="F3802" i="1"/>
  <c r="F4057" i="1"/>
  <c r="F3619" i="1"/>
  <c r="F966" i="1"/>
  <c r="F1321" i="1"/>
  <c r="F1388" i="1"/>
  <c r="F3666" i="1"/>
  <c r="F3843" i="1"/>
  <c r="F3446" i="1"/>
  <c r="F1814" i="1"/>
  <c r="F475" i="1"/>
  <c r="F958" i="1"/>
  <c r="F2217" i="1"/>
  <c r="F1774" i="1"/>
  <c r="F1730" i="1"/>
  <c r="F2127" i="1"/>
  <c r="F3853" i="1"/>
  <c r="F600" i="1"/>
  <c r="F1071" i="1"/>
  <c r="F1739" i="1"/>
  <c r="F2085" i="1"/>
  <c r="F2839" i="1"/>
  <c r="F3847" i="1"/>
  <c r="F3285" i="1"/>
  <c r="F705" i="1"/>
  <c r="F2746" i="1"/>
  <c r="F2639" i="1"/>
  <c r="F3053" i="1"/>
  <c r="F3813" i="1"/>
  <c r="F758" i="1"/>
  <c r="F460" i="1"/>
  <c r="F3646" i="1"/>
  <c r="F2102" i="1"/>
  <c r="F1855" i="1"/>
  <c r="F745" i="1"/>
  <c r="F3900" i="1"/>
  <c r="F2224" i="1"/>
  <c r="F1825" i="1"/>
  <c r="F2302" i="1"/>
  <c r="F3329" i="1"/>
  <c r="F1439" i="1"/>
  <c r="F1949" i="1"/>
  <c r="F1435" i="1"/>
  <c r="F3741" i="1"/>
  <c r="F2454" i="1"/>
  <c r="F2748" i="1"/>
  <c r="F27" i="1"/>
  <c r="F189" i="1"/>
  <c r="F1417" i="1"/>
  <c r="F2686" i="1"/>
  <c r="F3610" i="1"/>
  <c r="F4097" i="1"/>
  <c r="F2488" i="1"/>
  <c r="F3093" i="1"/>
  <c r="F2933" i="1"/>
  <c r="F3098" i="1"/>
  <c r="F4058" i="1"/>
  <c r="F3493" i="1"/>
  <c r="F2387" i="1"/>
  <c r="F2558" i="1"/>
  <c r="F3396" i="1"/>
  <c r="F2819" i="1"/>
  <c r="F3579" i="1"/>
  <c r="F3651" i="1"/>
  <c r="F4059" i="1"/>
  <c r="F3554" i="1"/>
  <c r="F448" i="1"/>
  <c r="F1361" i="1"/>
  <c r="F70" i="1"/>
  <c r="F1685" i="1"/>
  <c r="F2826" i="1"/>
  <c r="F3452" i="1"/>
  <c r="F4085" i="1"/>
  <c r="F1625" i="1"/>
  <c r="F2211" i="1"/>
  <c r="F3654" i="1"/>
  <c r="F887" i="1"/>
  <c r="F2494" i="1"/>
  <c r="F2872" i="1"/>
  <c r="F205" i="1"/>
  <c r="F3049" i="1"/>
  <c r="F4076" i="1"/>
  <c r="F1110" i="1"/>
  <c r="F2744" i="1"/>
  <c r="F876" i="1"/>
  <c r="F2797" i="1"/>
  <c r="F4096" i="1"/>
  <c r="F1391" i="1"/>
  <c r="F997" i="1"/>
  <c r="F2544" i="1"/>
  <c r="F183" i="1"/>
  <c r="F3025" i="1"/>
  <c r="F3297" i="1"/>
  <c r="F3541" i="1"/>
  <c r="F718" i="1"/>
  <c r="F2957" i="1"/>
  <c r="F3828" i="1"/>
  <c r="F4000" i="1"/>
  <c r="F3667" i="1"/>
  <c r="F3757" i="1"/>
  <c r="F964" i="1"/>
  <c r="F3296" i="1"/>
  <c r="F3456" i="1"/>
  <c r="F1502" i="1"/>
  <c r="F665" i="1"/>
  <c r="F784" i="1"/>
  <c r="F3463" i="1"/>
  <c r="F633" i="1"/>
  <c r="F411" i="1"/>
  <c r="F670" i="1"/>
  <c r="F1894" i="1"/>
  <c r="F2502" i="1"/>
  <c r="F1642" i="1"/>
  <c r="F1081" i="1"/>
  <c r="F1558" i="1"/>
  <c r="F430" i="1"/>
  <c r="F1192" i="1"/>
  <c r="F2922" i="1"/>
  <c r="F2369" i="1"/>
  <c r="F944" i="1"/>
  <c r="F2803" i="1"/>
  <c r="F3291" i="1"/>
  <c r="F3531" i="1"/>
  <c r="F3453" i="1"/>
  <c r="F2913" i="1"/>
  <c r="F2000" i="1"/>
  <c r="F1779" i="1"/>
  <c r="F3930" i="1"/>
  <c r="F1578" i="1"/>
  <c r="F1725" i="1"/>
  <c r="F2879" i="1"/>
  <c r="F3347" i="1"/>
  <c r="F3415" i="1"/>
  <c r="F3867" i="1"/>
  <c r="F3075" i="1"/>
  <c r="F3133" i="1"/>
  <c r="F881" i="1"/>
  <c r="F1041" i="1"/>
  <c r="F3960" i="1"/>
  <c r="F3987" i="1"/>
  <c r="F4106" i="1"/>
  <c r="F166" i="1"/>
  <c r="F509" i="1"/>
  <c r="F868" i="1"/>
  <c r="F2473" i="1"/>
  <c r="F3138" i="1"/>
  <c r="F1915" i="1"/>
  <c r="F72" i="1"/>
  <c r="F697" i="1"/>
  <c r="F3052" i="1"/>
  <c r="F1692" i="1"/>
  <c r="F2172" i="1"/>
  <c r="F3589" i="1"/>
  <c r="F117" i="1"/>
  <c r="F3461" i="1"/>
  <c r="F3535" i="1"/>
  <c r="F11" i="1"/>
  <c r="F2069" i="1"/>
  <c r="F2002" i="1"/>
  <c r="F2898" i="1"/>
  <c r="F2907" i="1"/>
  <c r="F1020" i="1"/>
  <c r="F1374" i="1"/>
  <c r="F1929" i="1"/>
  <c r="F3733" i="1"/>
  <c r="F3978" i="1"/>
  <c r="F3411" i="1"/>
  <c r="F2076" i="1"/>
  <c r="F2917" i="1"/>
  <c r="F1296" i="1"/>
  <c r="F2098" i="1"/>
  <c r="F3087" i="1"/>
  <c r="F3406" i="1"/>
  <c r="F2146" i="1"/>
  <c r="F2492" i="1"/>
  <c r="F3702" i="1"/>
  <c r="F1289" i="1"/>
  <c r="F2817" i="1"/>
  <c r="F2955" i="1"/>
  <c r="F388" i="1"/>
  <c r="F2144" i="1"/>
  <c r="F52" i="1"/>
  <c r="F106" i="1"/>
  <c r="F377" i="1"/>
  <c r="F1440" i="1"/>
  <c r="F2267" i="1"/>
  <c r="F759" i="1"/>
  <c r="F3523" i="1"/>
  <c r="F3380" i="1"/>
  <c r="F1808" i="1"/>
  <c r="F605" i="1"/>
  <c r="F696" i="1"/>
  <c r="F3065" i="1"/>
  <c r="F3195" i="1"/>
  <c r="F1402" i="1"/>
  <c r="F1129" i="1"/>
  <c r="F1177" i="1"/>
  <c r="F3609" i="1"/>
  <c r="F4077" i="1"/>
  <c r="F434" i="1"/>
  <c r="F2776" i="1"/>
  <c r="F3293" i="1"/>
  <c r="F3713" i="1"/>
  <c r="F3820" i="1"/>
  <c r="F2908" i="1"/>
  <c r="F3754" i="1"/>
  <c r="F76" i="1"/>
  <c r="F1661" i="1"/>
  <c r="F4030" i="1"/>
  <c r="F171" i="1"/>
  <c r="F1727" i="1"/>
  <c r="F2142" i="1"/>
  <c r="F1898" i="1"/>
  <c r="F3311" i="1"/>
  <c r="F2283" i="1"/>
  <c r="F687" i="1"/>
  <c r="F1809" i="1"/>
  <c r="F1393" i="1"/>
  <c r="F1614" i="1"/>
  <c r="F2754" i="1"/>
  <c r="F2899" i="1"/>
  <c r="F3516" i="1"/>
  <c r="F3936" i="1"/>
  <c r="F2457" i="1"/>
  <c r="F820" i="1"/>
  <c r="F858" i="1"/>
  <c r="F3183" i="1"/>
  <c r="F3890" i="1"/>
  <c r="F3994" i="1"/>
  <c r="F3135" i="1"/>
  <c r="F3321" i="1"/>
  <c r="F3323" i="1"/>
  <c r="F3833" i="1"/>
  <c r="F1148" i="1"/>
  <c r="F2583" i="1"/>
  <c r="F3527" i="1"/>
  <c r="F3565" i="1"/>
  <c r="F3970" i="1"/>
  <c r="F4" i="1"/>
  <c r="F3257" i="1"/>
  <c r="F3751" i="1"/>
  <c r="F3114" i="1"/>
  <c r="F831" i="1"/>
  <c r="F911" i="1"/>
  <c r="F1837" i="1"/>
  <c r="F3653" i="1"/>
  <c r="F3896" i="1"/>
  <c r="F1639" i="1"/>
  <c r="F2493" i="1"/>
  <c r="F1818" i="1"/>
  <c r="F1992" i="1"/>
  <c r="F1576" i="1"/>
  <c r="F3464" i="1"/>
  <c r="F2869" i="1"/>
  <c r="F3560" i="1"/>
  <c r="F541" i="1"/>
  <c r="F1322" i="1"/>
  <c r="F92" i="1"/>
  <c r="F3831" i="1"/>
  <c r="F86" i="1"/>
  <c r="F141" i="1"/>
  <c r="F1834" i="1"/>
  <c r="F2894" i="1"/>
  <c r="F2924" i="1"/>
  <c r="F3002" i="1"/>
  <c r="F3394" i="1"/>
  <c r="F3574" i="1"/>
  <c r="F3581" i="1"/>
  <c r="F3652" i="1"/>
  <c r="F3763" i="1"/>
  <c r="F3790" i="1"/>
  <c r="F3998" i="1"/>
  <c r="F2641" i="1"/>
  <c r="F4064" i="1"/>
  <c r="F3988" i="1"/>
  <c r="F1709" i="1"/>
  <c r="F1327" i="1"/>
  <c r="F2838" i="1"/>
  <c r="F3407" i="1"/>
  <c r="F706" i="1"/>
  <c r="F3648" i="1"/>
  <c r="F454" i="1"/>
  <c r="F950" i="1"/>
  <c r="F2137" i="1"/>
  <c r="F3086" i="1"/>
  <c r="F3564" i="1"/>
  <c r="F994" i="1"/>
  <c r="F2873" i="1"/>
  <c r="F2163" i="1"/>
  <c r="F2390" i="1"/>
  <c r="F78" i="1"/>
  <c r="F97" i="1"/>
  <c r="F2411" i="1"/>
  <c r="F2416" i="1"/>
  <c r="F3607" i="1"/>
  <c r="F4048" i="1"/>
  <c r="F3809" i="1"/>
  <c r="F3931" i="1"/>
  <c r="F4003" i="1"/>
  <c r="F3871" i="1"/>
  <c r="F3061" i="1"/>
  <c r="F3327" i="1"/>
  <c r="F3982" i="1"/>
  <c r="F1421" i="1"/>
  <c r="F1496" i="1"/>
  <c r="F2807" i="1"/>
  <c r="F3899" i="1"/>
  <c r="F2919" i="1"/>
  <c r="F164" i="1"/>
  <c r="F821" i="1"/>
  <c r="F2385" i="1"/>
  <c r="F1910" i="1"/>
  <c r="F424" i="1"/>
  <c r="F2450" i="1"/>
  <c r="F3118" i="1"/>
  <c r="F3695" i="1"/>
  <c r="F3822" i="1"/>
  <c r="F4071" i="1"/>
  <c r="F3736" i="1"/>
  <c r="F597" i="1"/>
  <c r="F3803" i="1"/>
  <c r="F99" i="1"/>
  <c r="F1104" i="1"/>
  <c r="F1126" i="1"/>
  <c r="F2219" i="1"/>
  <c r="F3957" i="1"/>
  <c r="F2203" i="1"/>
  <c r="F3721" i="1"/>
  <c r="F1429" i="1"/>
  <c r="F2856" i="1"/>
  <c r="F2319" i="1"/>
  <c r="F433" i="1"/>
  <c r="F4034" i="1"/>
  <c r="F975" i="1"/>
  <c r="F24" i="1"/>
  <c r="F1085" i="1"/>
  <c r="F3969" i="1"/>
  <c r="F3706" i="1"/>
  <c r="F1331" i="1"/>
  <c r="F2152" i="1"/>
  <c r="F137" i="1"/>
  <c r="F702" i="1"/>
  <c r="F1432" i="1"/>
  <c r="F3801" i="1"/>
  <c r="F182" i="1"/>
  <c r="F236" i="1"/>
  <c r="F2481" i="1"/>
  <c r="F510" i="1"/>
  <c r="F781" i="1"/>
  <c r="F3496" i="1"/>
  <c r="F4032" i="1"/>
  <c r="F4098" i="1"/>
  <c r="F3940" i="1"/>
  <c r="F452" i="1"/>
  <c r="F2545" i="1"/>
  <c r="F3455" i="1"/>
  <c r="F4066" i="1"/>
  <c r="F1983" i="1"/>
  <c r="F3727" i="1"/>
  <c r="F203" i="1"/>
  <c r="F1811" i="1"/>
  <c r="F2755" i="1"/>
  <c r="F965" i="1"/>
  <c r="F374" i="1"/>
  <c r="F3082" i="1"/>
  <c r="F917" i="1"/>
  <c r="F1347" i="1"/>
  <c r="F3132" i="1"/>
  <c r="F3472" i="1"/>
  <c r="F3013" i="1"/>
  <c r="F3542" i="1"/>
  <c r="F1602" i="1"/>
  <c r="F3731" i="1"/>
  <c r="F1872" i="1"/>
  <c r="F222" i="1"/>
  <c r="F1490" i="1"/>
  <c r="F1687" i="1"/>
  <c r="F155" i="1"/>
  <c r="F2652" i="1"/>
  <c r="F3742" i="1"/>
  <c r="F3688" i="1"/>
  <c r="F2640" i="1"/>
  <c r="F776" i="1"/>
  <c r="F3789" i="1"/>
  <c r="F631" i="1"/>
  <c r="F1569" i="1"/>
  <c r="F3425" i="1"/>
  <c r="F4083" i="1"/>
  <c r="F575" i="1"/>
  <c r="F191" i="1"/>
  <c r="F932" i="1"/>
  <c r="F624" i="1"/>
  <c r="F3477" i="1"/>
  <c r="F147" i="1"/>
  <c r="F506" i="1"/>
  <c r="F1778" i="1"/>
  <c r="F2417" i="1"/>
  <c r="F3062" i="1"/>
  <c r="F3072" i="1"/>
  <c r="F925" i="1"/>
  <c r="F926" i="1"/>
  <c r="F2378" i="1"/>
  <c r="F170" i="1"/>
  <c r="F172" i="1"/>
  <c r="F873" i="1"/>
  <c r="F1156" i="1"/>
  <c r="F1414" i="1"/>
  <c r="F3837" i="1"/>
  <c r="F3976" i="1"/>
  <c r="F2218" i="1"/>
  <c r="F2900" i="1"/>
  <c r="F3478" i="1"/>
  <c r="F2852" i="1"/>
  <c r="F829" i="1"/>
  <c r="F2124" i="1"/>
  <c r="F2426" i="1"/>
  <c r="F2742" i="1"/>
  <c r="F719" i="1"/>
  <c r="F884" i="1"/>
  <c r="F423" i="1"/>
  <c r="F590" i="1"/>
  <c r="F1851" i="1"/>
  <c r="F1925" i="1"/>
  <c r="F4040" i="1"/>
  <c r="F622" i="1"/>
  <c r="F850" i="1"/>
  <c r="F855" i="1"/>
  <c r="F1824" i="1"/>
  <c r="F2114" i="1"/>
  <c r="F2345" i="1"/>
  <c r="F2857" i="1"/>
  <c r="F2925" i="1"/>
  <c r="F3103" i="1"/>
  <c r="F3117" i="1"/>
  <c r="F4041" i="1"/>
  <c r="F685" i="1"/>
  <c r="F967" i="1"/>
  <c r="F3961" i="1"/>
  <c r="F1194" i="1"/>
  <c r="F945" i="1"/>
  <c r="F1548" i="1"/>
  <c r="F3294" i="1"/>
  <c r="F948" i="1"/>
  <c r="F3967" i="1"/>
  <c r="F4062" i="1"/>
  <c r="F2123" i="1"/>
  <c r="F2503" i="1"/>
  <c r="F901" i="1"/>
  <c r="F976" i="1"/>
  <c r="F1597" i="1"/>
  <c r="F1695" i="1"/>
  <c r="F2959" i="1"/>
  <c r="F3399" i="1"/>
  <c r="F200" i="1"/>
  <c r="F3101" i="1"/>
  <c r="F2581" i="1"/>
  <c r="F3373" i="1"/>
  <c r="F2682" i="1"/>
  <c r="F951" i="1"/>
  <c r="F2893" i="1"/>
  <c r="F3207" i="1"/>
  <c r="F2822" i="1"/>
  <c r="F2876" i="1"/>
  <c r="F1138" i="1"/>
  <c r="F2350" i="1"/>
  <c r="F3740" i="1"/>
  <c r="F3826" i="1"/>
  <c r="F1047" i="1"/>
  <c r="F2862" i="1"/>
  <c r="F2910" i="1"/>
  <c r="F199" i="1"/>
  <c r="F623" i="1"/>
  <c r="F96" i="1"/>
  <c r="F693" i="1"/>
  <c r="F893" i="1"/>
  <c r="F1920" i="1"/>
  <c r="F2757" i="1"/>
  <c r="F3859" i="1"/>
  <c r="F3893" i="1"/>
  <c r="F577" i="1"/>
  <c r="F3143" i="1"/>
  <c r="F1112" i="1"/>
  <c r="F1152" i="1"/>
  <c r="F2884" i="1"/>
  <c r="F3547" i="1"/>
  <c r="F3869" i="1"/>
  <c r="F193" i="1"/>
  <c r="F228" i="1"/>
  <c r="F241" i="1"/>
  <c r="F508" i="1"/>
  <c r="F594" i="1"/>
  <c r="F1010" i="1"/>
  <c r="F1042" i="1"/>
  <c r="F2573" i="1"/>
  <c r="F3205" i="1"/>
  <c r="F3338" i="1"/>
  <c r="F3444" i="1"/>
  <c r="F3662" i="1"/>
  <c r="F4027" i="1"/>
  <c r="F4061" i="1"/>
  <c r="F570" i="1"/>
  <c r="F1105" i="1"/>
  <c r="F1242" i="1"/>
  <c r="F1406" i="1"/>
  <c r="F3672" i="1"/>
  <c r="F1017" i="1"/>
  <c r="F4091" i="1"/>
  <c r="F1921" i="1"/>
  <c r="F2001" i="1"/>
  <c r="F2131" i="1"/>
  <c r="F763" i="1"/>
  <c r="F1008" i="1"/>
  <c r="F2760" i="1"/>
  <c r="F3665" i="1"/>
  <c r="F959" i="1"/>
  <c r="F2590" i="1"/>
  <c r="F504" i="1"/>
  <c r="F3538" i="1"/>
  <c r="F973" i="1"/>
  <c r="F1722" i="1"/>
  <c r="F2145" i="1"/>
  <c r="F3136" i="1"/>
  <c r="F3832" i="1"/>
  <c r="F4046" i="1"/>
  <c r="F592" i="1"/>
  <c r="F1575" i="1"/>
  <c r="F1012" i="1"/>
  <c r="F1701" i="1"/>
  <c r="F3640" i="1"/>
  <c r="F4090" i="1"/>
  <c r="F491" i="1"/>
  <c r="F502" i="1"/>
  <c r="F4029" i="1"/>
  <c r="F3980" i="1"/>
  <c r="F993" i="1"/>
  <c r="F1050" i="1"/>
  <c r="F1874" i="1"/>
  <c r="F3971" i="1"/>
  <c r="F3974" i="1"/>
  <c r="F1237" i="1"/>
  <c r="F2516" i="1"/>
  <c r="F85" i="1"/>
  <c r="F519" i="1"/>
  <c r="F675" i="1"/>
  <c r="F888" i="1"/>
  <c r="F1580" i="1"/>
  <c r="F1596" i="1"/>
  <c r="F4093" i="1"/>
  <c r="F426" i="1"/>
  <c r="F2405" i="1"/>
  <c r="F3748" i="1"/>
  <c r="F2403" i="1"/>
  <c r="F3590" i="1"/>
  <c r="F4005" i="1"/>
  <c r="F181" i="1"/>
  <c r="F558" i="1"/>
  <c r="F895" i="1"/>
  <c r="F1365" i="1"/>
  <c r="F1423" i="1"/>
  <c r="F3069" i="1"/>
  <c r="F3417" i="1"/>
  <c r="F4036" i="1"/>
  <c r="F715" i="1"/>
  <c r="F907" i="1"/>
  <c r="F920" i="1"/>
  <c r="F897" i="1"/>
  <c r="F3431" i="1"/>
  <c r="F3948" i="1"/>
  <c r="F721" i="1"/>
  <c r="F129" i="1"/>
  <c r="F1064" i="1"/>
  <c r="F3848" i="1"/>
  <c r="F1157" i="1"/>
  <c r="F1770" i="1"/>
  <c r="F1145" i="1"/>
  <c r="F2886" i="1"/>
  <c r="F3912" i="1"/>
  <c r="F179" i="1"/>
  <c r="F1441" i="1"/>
  <c r="F2169" i="1"/>
  <c r="F2374" i="1"/>
  <c r="F3510" i="1"/>
  <c r="F1118" i="1"/>
  <c r="F1240" i="1"/>
  <c r="F769" i="1"/>
  <c r="F2871" i="1"/>
  <c r="F581" i="1"/>
  <c r="F3070" i="1"/>
  <c r="F3907" i="1"/>
  <c r="F777" i="1"/>
  <c r="F864" i="1"/>
  <c r="F1551" i="1"/>
  <c r="F3898" i="1"/>
  <c r="F3984" i="1"/>
  <c r="F1108" i="1"/>
  <c r="F4072" i="1"/>
  <c r="F3137" i="1"/>
  <c r="F905" i="1"/>
  <c r="F927" i="1"/>
  <c r="F664" i="1"/>
  <c r="F1763" i="1"/>
  <c r="F425" i="1"/>
  <c r="F2171" i="1"/>
  <c r="F3909" i="1"/>
  <c r="F125" i="1"/>
  <c r="F906" i="1"/>
  <c r="F1159" i="1"/>
  <c r="F2413" i="1"/>
  <c r="F3193" i="1"/>
  <c r="F3989" i="1"/>
  <c r="F513" i="1"/>
  <c r="F1487" i="1"/>
  <c r="F1718" i="1"/>
  <c r="F2777" i="1"/>
  <c r="F3739" i="1"/>
  <c r="F486" i="1"/>
  <c r="F2858" i="1"/>
  <c r="F1458" i="1"/>
  <c r="F2571" i="1"/>
  <c r="F2918" i="1"/>
  <c r="F572" i="1"/>
  <c r="F474" i="1"/>
  <c r="F3071" i="1"/>
  <c r="F153" i="1"/>
  <c r="F603" i="1"/>
  <c r="F1993" i="1"/>
  <c r="F2749" i="1"/>
  <c r="F467" i="1"/>
  <c r="F4104" i="1"/>
  <c r="F3973" i="1"/>
  <c r="F3902" i="1"/>
  <c r="F3911" i="1"/>
  <c r="F3922" i="1"/>
  <c r="F4065" i="1"/>
  <c r="F428" i="1"/>
  <c r="F1227" i="1"/>
  <c r="F2681" i="1"/>
  <c r="F607" i="1"/>
  <c r="F933" i="1"/>
  <c r="F3734" i="1"/>
  <c r="F224" i="1"/>
  <c r="F1069" i="1"/>
  <c r="F2887" i="1"/>
  <c r="F3190" i="1"/>
  <c r="F4020" i="1"/>
  <c r="F2923" i="1"/>
  <c r="F2140" i="1"/>
  <c r="F3122" i="1"/>
  <c r="F955" i="1"/>
  <c r="F3090" i="1"/>
  <c r="F3966" i="1"/>
  <c r="F436" i="1"/>
  <c r="F892" i="1"/>
  <c r="F1140" i="1"/>
  <c r="F1574" i="1"/>
  <c r="F1868" i="1"/>
  <c r="F3089" i="1"/>
  <c r="F3901" i="1"/>
  <c r="F4023" i="1"/>
  <c r="F2651" i="1"/>
  <c r="F2825" i="1"/>
  <c r="F555" i="1"/>
  <c r="F912" i="1"/>
  <c r="F935" i="1"/>
  <c r="F2325" i="1"/>
  <c r="F2364" i="1"/>
  <c r="F2569" i="1"/>
  <c r="F2978" i="1"/>
  <c r="F3920" i="1"/>
  <c r="F2153" i="1"/>
  <c r="F3891" i="1"/>
  <c r="F1235" i="1"/>
  <c r="F3124" i="1"/>
  <c r="F3791" i="1"/>
  <c r="F148" i="1"/>
  <c r="F595" i="1"/>
  <c r="F2126" i="1"/>
  <c r="F2157" i="1"/>
  <c r="F505" i="1"/>
  <c r="F882" i="1"/>
  <c r="F234" i="1"/>
  <c r="F1737" i="1"/>
  <c r="F2751" i="1"/>
  <c r="F3200" i="1"/>
  <c r="F3981" i="1"/>
  <c r="F4049" i="1"/>
  <c r="F4055" i="1"/>
  <c r="F1120" i="1"/>
  <c r="F2328" i="1"/>
  <c r="F2353" i="1"/>
  <c r="F1793" i="1"/>
  <c r="F573" i="1"/>
  <c r="F970" i="1"/>
  <c r="F986" i="1"/>
  <c r="F1324" i="1"/>
  <c r="F1382" i="1"/>
  <c r="F2650" i="1"/>
  <c r="F714" i="1"/>
  <c r="F1407" i="1"/>
  <c r="F1483" i="1"/>
  <c r="F2761" i="1"/>
  <c r="F3079" i="1"/>
  <c r="F4019" i="1"/>
  <c r="F2136" i="1"/>
  <c r="F1918" i="1"/>
  <c r="F3194" i="1"/>
  <c r="F642" i="1"/>
  <c r="F863" i="1"/>
  <c r="F1552" i="1"/>
  <c r="F3949" i="1"/>
  <c r="F220" i="1"/>
  <c r="F602" i="1"/>
  <c r="F921" i="1"/>
  <c r="F1102" i="1"/>
  <c r="F1147" i="1"/>
  <c r="F1172" i="1"/>
  <c r="F1185" i="1"/>
  <c r="F1344" i="1"/>
  <c r="F1415" i="1"/>
  <c r="F1425" i="1"/>
  <c r="F1493" i="1"/>
  <c r="F1559" i="1"/>
  <c r="F1567" i="1"/>
  <c r="F2370" i="1"/>
  <c r="F2567" i="1"/>
  <c r="F2768" i="1"/>
  <c r="F2946" i="1"/>
  <c r="F3578" i="1"/>
  <c r="F3634" i="1"/>
  <c r="F3732" i="1"/>
  <c r="F3744" i="1"/>
  <c r="F3863" i="1"/>
  <c r="F3993" i="1"/>
  <c r="F4022" i="1"/>
  <c r="F4105" i="1"/>
  <c r="F3142" i="1"/>
  <c r="F663" i="1"/>
  <c r="F2854" i="1"/>
  <c r="F3986" i="1"/>
  <c r="F4060" i="1"/>
  <c r="F1562" i="1"/>
  <c r="F4113" i="1"/>
  <c r="F1584" i="1"/>
  <c r="F151" i="1"/>
  <c r="F2660" i="1"/>
  <c r="F629" i="1"/>
  <c r="F720" i="1"/>
  <c r="F865" i="1"/>
  <c r="F904" i="1"/>
  <c r="F2601" i="1"/>
  <c r="F2765" i="1"/>
  <c r="F3921" i="1"/>
  <c r="F2504" i="1"/>
  <c r="F4112" i="1"/>
  <c r="F1565" i="1"/>
  <c r="F1711" i="1"/>
  <c r="F1909" i="1"/>
  <c r="F2132" i="1"/>
  <c r="F2162" i="1"/>
  <c r="F2324" i="1"/>
  <c r="F2599" i="1"/>
  <c r="F1119" i="1"/>
  <c r="F450" i="1"/>
  <c r="F456" i="1"/>
  <c r="F2372" i="1"/>
  <c r="F157" i="1"/>
  <c r="F1067" i="1"/>
  <c r="F576" i="1"/>
  <c r="F1573" i="1"/>
  <c r="F2327" i="1"/>
  <c r="F2863" i="1"/>
  <c r="F4039" i="1"/>
  <c r="F1997" i="1"/>
  <c r="F1438" i="1"/>
  <c r="F468" i="1"/>
  <c r="F1790" i="1"/>
  <c r="F1013" i="1"/>
  <c r="F1151" i="1"/>
  <c r="F1449" i="1"/>
  <c r="F1598" i="1"/>
  <c r="F1720" i="1"/>
  <c r="F2384" i="1"/>
  <c r="F2512" i="1"/>
  <c r="F2564" i="1"/>
  <c r="F2796" i="1"/>
  <c r="F2906" i="1"/>
  <c r="F3054" i="1"/>
  <c r="F4011" i="1"/>
  <c r="F2690" i="1"/>
  <c r="F1150" i="1"/>
  <c r="F890" i="1"/>
  <c r="F1410" i="1"/>
  <c r="F2697" i="1"/>
  <c r="F3080" i="1"/>
  <c r="F127" i="1"/>
  <c r="F545" i="1"/>
  <c r="F900" i="1"/>
  <c r="F1072" i="1"/>
  <c r="F2702" i="1"/>
  <c r="F2850" i="1"/>
  <c r="F3677" i="1"/>
  <c r="F3997" i="1"/>
  <c r="F4018" i="1"/>
  <c r="F1801" i="1"/>
  <c r="F3992" i="1"/>
  <c r="F551" i="1"/>
  <c r="F565" i="1"/>
  <c r="F1563" i="1"/>
  <c r="F874" i="1"/>
  <c r="F880" i="1"/>
  <c r="F998" i="1"/>
  <c r="F999" i="1"/>
  <c r="F2521" i="1"/>
  <c r="F3842" i="1"/>
  <c r="F3910" i="1"/>
  <c r="F734" i="1"/>
  <c r="F2880" i="1"/>
  <c r="F872" i="1"/>
  <c r="F458" i="1"/>
  <c r="F593" i="1"/>
  <c r="F711" i="1"/>
  <c r="F3924" i="1"/>
  <c r="F232" i="1"/>
  <c r="F619" i="1"/>
  <c r="F1550" i="1"/>
  <c r="F1916" i="1"/>
  <c r="F3866" i="1"/>
  <c r="F4010" i="1"/>
  <c r="F4095" i="1"/>
  <c r="F2572" i="1"/>
  <c r="F4110" i="1"/>
  <c r="F1500" i="1"/>
  <c r="F588" i="1"/>
  <c r="F1084" i="1"/>
  <c r="F3085" i="1"/>
  <c r="F563" i="1"/>
  <c r="F1419" i="1"/>
  <c r="F1579" i="1"/>
  <c r="F2357" i="1"/>
  <c r="F2382" i="1"/>
  <c r="F2683" i="1"/>
  <c r="F2864" i="1"/>
  <c r="F3642" i="1"/>
  <c r="F684" i="1"/>
  <c r="F1117" i="1"/>
  <c r="F2750" i="1"/>
  <c r="F2781" i="1"/>
  <c r="F507" i="1"/>
  <c r="F548" i="1"/>
  <c r="F2404" i="1"/>
  <c r="F186" i="1"/>
  <c r="F472" i="1"/>
  <c r="F1074" i="1"/>
  <c r="F1705" i="1"/>
  <c r="F1877" i="1"/>
  <c r="F1987" i="1"/>
  <c r="F2582" i="1"/>
  <c r="F2656" i="1"/>
  <c r="F2921" i="1"/>
  <c r="F192" i="1"/>
  <c r="F239" i="1"/>
  <c r="F446" i="1"/>
  <c r="F488" i="1"/>
  <c r="F516" i="1"/>
  <c r="F561" i="1"/>
  <c r="F774" i="1"/>
  <c r="F870" i="1"/>
  <c r="F937" i="1"/>
  <c r="F1062" i="1"/>
  <c r="F1137" i="1"/>
  <c r="F1155" i="1"/>
  <c r="F1485" i="1"/>
  <c r="F1561" i="1"/>
  <c r="F1715" i="1"/>
  <c r="F1906" i="1"/>
  <c r="F1991" i="1"/>
  <c r="F2125" i="1"/>
  <c r="F2154" i="1"/>
  <c r="F2375" i="1"/>
  <c r="F2395" i="1"/>
  <c r="F2440" i="1"/>
  <c r="F2570" i="1"/>
  <c r="F2587" i="1"/>
  <c r="F2594" i="1"/>
  <c r="F3088" i="1"/>
  <c r="F3097" i="1"/>
  <c r="F3139" i="1"/>
  <c r="F3796" i="1"/>
  <c r="F3897" i="1"/>
  <c r="F3943" i="1"/>
  <c r="F4101" i="1"/>
  <c r="F1488" i="1"/>
  <c r="F2138" i="1"/>
  <c r="F1099" i="1"/>
  <c r="F4088" i="1"/>
  <c r="F451" i="1"/>
  <c r="F457" i="1"/>
  <c r="F867" i="1"/>
  <c r="F875" i="1"/>
  <c r="F1070" i="1"/>
  <c r="F1077" i="1"/>
  <c r="F1080" i="1"/>
  <c r="F1111" i="1"/>
  <c r="F1430" i="1"/>
  <c r="F2438" i="1"/>
  <c r="F2766" i="1"/>
  <c r="F2868" i="1"/>
  <c r="F3144" i="1"/>
  <c r="F3962" i="1"/>
  <c r="F3964" i="1"/>
  <c r="F3968" i="1"/>
  <c r="F1095" i="1"/>
  <c r="F1184" i="1"/>
  <c r="F1907" i="1"/>
  <c r="F1103" i="1"/>
  <c r="F3108" i="1"/>
  <c r="F4109" i="1"/>
  <c r="F150" i="1"/>
  <c r="F156" i="1"/>
  <c r="F939" i="1"/>
  <c r="F941" i="1"/>
  <c r="F1234" i="1"/>
  <c r="F1791" i="1"/>
  <c r="F1795" i="1"/>
  <c r="F1813" i="1"/>
  <c r="F2695" i="1"/>
  <c r="F2866" i="1"/>
  <c r="F3055" i="1"/>
  <c r="F3873" i="1"/>
  <c r="F4007" i="1"/>
  <c r="F2348" i="1"/>
  <c r="F2905" i="1"/>
  <c r="F3852" i="1"/>
  <c r="F4075" i="1"/>
  <c r="F1875" i="1"/>
  <c r="F2649" i="1"/>
  <c r="F2685" i="1"/>
  <c r="F2763" i="1"/>
  <c r="F552" i="1"/>
  <c r="F1160" i="1"/>
  <c r="F1164" i="1"/>
  <c r="F1560" i="1"/>
  <c r="F1721" i="1"/>
  <c r="F1726" i="1"/>
  <c r="F2693" i="1"/>
  <c r="F2743" i="1"/>
  <c r="F2861" i="1"/>
  <c r="F3794" i="1"/>
  <c r="F3889" i="1"/>
  <c r="F4070" i="1"/>
  <c r="F1712" i="1"/>
  <c r="F2155" i="1"/>
  <c r="F2769" i="1"/>
  <c r="F775" i="1"/>
  <c r="F3990" i="1"/>
  <c r="F4092" i="1"/>
  <c r="F496" i="1"/>
  <c r="F601" i="1"/>
  <c r="F154" i="1"/>
  <c r="F499" i="1"/>
  <c r="F883" i="1"/>
  <c r="F914" i="1"/>
  <c r="F919" i="1"/>
  <c r="F1175" i="1"/>
  <c r="F1494" i="1"/>
  <c r="F1757" i="1"/>
  <c r="F2391" i="1"/>
  <c r="F2410" i="1"/>
  <c r="F2508" i="1"/>
  <c r="F2846" i="1"/>
  <c r="F3649" i="1"/>
  <c r="F1123" i="1"/>
  <c r="F2538" i="1"/>
  <c r="F2881" i="1"/>
  <c r="F4021" i="1"/>
  <c r="F1314" i="1"/>
  <c r="F1581" i="1"/>
  <c r="F4067" i="1"/>
  <c r="F2700" i="1"/>
  <c r="F455" i="1"/>
  <c r="F596" i="1"/>
  <c r="F992" i="1"/>
  <c r="F1424" i="1"/>
  <c r="F1876" i="1"/>
  <c r="F2161" i="1"/>
  <c r="F2436" i="1"/>
  <c r="F2593" i="1"/>
  <c r="F3110" i="1"/>
  <c r="F3126" i="1"/>
  <c r="F3855" i="1"/>
  <c r="F4015" i="1"/>
  <c r="F461" i="1"/>
  <c r="F462" i="1"/>
  <c r="F543" i="1"/>
  <c r="F940" i="1"/>
  <c r="F1093" i="1"/>
  <c r="F1101" i="1"/>
  <c r="F1173" i="1"/>
  <c r="F1231" i="1"/>
  <c r="F1821" i="1"/>
  <c r="F1990" i="1"/>
  <c r="F2130" i="1"/>
  <c r="F2133" i="1"/>
  <c r="F2356" i="1"/>
  <c r="F2393" i="1"/>
  <c r="F2415" i="1"/>
  <c r="F2694" i="1"/>
  <c r="F2764" i="1"/>
  <c r="F2895" i="1"/>
  <c r="F2904" i="1"/>
  <c r="F2951" i="1"/>
  <c r="F3096" i="1"/>
  <c r="F3203" i="1"/>
  <c r="F3749" i="1"/>
  <c r="F3857" i="1"/>
  <c r="F3883" i="1"/>
  <c r="F3903" i="1"/>
  <c r="F3929" i="1"/>
  <c r="F3952" i="1"/>
  <c r="F3954" i="1"/>
  <c r="F4068" i="1"/>
  <c r="F432" i="1"/>
  <c r="F2950" i="1"/>
  <c r="F2897" i="1"/>
  <c r="F4004" i="1"/>
  <c r="F1738" i="1"/>
  <c r="F3076" i="1"/>
  <c r="F779" i="1"/>
  <c r="F902" i="1"/>
  <c r="F1094" i="1"/>
  <c r="F1131" i="1"/>
  <c r="F2432" i="1"/>
  <c r="F2892" i="1"/>
  <c r="F3963" i="1"/>
  <c r="F4043" i="1"/>
  <c r="F4044" i="1"/>
  <c r="F215" i="1"/>
  <c r="F571" i="1"/>
  <c r="F599" i="1"/>
  <c r="F886" i="1"/>
  <c r="F1135" i="1"/>
  <c r="F1544" i="1"/>
  <c r="F1740" i="1"/>
  <c r="F2865" i="1"/>
  <c r="F2911" i="1"/>
  <c r="F3737" i="1"/>
  <c r="F3854" i="1"/>
  <c r="F4094" i="1"/>
  <c r="F2662" i="1"/>
  <c r="F4013" i="1"/>
  <c r="F640" i="1"/>
  <c r="F1688" i="1"/>
  <c r="F194" i="1"/>
  <c r="F1171" i="1"/>
  <c r="F2135" i="1"/>
  <c r="F4051" i="1"/>
  <c r="F676" i="1"/>
  <c r="F1055" i="1"/>
  <c r="F1088" i="1"/>
  <c r="F1408" i="1"/>
  <c r="F1409" i="1"/>
  <c r="F1437" i="1"/>
  <c r="F1456" i="1"/>
  <c r="F1585" i="1"/>
  <c r="F1812" i="1"/>
  <c r="F2349" i="1"/>
  <c r="F2643" i="1"/>
  <c r="F3644" i="1"/>
  <c r="F3927" i="1"/>
  <c r="F3928" i="1"/>
  <c r="F422" i="1"/>
  <c r="F580" i="1"/>
  <c r="F33" i="1"/>
  <c r="F3602" i="1"/>
  <c r="F562" i="1"/>
  <c r="F1083" i="1"/>
  <c r="F1904" i="1"/>
  <c r="F169" i="1"/>
  <c r="F514" i="1"/>
  <c r="F983" i="1"/>
  <c r="F1125" i="1"/>
  <c r="F1132" i="1"/>
  <c r="F1717" i="1"/>
  <c r="F3105" i="1"/>
  <c r="F3868" i="1"/>
  <c r="F3942" i="1"/>
  <c r="F3972" i="1"/>
  <c r="F122" i="1"/>
  <c r="F144" i="1"/>
  <c r="F161" i="1"/>
  <c r="F217" i="1"/>
  <c r="F445" i="1"/>
  <c r="F484" i="1"/>
  <c r="F511" i="1"/>
  <c r="F579" i="1"/>
  <c r="F586" i="1"/>
  <c r="F608" i="1"/>
  <c r="F632" i="1"/>
  <c r="F773" i="1"/>
  <c r="F849" i="1"/>
  <c r="F1044" i="1"/>
  <c r="F1075" i="1"/>
  <c r="F1116" i="1"/>
  <c r="F1128" i="1"/>
  <c r="F1178" i="1"/>
  <c r="F1545" i="1"/>
  <c r="F1566" i="1"/>
  <c r="F1703" i="1"/>
  <c r="F1865" i="1"/>
  <c r="F1869" i="1"/>
  <c r="F1913" i="1"/>
  <c r="F2128" i="1"/>
  <c r="F2215" i="1"/>
  <c r="F2376" i="1"/>
  <c r="F2398" i="1"/>
  <c r="F2442" i="1"/>
  <c r="F2687" i="1"/>
  <c r="F2759" i="1"/>
  <c r="F2779" i="1"/>
  <c r="F2843" i="1"/>
  <c r="F2888" i="1"/>
  <c r="F3067" i="1"/>
  <c r="F3112" i="1"/>
  <c r="F3123" i="1"/>
  <c r="F3131" i="1"/>
  <c r="F3134" i="1"/>
  <c r="F3738" i="1"/>
  <c r="F3747" i="1"/>
  <c r="F3797" i="1"/>
  <c r="F3860" i="1"/>
  <c r="F3870" i="1"/>
  <c r="F3880" i="1"/>
  <c r="F3919" i="1"/>
  <c r="F4002" i="1"/>
  <c r="F4026" i="1"/>
  <c r="F4086" i="1"/>
  <c r="F4087" i="1"/>
  <c r="F550" i="1"/>
  <c r="F159" i="1"/>
  <c r="F668" i="1"/>
  <c r="F1917" i="1"/>
  <c r="F2386" i="1"/>
  <c r="F2425" i="1"/>
  <c r="F1413" i="1"/>
  <c r="F2877" i="1"/>
  <c r="F3959" i="1"/>
  <c r="F427" i="1"/>
  <c r="F546" i="1"/>
  <c r="F598" i="1"/>
  <c r="F1046" i="1"/>
  <c r="F1420" i="1"/>
  <c r="F1543" i="1"/>
  <c r="F1881" i="1"/>
  <c r="F2903" i="1"/>
  <c r="F163" i="1"/>
  <c r="F442" i="1"/>
  <c r="F449" i="1"/>
  <c r="F611" i="1"/>
  <c r="F765" i="1"/>
  <c r="F1092" i="1"/>
  <c r="F1115" i="1"/>
  <c r="F1121" i="1"/>
  <c r="F1141" i="1"/>
  <c r="F1180" i="1"/>
  <c r="F1244" i="1"/>
  <c r="F1484" i="1"/>
  <c r="F1501" i="1"/>
  <c r="F1583" i="1"/>
  <c r="F1696" i="1"/>
  <c r="F2418" i="1"/>
  <c r="F2420" i="1"/>
  <c r="F2585" i="1"/>
  <c r="F2588" i="1"/>
  <c r="F2591" i="1"/>
  <c r="F2851" i="1"/>
  <c r="F2889" i="1"/>
  <c r="F3121" i="1"/>
  <c r="F3808" i="1"/>
  <c r="F3917" i="1"/>
  <c r="F3941" i="1"/>
  <c r="F3947" i="1"/>
  <c r="F3996" i="1"/>
  <c r="F4009" i="1"/>
  <c r="F4081" i="1"/>
  <c r="F638" i="1"/>
  <c r="F1183" i="1"/>
  <c r="F1867" i="1"/>
  <c r="F4074" i="1"/>
  <c r="F196" i="1"/>
  <c r="F437" i="1"/>
  <c r="F984" i="1"/>
  <c r="F1422" i="1"/>
  <c r="F1595" i="1"/>
  <c r="F2396" i="1"/>
  <c r="F3060" i="1"/>
  <c r="F3807" i="1"/>
  <c r="F3906" i="1"/>
  <c r="F3995" i="1"/>
  <c r="F4084" i="1"/>
  <c r="F4115" i="1"/>
  <c r="F447" i="1"/>
  <c r="F637" i="1"/>
  <c r="F780" i="1"/>
  <c r="F1453" i="1"/>
  <c r="F1994" i="1"/>
  <c r="F2150" i="1"/>
  <c r="F2156" i="1"/>
  <c r="F2362" i="1"/>
  <c r="F2433" i="1"/>
  <c r="F2434" i="1"/>
  <c r="F2771" i="1"/>
  <c r="F2909" i="1"/>
  <c r="F2915" i="1"/>
  <c r="F2948" i="1"/>
  <c r="F3074" i="1"/>
  <c r="F3631" i="1"/>
  <c r="F4008" i="1"/>
  <c r="F123" i="1"/>
  <c r="F173" i="1"/>
  <c r="F214" i="1"/>
  <c r="F216" i="1"/>
  <c r="F466" i="1"/>
  <c r="F476" i="1"/>
  <c r="F498" i="1"/>
  <c r="F542" i="1"/>
  <c r="F544" i="1"/>
  <c r="F566" i="1"/>
  <c r="F568" i="1"/>
  <c r="F578" i="1"/>
  <c r="F582" i="1"/>
  <c r="F585" i="1"/>
  <c r="F591" i="1"/>
  <c r="F621" i="1"/>
  <c r="F636" i="1"/>
  <c r="F641" i="1"/>
  <c r="F683" i="1"/>
  <c r="F698" i="1"/>
  <c r="F1049" i="1"/>
  <c r="F1113" i="1"/>
  <c r="F1130" i="1"/>
  <c r="F1136" i="1"/>
  <c r="F1318" i="1"/>
  <c r="F1412" i="1"/>
  <c r="F1416" i="1"/>
  <c r="F1442" i="1"/>
  <c r="F1452" i="1"/>
  <c r="F1499" i="1"/>
  <c r="F1547" i="1"/>
  <c r="F1589" i="1"/>
  <c r="F1600" i="1"/>
  <c r="F1704" i="1"/>
  <c r="F1724" i="1"/>
  <c r="F1729" i="1"/>
  <c r="F1736" i="1"/>
  <c r="F1741" i="1"/>
  <c r="F1988" i="1"/>
  <c r="F2148" i="1"/>
  <c r="F2346" i="1"/>
  <c r="F2423" i="1"/>
  <c r="F2424" i="1"/>
  <c r="F2427" i="1"/>
  <c r="F2429" i="1"/>
  <c r="F2430" i="1"/>
  <c r="F2584" i="1"/>
  <c r="F2596" i="1"/>
  <c r="F2691" i="1"/>
  <c r="F2696" i="1"/>
  <c r="F2775" i="1"/>
  <c r="F2912" i="1"/>
  <c r="F2916" i="1"/>
  <c r="F2943" i="1"/>
  <c r="F3057" i="1"/>
  <c r="F3119" i="1"/>
  <c r="F3202" i="1"/>
  <c r="F3632" i="1"/>
  <c r="F3641" i="1"/>
  <c r="F3647" i="1"/>
  <c r="F3798" i="1"/>
  <c r="F3858" i="1"/>
  <c r="F3861" i="1"/>
  <c r="F3864" i="1"/>
  <c r="F3914" i="1"/>
  <c r="F3934" i="1"/>
  <c r="F3953" i="1"/>
  <c r="F4006" i="1"/>
  <c r="F4017" i="1"/>
  <c r="F4047" i="1"/>
  <c r="F4052" i="1"/>
  <c r="F4114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20" i="1"/>
  <c r="F549" i="1"/>
  <c r="F554" i="1"/>
  <c r="F557" i="1"/>
  <c r="F560" i="1"/>
  <c r="F564" i="1"/>
  <c r="F567" i="1"/>
  <c r="F569" i="1"/>
  <c r="F574" i="1"/>
  <c r="F583" i="1"/>
  <c r="F584" i="1"/>
  <c r="F587" i="1"/>
  <c r="F604" i="1"/>
  <c r="F606" i="1"/>
  <c r="F609" i="1"/>
  <c r="F612" i="1"/>
  <c r="F613" i="1"/>
  <c r="F614" i="1"/>
  <c r="F616" i="1"/>
  <c r="F617" i="1"/>
  <c r="F618" i="1"/>
  <c r="F620" i="1"/>
  <c r="F625" i="1"/>
  <c r="F626" i="1"/>
  <c r="F627" i="1"/>
  <c r="F630" i="1"/>
  <c r="F634" i="1"/>
  <c r="F63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1043" i="1"/>
  <c r="F1048" i="1"/>
  <c r="F1051" i="1"/>
  <c r="F1052" i="1"/>
  <c r="F1053" i="1"/>
  <c r="F1054" i="1"/>
  <c r="F1056" i="1"/>
  <c r="F1057" i="1"/>
  <c r="F1058" i="1"/>
  <c r="F1059" i="1"/>
  <c r="F1060" i="1"/>
  <c r="F1061" i="1"/>
  <c r="F1063" i="1"/>
  <c r="F1065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1229" i="1"/>
  <c r="F1232" i="1"/>
  <c r="F1233" i="1"/>
  <c r="F1236" i="1"/>
  <c r="F1238" i="1"/>
  <c r="F1239" i="1"/>
  <c r="F1241" i="1"/>
  <c r="F1334" i="1"/>
  <c r="F1335" i="1"/>
  <c r="F1342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454" i="1"/>
  <c r="F1455" i="1"/>
  <c r="F1459" i="1"/>
  <c r="F1460" i="1"/>
  <c r="F1461" i="1"/>
  <c r="F1462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1564" i="1"/>
  <c r="F1571" i="1"/>
  <c r="F1582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43" i="1"/>
  <c r="F2344" i="1"/>
  <c r="F2347" i="1"/>
  <c r="F2351" i="1"/>
  <c r="F2352" i="1"/>
  <c r="F2354" i="1"/>
  <c r="F2355" i="1"/>
  <c r="F2358" i="1"/>
  <c r="F2359" i="1"/>
  <c r="F2360" i="1"/>
  <c r="F2363" i="1"/>
  <c r="F2365" i="1"/>
  <c r="F2366" i="1"/>
  <c r="F2367" i="1"/>
  <c r="F2371" i="1"/>
  <c r="F2373" i="1"/>
  <c r="F2377" i="1"/>
  <c r="F2379" i="1"/>
  <c r="F2380" i="1"/>
  <c r="F2381" i="1"/>
  <c r="F2388" i="1"/>
  <c r="F2392" i="1"/>
  <c r="F2394" i="1"/>
  <c r="F2397" i="1"/>
  <c r="F2399" i="1"/>
  <c r="F2400" i="1"/>
  <c r="F2401" i="1"/>
  <c r="F2402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2563" i="1"/>
  <c r="F2565" i="1"/>
  <c r="F2566" i="1"/>
  <c r="F2568" i="1"/>
  <c r="F2574" i="1"/>
  <c r="F2575" i="1"/>
  <c r="F2576" i="1"/>
  <c r="F2577" i="1"/>
  <c r="F2578" i="1"/>
  <c r="F2579" i="1"/>
  <c r="F258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2956" i="1"/>
  <c r="F2960" i="1"/>
  <c r="F2961" i="1"/>
  <c r="F2962" i="1"/>
  <c r="F3056" i="1"/>
  <c r="F3058" i="1"/>
  <c r="F3059" i="1"/>
  <c r="F3063" i="1"/>
  <c r="F3084" i="1"/>
  <c r="F3116" i="1"/>
  <c r="F3127" i="1"/>
  <c r="F3129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3874" i="1"/>
  <c r="F3875" i="1"/>
  <c r="F3876" i="1"/>
  <c r="F3877" i="1"/>
  <c r="F3881" i="1"/>
  <c r="F3884" i="1"/>
  <c r="F3885" i="1"/>
  <c r="F3886" i="1"/>
  <c r="F3887" i="1"/>
  <c r="F3888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F201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<sst xmlns="http://schemas.openxmlformats.org/spreadsheetml/2006/main" count="28908" uniqueCount="8376">
  <si>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</si>
  <si>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</si>
  <si>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</si>
  <si>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</si>
  <si>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</si>
  <si>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</si>
  <si>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</si>
  <si>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</si>
  <si>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</si>
  <si>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</si>
  <si>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</si>
  <si>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</si>
  <si>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</si>
  <si>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</si>
  <si>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</si>
  <si>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</si>
  <si>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</si>
  <si>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</si>
  <si>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</si>
  <si>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</si>
  <si>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</si>
  <si>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</si>
  <si>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</si>
  <si>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</si>
  <si>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</si>
  <si>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</si>
  <si>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</si>
  <si>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</si>
  <si>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</si>
  <si>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</si>
  <si>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</si>
  <si>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</si>
  <si>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</si>
  <si>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</si>
  <si>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</si>
  <si>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</si>
  <si>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</si>
  <si>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</si>
  <si>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</si>
  <si>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</si>
  <si>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</si>
  <si>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</si>
  <si>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</si>
  <si>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</si>
  <si>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</si>
  <si>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</si>
  <si>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</si>
  <si>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</si>
  <si>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</si>
  <si>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</si>
  <si>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</si>
  <si>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</si>
  <si>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</si>
  <si>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</si>
  <si>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</si>
  <si>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</si>
  <si>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</si>
  <si>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</si>
  <si>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</si>
  <si>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</si>
  <si>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</si>
  <si>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</si>
  <si>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</si>
  <si>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</si>
  <si>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</si>
  <si>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</si>
  <si>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</si>
  <si>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</si>
  <si>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</si>
  <si>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</si>
  <si>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</si>
  <si>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</si>
  <si>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</si>
  <si>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</si>
  <si>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</si>
  <si>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</si>
  <si>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</si>
  <si>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</si>
  <si>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</si>
  <si>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</si>
  <si>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</si>
  <si>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</si>
  <si>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</si>
  <si>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</si>
  <si>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</si>
  <si>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</si>
  <si>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</si>
  <si>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</si>
  <si>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</si>
  <si>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</si>
  <si>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</si>
  <si>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</si>
  <si>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</si>
  <si>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</si>
  <si>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</si>
  <si>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</si>
  <si>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</si>
  <si>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</si>
  <si>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</si>
  <si>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</si>
  <si>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</si>
  <si>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</si>
  <si>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</si>
  <si>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</si>
  <si>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</si>
  <si>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</si>
  <si>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</si>
  <si>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</si>
  <si>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</si>
  <si>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</si>
  <si>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</si>
  <si>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</si>
  <si>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</si>
  <si>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</si>
  <si>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</si>
  <si>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</si>
  <si>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</si>
  <si>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</si>
  <si>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</si>
  <si>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</si>
  <si>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</si>
  <si>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</si>
  <si>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</si>
  <si>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</si>
  <si>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</si>
  <si>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</si>
  <si>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</si>
  <si>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</si>
  <si>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</si>
  <si>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</si>
  <si>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</si>
  <si>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</si>
  <si>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</si>
  <si>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</si>
  <si>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</si>
  <si>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</si>
  <si>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</si>
  <si>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</si>
  <si>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</si>
  <si>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</si>
  <si>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</si>
  <si>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</si>
  <si>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</si>
  <si>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</si>
  <si>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</si>
  <si>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</si>
  <si>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</si>
  <si>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</si>
  <si>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</si>
  <si>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</si>
  <si>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</si>
  <si>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</si>
  <si>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</si>
  <si>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</si>
  <si>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</si>
  <si>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</si>
  <si>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</si>
  <si>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</si>
  <si>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</si>
  <si>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</si>
  <si>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</si>
  <si>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</si>
  <si>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</si>
  <si>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</si>
  <si>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</si>
  <si>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</si>
  <si>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</si>
  <si>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</si>
  <si>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</si>
  <si>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</si>
  <si>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</si>
  <si>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</si>
  <si>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</si>
  <si>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</si>
  <si>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</si>
  <si>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</si>
  <si>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</si>
  <si>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</si>
  <si>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</si>
  <si>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</si>
  <si>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</si>
  <si>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</si>
  <si>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</si>
  <si>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</si>
  <si>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</si>
  <si>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</si>
  <si>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</si>
  <si>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</si>
  <si>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</si>
  <si>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</si>
  <si>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</si>
  <si>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</si>
  <si>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</si>
  <si>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</si>
  <si>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</si>
  <si>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</si>
  <si>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</si>
  <si>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</si>
  <si>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</si>
  <si>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</si>
  <si>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</si>
  <si>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</si>
  <si>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</si>
  <si>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</si>
  <si>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</si>
  <si>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</si>
  <si>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</si>
  <si>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</si>
  <si>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</si>
  <si>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</si>
  <si>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</si>
  <si>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</si>
  <si>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</si>
  <si>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</si>
  <si>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</si>
  <si>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</si>
  <si>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</si>
  <si>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</si>
  <si>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</si>
  <si>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</si>
  <si>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</si>
  <si>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</si>
  <si>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</si>
  <si>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</si>
  <si>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</si>
  <si>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</si>
  <si>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</si>
  <si>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</si>
  <si>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</si>
  <si>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</si>
  <si>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</si>
  <si>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</si>
  <si>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</si>
  <si>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</si>
  <si>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</si>
  <si>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</si>
  <si>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</si>
  <si>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</si>
  <si>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</si>
  <si>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</si>
  <si>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</si>
  <si>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</si>
  <si>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</si>
  <si>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</si>
  <si>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</si>
  <si>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</si>
  <si>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</si>
  <si>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</si>
  <si>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</si>
  <si>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</si>
  <si>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</si>
  <si>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</si>
  <si>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</si>
  <si>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</si>
  <si>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</si>
  <si>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</si>
  <si>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</si>
  <si>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</si>
  <si>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</si>
  <si>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</si>
  <si>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</si>
  <si>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</si>
  <si>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</si>
  <si>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</si>
  <si>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</si>
  <si>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</si>
  <si>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</si>
  <si>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</si>
  <si>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</si>
  <si>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</si>
  <si>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</si>
  <si>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</si>
  <si>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</si>
  <si>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</si>
  <si>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</si>
  <si>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</si>
  <si>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</si>
  <si>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</si>
  <si>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</si>
  <si>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</si>
  <si>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</si>
  <si>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</si>
  <si>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</si>
  <si>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</si>
  <si>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</si>
  <si>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</si>
  <si>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</si>
  <si>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</si>
  <si>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</si>
  <si>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</si>
  <si>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</si>
  <si>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</si>
  <si>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</si>
  <si>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</si>
  <si>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</si>
  <si>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</si>
  <si>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</si>
  <si>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</si>
  <si>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</si>
  <si>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</si>
  <si>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</si>
  <si>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</si>
  <si>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</si>
  <si>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</si>
  <si>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</si>
  <si>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</si>
  <si>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</si>
  <si>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</si>
  <si>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</si>
  <si>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</si>
  <si>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</si>
  <si>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</si>
  <si>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</si>
  <si>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</si>
  <si>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</si>
  <si>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</si>
  <si>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</si>
  <si>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</si>
  <si>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</si>
  <si>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</si>
  <si>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</si>
  <si>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</si>
  <si>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</si>
  <si>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</si>
  <si>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</si>
  <si>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</si>
  <si>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</si>
  <si>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</si>
  <si>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</si>
  <si>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</si>
  <si>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</si>
  <si>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</si>
  <si>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</si>
  <si>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</si>
  <si>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</si>
  <si>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</si>
  <si>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</si>
  <si>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</si>
  <si>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</si>
  <si>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</si>
  <si>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</si>
  <si>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</si>
  <si>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</si>
  <si>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</si>
  <si>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</si>
  <si>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</si>
  <si>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</si>
  <si>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</si>
  <si>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</si>
  <si>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</si>
  <si>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</si>
  <si>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</si>
  <si>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</si>
  <si>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</si>
  <si>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</si>
  <si>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</si>
  <si>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</si>
  <si>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</si>
  <si>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</si>
  <si>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</si>
  <si>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</si>
  <si>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</si>
  <si>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</si>
  <si>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</si>
  <si>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</si>
  <si>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</si>
  <si>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</si>
  <si>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</si>
  <si>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</si>
  <si>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</si>
  <si>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</si>
  <si>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</si>
  <si>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</si>
  <si>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</si>
  <si>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</si>
  <si>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</si>
  <si>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</si>
  <si>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</si>
  <si>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</si>
  <si>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</si>
  <si>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</si>
  <si>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</si>
  <si>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</si>
  <si>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</si>
  <si>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</si>
  <si>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</si>
  <si>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</si>
  <si>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</si>
  <si>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</si>
  <si>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</si>
  <si>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</si>
  <si>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</si>
  <si>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</si>
  <si>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</si>
  <si>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</si>
  <si>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</si>
  <si>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</si>
  <si>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</si>
  <si>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</si>
  <si>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</si>
  <si>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</si>
  <si>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</si>
  <si>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</si>
  <si>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</si>
  <si>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</si>
  <si>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</si>
  <si>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</si>
  <si>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</si>
  <si>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</si>
  <si>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</si>
  <si>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</si>
  <si>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</si>
  <si>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</si>
  <si>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</si>
  <si>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</si>
  <si>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</si>
  <si>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</si>
  <si>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</si>
  <si>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</si>
  <si>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</si>
  <si>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</si>
  <si>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</si>
  <si>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</si>
  <si>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</si>
  <si>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</si>
  <si>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</si>
  <si>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</si>
  <si>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</si>
  <si>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</si>
  <si>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</si>
  <si>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</si>
  <si>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</si>
  <si>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</si>
  <si>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</si>
  <si>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</si>
  <si>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</si>
  <si>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</si>
  <si>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</si>
  <si>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</si>
  <si>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</si>
  <si>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</si>
  <si>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</si>
  <si>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</si>
  <si>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</si>
  <si>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</si>
  <si>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</si>
  <si>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</si>
  <si>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</si>
  <si>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</si>
  <si>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</si>
  <si>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</si>
  <si>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</si>
  <si>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</si>
  <si>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</si>
  <si>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</si>
  <si>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</si>
  <si>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</si>
  <si>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</si>
  <si>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</si>
  <si>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</si>
  <si>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</si>
  <si>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</si>
  <si>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</si>
  <si>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</si>
  <si>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</si>
  <si>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</si>
  <si>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</si>
  <si>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</si>
  <si>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</si>
  <si>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</si>
  <si>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</si>
  <si>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</si>
  <si>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</si>
  <si>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</si>
  <si>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</si>
  <si>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</si>
  <si>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</si>
  <si>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</si>
  <si>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</si>
  <si>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</si>
  <si>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</si>
  <si>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</si>
  <si>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</si>
  <si>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</si>
  <si>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</si>
  <si>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</si>
  <si>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</si>
  <si>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</si>
  <si>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</si>
  <si>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</si>
  <si>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</si>
  <si>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</si>
  <si>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</si>
  <si>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</si>
  <si>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</si>
  <si>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</si>
  <si>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</si>
  <si>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</si>
  <si>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</si>
  <si>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</si>
  <si>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</si>
  <si>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</si>
  <si>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</si>
  <si>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</si>
  <si>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</si>
  <si>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</si>
  <si>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</si>
  <si>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</si>
  <si>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</si>
  <si>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</si>
  <si>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</si>
  <si>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</si>
  <si>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</si>
  <si>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</si>
  <si>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</si>
  <si>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</si>
  <si>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</si>
  <si>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</si>
  <si>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</si>
  <si>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</si>
  <si>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</si>
  <si>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</si>
  <si>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</si>
  <si>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</si>
  <si>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</si>
  <si>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</si>
  <si>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</si>
  <si>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</si>
  <si>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</si>
  <si>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</si>
  <si>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</si>
  <si>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</si>
  <si>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</si>
  <si>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</si>
  <si>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</si>
  <si>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</si>
  <si>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</si>
  <si>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</si>
  <si>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</si>
  <si>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</si>
  <si>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</si>
  <si>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</si>
  <si>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</si>
  <si>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</si>
  <si>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</si>
  <si>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</si>
  <si>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</si>
  <si>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</si>
  <si>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</si>
  <si>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</si>
  <si>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</si>
  <si>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</si>
  <si>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</si>
  <si>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</si>
  <si>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</si>
  <si>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</si>
  <si>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</si>
  <si>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</si>
  <si>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</si>
  <si>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</si>
  <si>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</si>
  <si>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</si>
  <si>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</si>
  <si>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</si>
  <si>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</si>
  <si>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</si>
  <si>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</si>
  <si>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</si>
  <si>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</si>
  <si>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</si>
  <si>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</si>
  <si>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</si>
  <si>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</si>
  <si>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</si>
  <si>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</si>
  <si>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</si>
  <si>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</si>
  <si>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</si>
  <si>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</si>
  <si>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</si>
  <si>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</si>
  <si>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</si>
  <si>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</si>
  <si>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</si>
  <si>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</si>
  <si>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</si>
  <si>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</si>
  <si>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</si>
  <si>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</si>
  <si>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</si>
  <si>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</si>
  <si>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</si>
  <si>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</si>
  <si>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</si>
  <si>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</si>
  <si>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</si>
  <si>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</si>
  <si>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</si>
  <si>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</si>
  <si>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</si>
  <si>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</si>
  <si>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</si>
  <si>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</si>
  <si>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</si>
  <si>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</si>
  <si>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</si>
  <si>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</si>
  <si>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</si>
  <si>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</si>
  <si>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</si>
  <si>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</si>
  <si>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</si>
  <si>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</si>
  <si>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</si>
  <si>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</si>
  <si>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</si>
  <si>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</si>
  <si>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</si>
  <si>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</si>
  <si>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</si>
  <si>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</si>
  <si>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</si>
  <si>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</si>
  <si>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</si>
  <si>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</si>
  <si>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</si>
  <si>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</si>
  <si>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</si>
  <si>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</si>
  <si>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</si>
  <si>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</si>
  <si>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</si>
  <si>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</si>
  <si>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</si>
  <si>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</si>
  <si>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</si>
  <si>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</si>
  <si>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</si>
  <si>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</si>
  <si>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</si>
  <si>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</si>
  <si>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</si>
  <si>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</si>
  <si>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</si>
  <si>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</si>
  <si>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</si>
  <si>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</si>
  <si>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</si>
  <si>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</si>
  <si>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</si>
  <si>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</si>
  <si>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</si>
  <si>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</si>
  <si>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</si>
  <si>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</si>
  <si>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</si>
  <si>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</si>
  <si>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</si>
  <si>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</si>
  <si>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</si>
  <si>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</si>
  <si>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</si>
  <si>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</si>
  <si>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</si>
  <si>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</si>
  <si>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</si>
  <si>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</si>
  <si>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</si>
  <si>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</si>
  <si>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</si>
  <si>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</si>
  <si>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</si>
  <si>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</si>
  <si>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</si>
  <si>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</si>
  <si>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</si>
  <si>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</si>
  <si>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</si>
  <si>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</si>
  <si>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</si>
  <si>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</si>
  <si>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</si>
  <si>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</si>
  <si>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</si>
  <si>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</si>
  <si>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</si>
  <si>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</si>
  <si>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</si>
  <si>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</si>
  <si>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</si>
  <si>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</si>
  <si>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</si>
  <si>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</si>
  <si>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</si>
  <si>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</si>
  <si>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</si>
  <si>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</si>
  <si>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</si>
  <si>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</si>
  <si>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</si>
  <si>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</si>
  <si>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</si>
  <si>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</si>
  <si>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</si>
  <si>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</si>
  <si>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</si>
  <si>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</si>
  <si>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</si>
  <si>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</si>
  <si>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</si>
  <si>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</si>
  <si>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</si>
  <si>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</si>
  <si>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</si>
  <si>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</si>
  <si>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</si>
  <si>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</si>
  <si>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</si>
  <si>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</si>
  <si>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</si>
  <si>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</si>
  <si>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</si>
  <si>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</si>
  <si>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</si>
  <si>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</si>
  <si>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</si>
  <si>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</si>
  <si>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</si>
  <si>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</si>
  <si>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</si>
  <si>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</si>
  <si>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</si>
  <si>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</si>
  <si>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</si>
  <si>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</si>
  <si>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</si>
  <si>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</si>
  <si>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</si>
  <si>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</si>
  <si>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</si>
  <si>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</si>
  <si>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</si>
  <si>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</si>
  <si>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</si>
  <si>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</si>
  <si>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</si>
  <si>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</si>
  <si>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</si>
  <si>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</si>
  <si>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</si>
  <si>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</si>
  <si>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</si>
  <si>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</si>
  <si>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</si>
  <si>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</si>
  <si>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</si>
  <si>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</si>
  <si>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</si>
  <si>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</si>
  <si>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</si>
  <si>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</si>
  <si>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</si>
  <si>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</si>
  <si>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</si>
  <si>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</si>
  <si>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</si>
  <si>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</si>
  <si>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</si>
  <si>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</si>
  <si>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</si>
  <si>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</si>
  <si>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</si>
  <si>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</si>
  <si>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</si>
  <si>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</si>
  <si>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</si>
  <si>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</si>
  <si>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</si>
  <si>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</si>
  <si>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</si>
  <si>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</si>
  <si>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</si>
  <si>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</si>
  <si>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</si>
  <si>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</si>
  <si>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</si>
  <si>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</si>
  <si>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</si>
  <si>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</si>
  <si>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</si>
  <si>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</si>
  <si>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</si>
  <si>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</si>
  <si>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</si>
  <si>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</si>
  <si>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</si>
  <si>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</si>
  <si>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</si>
  <si>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</si>
  <si>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</si>
  <si>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</si>
  <si>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</si>
  <si>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</si>
  <si>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</si>
  <si>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</si>
  <si>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</si>
  <si>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</si>
  <si>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</si>
  <si>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</si>
  <si>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</si>
  <si>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</si>
  <si>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</si>
  <si>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</si>
  <si>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</si>
  <si>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</si>
  <si>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</si>
  <si>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</si>
  <si>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</si>
  <si>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</si>
  <si>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</si>
  <si>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</si>
  <si>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</si>
  <si>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</si>
  <si>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</si>
  <si>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</si>
  <si>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</si>
  <si>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</si>
  <si>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</si>
  <si>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</si>
  <si>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</si>
  <si>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</si>
  <si>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</si>
  <si>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</si>
  <si>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</si>
  <si>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</si>
  <si>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</si>
  <si>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</si>
  <si>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</si>
  <si>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</si>
  <si>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</si>
  <si>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</si>
  <si>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</si>
  <si>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</si>
  <si>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</si>
  <si>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</si>
  <si>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</si>
  <si>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</si>
  <si>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</si>
  <si>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</si>
  <si>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</si>
  <si>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</si>
  <si>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</si>
  <si>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</si>
  <si>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</si>
  <si>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</si>
  <si>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</si>
  <si>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</si>
  <si>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</si>
  <si>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</si>
  <si>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</si>
  <si>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</si>
  <si>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</si>
  <si>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</si>
  <si>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</si>
  <si>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</si>
  <si>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</si>
  <si>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</si>
  <si>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</si>
  <si>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</si>
  <si>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</si>
  <si>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</si>
  <si>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</si>
  <si>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</si>
  <si>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</si>
  <si>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</si>
  <si>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</si>
  <si>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</si>
  <si>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</si>
  <si>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</si>
  <si>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</si>
  <si>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</si>
  <si>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</si>
  <si>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</si>
  <si>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</si>
  <si>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</si>
  <si>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</si>
  <si>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</si>
  <si>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</si>
  <si>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</si>
  <si>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</si>
  <si>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</si>
  <si>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</si>
  <si>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</si>
  <si>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</si>
  <si>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</si>
  <si>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</si>
  <si>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</si>
  <si>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</si>
  <si>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</si>
  <si>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</si>
  <si>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</si>
  <si>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</si>
  <si>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</si>
  <si>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</si>
  <si>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</si>
  <si>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</si>
  <si>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</si>
  <si>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</si>
  <si>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</si>
  <si>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</si>
  <si>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</si>
  <si>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</si>
  <si>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</si>
  <si>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</si>
  <si>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</si>
  <si>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</si>
  <si>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</si>
  <si>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</si>
  <si>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</si>
  <si>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</si>
  <si>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</si>
  <si>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</si>
  <si>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</si>
  <si>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</si>
  <si>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</si>
  <si>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</si>
  <si>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</si>
  <si>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</si>
  <si>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</si>
  <si>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</si>
  <si>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</si>
  <si>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</si>
  <si>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</si>
  <si>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</si>
  <si>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</si>
  <si>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</si>
  <si>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</si>
  <si>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</si>
  <si>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</si>
  <si>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</si>
  <si>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</si>
  <si>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</si>
  <si>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</si>
  <si>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</si>
  <si>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</si>
  <si>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</si>
  <si>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</si>
  <si>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</si>
  <si>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</si>
  <si>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</si>
  <si>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</si>
  <si>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</si>
  <si>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</si>
  <si>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</si>
  <si>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</si>
  <si>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</si>
  <si>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</si>
  <si>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</si>
  <si>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</si>
  <si>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</si>
  <si>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</si>
  <si>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</si>
  <si>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</si>
  <si>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</si>
  <si>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</si>
  <si>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</si>
  <si>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</si>
  <si>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</si>
  <si>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</si>
  <si>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</si>
  <si>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</si>
  <si>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</si>
  <si>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</si>
  <si>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</si>
  <si>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</si>
  <si>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</si>
  <si>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</si>
  <si>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</si>
  <si>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</si>
  <si>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</si>
  <si>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</si>
  <si>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</si>
  <si>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</si>
  <si>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</si>
  <si>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</si>
  <si>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</si>
  <si>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</si>
  <si>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</si>
  <si>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</si>
  <si>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</si>
  <si>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</si>
  <si>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</si>
  <si>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</si>
  <si>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</si>
  <si>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</si>
  <si>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</si>
  <si>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</si>
  <si>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</si>
  <si>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</si>
  <si>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</si>
  <si>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</si>
  <si>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</si>
  <si>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</si>
  <si>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</si>
  <si>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</si>
  <si>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</si>
  <si>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</si>
  <si>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</si>
  <si>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</si>
  <si>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</si>
  <si>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</si>
  <si>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</si>
  <si>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</si>
  <si>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</si>
  <si>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</si>
  <si>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</si>
  <si>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</si>
  <si>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</si>
  <si>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</si>
  <si>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</si>
  <si>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</si>
  <si>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</si>
  <si>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</si>
  <si>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</si>
  <si>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</si>
  <si>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</si>
  <si>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</si>
  <si>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</si>
  <si>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</si>
  <si>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</si>
  <si>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</si>
  <si>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</si>
  <si>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</si>
  <si>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</si>
  <si>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</si>
  <si>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</si>
  <si>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</si>
  <si>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</si>
  <si>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</si>
  <si>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</si>
  <si>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</si>
  <si>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</si>
  <si>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</si>
  <si>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</si>
  <si>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</si>
  <si>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</si>
  <si>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</si>
  <si>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</si>
  <si>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</si>
  <si>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</si>
  <si>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</si>
  <si>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</si>
  <si>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</si>
  <si>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</si>
  <si>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</si>
  <si>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</si>
  <si>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</si>
  <si>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</si>
  <si>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</si>
  <si>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</si>
  <si>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</si>
  <si>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</si>
  <si>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</si>
  <si>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</si>
  <si>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</si>
  <si>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</si>
  <si>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</si>
  <si>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</si>
  <si>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</si>
  <si>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</si>
  <si>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</si>
  <si>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</si>
  <si>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</si>
  <si>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</si>
  <si>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</si>
  <si>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</si>
  <si>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</si>
  <si>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</si>
  <si>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</si>
  <si>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</si>
  <si>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</si>
  <si>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</si>
  <si>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</si>
  <si>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</si>
  <si>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</si>
  <si>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</si>
  <si>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</si>
  <si>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</si>
  <si>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</si>
  <si>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</si>
  <si>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</si>
  <si>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</si>
  <si>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</si>
  <si>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</si>
  <si>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</si>
  <si>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</si>
  <si>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</si>
  <si>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</si>
  <si>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</si>
  <si>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</si>
  <si>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</si>
  <si>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</si>
  <si>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</si>
  <si>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</si>
  <si>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</si>
  <si>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</si>
  <si>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</si>
  <si>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</si>
  <si>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</si>
  <si>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</si>
  <si>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</si>
  <si>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</si>
  <si>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</si>
  <si>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</si>
  <si>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</si>
  <si>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</si>
  <si>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</si>
  <si>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</si>
  <si>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</si>
  <si>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</si>
  <si>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</si>
  <si>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</si>
  <si>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</si>
  <si>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</si>
  <si>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</si>
  <si>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</si>
  <si>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</si>
  <si>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</si>
  <si>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</si>
  <si>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</si>
  <si>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</si>
  <si>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</si>
  <si>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</si>
  <si>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</si>
  <si>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</si>
  <si>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</si>
  <si>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</si>
  <si>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</si>
  <si>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</si>
  <si>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</si>
  <si>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</si>
  <si>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</si>
  <si>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</si>
  <si>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</si>
  <si>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</si>
  <si>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</si>
  <si>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</si>
  <si>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</si>
  <si>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</si>
  <si>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</si>
  <si>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</si>
  <si>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</si>
  <si>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</si>
  <si>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</si>
  <si>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</si>
  <si>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</si>
  <si>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</si>
  <si>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</si>
  <si>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</si>
  <si>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</si>
  <si>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</si>
  <si>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</si>
  <si>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</si>
  <si>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</si>
  <si>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</si>
  <si>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</si>
  <si>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</si>
  <si>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</si>
  <si>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</si>
  <si>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</si>
  <si>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</si>
  <si>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</si>
  <si>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</si>
  <si>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</si>
  <si>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</si>
  <si>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</si>
  <si>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</si>
  <si>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</si>
  <si>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</si>
  <si>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</si>
  <si>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</si>
  <si>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</si>
  <si>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</si>
  <si>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</si>
  <si>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</si>
  <si>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</si>
  <si>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</si>
  <si>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</si>
  <si>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</si>
  <si>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</si>
  <si>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</si>
  <si>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</si>
  <si>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</si>
  <si>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</si>
  <si>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</si>
  <si>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</si>
  <si>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</si>
  <si>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</si>
  <si>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</si>
  <si>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</si>
  <si>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</si>
  <si>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</si>
  <si>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</si>
  <si>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</si>
  <si>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</si>
  <si>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</si>
  <si>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</si>
  <si>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</si>
  <si>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</si>
  <si>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</si>
  <si>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</si>
  <si>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</si>
  <si>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</si>
  <si>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</si>
  <si>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</si>
  <si>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</si>
  <si>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</si>
  <si>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</si>
  <si>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</si>
  <si>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</si>
  <si>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</si>
  <si>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</si>
  <si>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</si>
  <si>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</si>
  <si>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</si>
  <si>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</si>
  <si>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</si>
  <si>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</si>
  <si>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</si>
  <si>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</si>
  <si>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</si>
  <si>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</si>
  <si>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</si>
  <si>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</si>
  <si>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</si>
  <si>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</si>
  <si>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</si>
  <si>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</si>
  <si>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</si>
  <si>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</si>
  <si>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</si>
  <si>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</si>
  <si>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</si>
  <si>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</si>
  <si>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</si>
  <si>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</si>
  <si>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</si>
  <si>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</si>
  <si>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</si>
  <si>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</si>
  <si>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</si>
  <si>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</si>
  <si>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</si>
  <si>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</si>
  <si>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</si>
  <si>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</si>
  <si>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</si>
  <si>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</si>
  <si>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</si>
  <si>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</si>
  <si>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</si>
  <si>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</si>
  <si>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</si>
  <si>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</si>
  <si>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</si>
  <si>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</si>
  <si>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</si>
  <si>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</si>
  <si>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</si>
  <si>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</si>
  <si>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</si>
  <si>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</si>
  <si>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</si>
  <si>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</si>
  <si>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</si>
  <si>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</si>
  <si>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</si>
  <si>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</si>
  <si>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</si>
  <si>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</si>
  <si>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</si>
  <si>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</si>
  <si>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</si>
  <si>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</si>
  <si>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</si>
  <si>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</si>
  <si>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</si>
  <si>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</si>
  <si>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</si>
  <si>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</si>
  <si>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</si>
  <si>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</si>
  <si>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</si>
  <si>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</si>
  <si>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</si>
  <si>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</si>
  <si>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</si>
  <si>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</si>
  <si>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</si>
  <si>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</si>
  <si>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</si>
  <si>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</si>
  <si>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</si>
  <si>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</si>
  <si>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</si>
  <si>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</si>
  <si>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</si>
  <si>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</si>
  <si>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</si>
  <si>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</si>
  <si>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</si>
  <si>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</si>
  <si>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</si>
  <si>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</si>
  <si>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</si>
  <si>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</si>
  <si>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</si>
  <si>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</si>
  <si>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</si>
  <si>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</si>
  <si>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</si>
  <si>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</si>
  <si>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</si>
  <si>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</si>
  <si>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</si>
  <si>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</si>
  <si>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</si>
  <si>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</si>
  <si>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</si>
  <si>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</si>
  <si>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</si>
  <si>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</si>
  <si>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</si>
  <si>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</si>
  <si>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</si>
  <si>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</si>
  <si>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</si>
  <si>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</si>
  <si>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</si>
  <si>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</si>
  <si>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</si>
  <si>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</si>
  <si>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</si>
  <si>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</si>
  <si>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</si>
  <si>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</si>
  <si>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</si>
  <si>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</si>
  <si>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</si>
  <si>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</si>
  <si>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</si>
  <si>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</si>
  <si>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</si>
  <si>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</si>
  <si>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</si>
  <si>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</si>
  <si>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</si>
  <si>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</si>
  <si>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</si>
  <si>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</si>
  <si>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</si>
  <si>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</si>
  <si>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</si>
  <si>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</si>
  <si>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</si>
  <si>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</si>
  <si>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</si>
  <si>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</si>
  <si>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</si>
  <si>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</si>
  <si>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</si>
  <si>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</si>
  <si>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</si>
  <si>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</si>
  <si>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</si>
  <si>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</si>
  <si>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</si>
  <si>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</si>
  <si>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</si>
  <si>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</si>
  <si>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</si>
  <si>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</si>
  <si>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</si>
  <si>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</si>
  <si>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</si>
  <si>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</si>
  <si>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</si>
  <si>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</si>
  <si>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</si>
  <si>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</si>
  <si>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</si>
  <si>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</si>
  <si>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</si>
  <si>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</si>
  <si>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</si>
  <si>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</si>
  <si>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</si>
  <si>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</si>
  <si>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</si>
  <si>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</si>
  <si>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</si>
  <si>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</si>
  <si>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</si>
  <si>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</si>
  <si>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</si>
  <si>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</si>
  <si>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</si>
  <si>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</si>
  <si>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</si>
  <si>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</si>
  <si>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</si>
  <si>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</si>
  <si>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</si>
  <si>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</si>
  <si>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</si>
  <si>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</si>
  <si>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</si>
  <si>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</si>
  <si>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</si>
  <si>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</si>
  <si>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</si>
  <si>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</si>
  <si>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</si>
  <si>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</si>
  <si>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</si>
  <si>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</si>
  <si>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</si>
  <si>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</si>
  <si>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</si>
  <si>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</si>
  <si>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</si>
  <si>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</si>
  <si>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</si>
  <si>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</si>
  <si>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</si>
  <si>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</si>
  <si>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</si>
  <si>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</si>
  <si>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</si>
  <si>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</si>
  <si>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</si>
  <si>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</si>
  <si>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</si>
  <si>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</si>
  <si>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</si>
  <si>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</si>
  <si>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</si>
  <si>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</si>
  <si>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</si>
  <si>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</si>
  <si>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</si>
  <si>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</si>
  <si>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</si>
  <si>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</si>
  <si>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</si>
  <si>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</si>
  <si>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</si>
  <si>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</si>
  <si>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</si>
  <si>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</si>
  <si>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</si>
  <si>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</si>
  <si>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</si>
  <si>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</si>
  <si>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</si>
  <si>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</si>
  <si>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</si>
  <si>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</si>
  <si>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</si>
  <si>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</si>
  <si>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</si>
  <si>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</si>
  <si>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</si>
  <si>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</si>
  <si>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</si>
  <si>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</si>
  <si>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</si>
  <si>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</si>
  <si>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</si>
  <si>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</si>
  <si>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</si>
  <si>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</si>
  <si>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</si>
  <si>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</si>
  <si>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</si>
  <si>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</si>
  <si>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</si>
  <si>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</si>
  <si>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</si>
  <si>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</si>
  <si>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</si>
  <si>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</si>
  <si>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</si>
  <si>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</si>
  <si>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</si>
  <si>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</si>
  <si>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</si>
  <si>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</si>
  <si>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</si>
  <si>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</si>
  <si>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</si>
  <si>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</si>
  <si>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</si>
  <si>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</si>
  <si>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</si>
  <si>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</si>
  <si>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</si>
  <si>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</si>
  <si>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</si>
  <si>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</si>
  <si>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</si>
  <si>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</si>
  <si>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</si>
  <si>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</si>
  <si>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</si>
  <si>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</si>
  <si>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</si>
  <si>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</si>
  <si>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</si>
  <si>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</si>
  <si>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</si>
  <si>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</si>
  <si>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</si>
  <si>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</si>
  <si>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</si>
  <si>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</si>
  <si>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</si>
  <si>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</si>
  <si>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</si>
  <si>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</si>
  <si>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</si>
  <si>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</si>
  <si>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</si>
  <si>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</si>
  <si>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</si>
  <si>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</si>
  <si>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</si>
  <si>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</si>
  <si>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</si>
  <si>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</si>
  <si>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</si>
  <si>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</si>
  <si>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</si>
  <si>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</si>
  <si>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</si>
  <si>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</si>
  <si>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</si>
  <si>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</si>
  <si>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</si>
  <si>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</si>
  <si>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</si>
  <si>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</si>
  <si>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</si>
  <si>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</si>
  <si>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</si>
  <si>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</si>
  <si>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</si>
  <si>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</si>
  <si>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</si>
  <si>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</si>
  <si>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</si>
  <si>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</si>
  <si>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</si>
  <si>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</si>
  <si>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</si>
  <si>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</si>
  <si>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</si>
  <si>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</si>
  <si>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</si>
  <si>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</si>
  <si>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</si>
  <si>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</si>
  <si>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</si>
  <si>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</si>
  <si>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</si>
  <si>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</si>
  <si>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</si>
  <si>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</si>
  <si>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</si>
  <si>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</si>
  <si>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</si>
  <si>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</si>
  <si>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</si>
  <si>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</si>
  <si>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</si>
  <si>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</si>
  <si>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</si>
  <si>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</si>
  <si>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</si>
  <si>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</si>
  <si>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</si>
  <si>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</si>
  <si>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</si>
  <si>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</si>
  <si>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</si>
  <si>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</si>
  <si>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</si>
  <si>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</si>
  <si>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</si>
  <si>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</si>
  <si>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</si>
  <si>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</si>
  <si>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</si>
  <si>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</si>
  <si>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</si>
  <si>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</si>
  <si>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</si>
  <si>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</si>
  <si>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</si>
  <si>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</si>
  <si>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</si>
  <si>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</si>
  <si>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</si>
  <si>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</si>
  <si>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</si>
  <si>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</si>
  <si>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</si>
  <si>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</si>
  <si>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</si>
  <si>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</si>
  <si>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</si>
  <si>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</si>
  <si>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</si>
  <si>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</si>
  <si>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</si>
  <si>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</si>
  <si>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</si>
  <si>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</si>
  <si>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</si>
  <si>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</si>
  <si>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</si>
  <si>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</si>
  <si>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</si>
  <si>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</si>
  <si>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</si>
  <si>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</si>
  <si>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</si>
  <si>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</si>
  <si>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</si>
  <si>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</si>
  <si>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</si>
  <si>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</si>
  <si>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</si>
  <si>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</si>
  <si>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</si>
  <si>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</si>
  <si>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</si>
  <si>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</si>
  <si>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</si>
  <si>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</si>
  <si>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</si>
  <si>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</si>
  <si>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</si>
  <si>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</si>
  <si>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</si>
  <si>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</si>
  <si>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</si>
  <si>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</si>
  <si>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</si>
  <si>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</si>
  <si>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</si>
  <si>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</si>
  <si>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</si>
  <si>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</si>
  <si>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</si>
  <si>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</si>
  <si>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</si>
  <si>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</si>
  <si>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</si>
  <si>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</si>
  <si>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</si>
  <si>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</si>
  <si>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</si>
  <si>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</si>
  <si>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</si>
  <si>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</si>
  <si>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</si>
  <si>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</si>
  <si>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</si>
  <si>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</si>
  <si>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</si>
  <si>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</si>
  <si>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</si>
  <si>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</si>
  <si>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</si>
  <si>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</si>
  <si>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</si>
  <si>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</si>
  <si>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</si>
  <si>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</si>
  <si>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</si>
  <si>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</si>
  <si>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</si>
  <si>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</si>
  <si>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</si>
  <si>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</si>
  <si>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</si>
  <si>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</si>
  <si>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</si>
  <si>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</si>
  <si>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</si>
  <si>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</si>
  <si>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</si>
  <si>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</si>
  <si>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</si>
  <si>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</si>
  <si>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</si>
  <si>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</si>
  <si>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</si>
  <si>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</si>
  <si>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</si>
  <si>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</si>
  <si>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</si>
  <si>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</si>
  <si>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</si>
  <si>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</si>
  <si>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</si>
  <si>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</si>
  <si>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</si>
  <si>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</si>
  <si>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</si>
  <si>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</si>
  <si>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</si>
  <si>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</si>
  <si>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</si>
  <si>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</si>
  <si>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</si>
  <si>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</si>
  <si>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</si>
  <si>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</si>
  <si>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</si>
  <si>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</si>
  <si>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</si>
  <si>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</si>
  <si>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</si>
  <si>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</si>
  <si>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</si>
  <si>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</si>
  <si>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</si>
  <si>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</si>
  <si>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</si>
  <si>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</si>
  <si>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</si>
  <si>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</si>
  <si>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</si>
  <si>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</si>
  <si>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</si>
  <si>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</si>
  <si>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</si>
  <si>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</si>
  <si>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</si>
  <si>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</si>
  <si>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</si>
  <si>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</si>
  <si>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</si>
  <si>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</si>
  <si>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</si>
  <si>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</si>
  <si>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</si>
  <si>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</si>
  <si>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</si>
  <si>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</si>
  <si>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</si>
  <si>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</si>
  <si>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</si>
  <si>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</si>
  <si>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</si>
  <si>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</si>
  <si>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</si>
  <si>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</si>
  <si>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</si>
  <si>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</si>
  <si>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</si>
  <si>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</si>
  <si>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</si>
  <si>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</si>
  <si>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</si>
  <si>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</si>
  <si>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</si>
  <si>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</si>
  <si>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</si>
  <si>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</si>
  <si>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</si>
  <si>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</si>
  <si>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</si>
  <si>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</si>
  <si>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</si>
  <si>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</si>
  <si>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</si>
  <si>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</si>
  <si>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</si>
  <si>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</si>
  <si>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</si>
  <si>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</si>
  <si>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</si>
  <si>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</si>
  <si>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</si>
  <si>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</si>
  <si>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</si>
  <si>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</si>
  <si>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</si>
  <si>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</si>
  <si>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</si>
  <si>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</si>
  <si>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</si>
  <si>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</si>
  <si>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</si>
  <si>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</si>
  <si>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</si>
  <si>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</si>
  <si>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</si>
  <si>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</si>
  <si>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</si>
  <si>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</si>
  <si>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</si>
  <si>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</si>
  <si>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</si>
  <si>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</si>
  <si>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</si>
  <si>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</si>
  <si>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</si>
  <si>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</si>
  <si>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</si>
  <si>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</si>
  <si>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</si>
  <si>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</si>
  <si>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</si>
  <si>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</si>
  <si>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</si>
  <si>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</si>
  <si>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</si>
  <si>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</si>
  <si>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</si>
  <si>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</si>
  <si>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</si>
  <si>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</si>
  <si>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</si>
  <si>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</si>
  <si>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</si>
  <si>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</si>
  <si>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</si>
  <si>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</si>
  <si>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</si>
  <si>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</si>
  <si>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</si>
  <si>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</si>
  <si>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</si>
  <si>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</si>
  <si>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</si>
  <si>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</si>
  <si>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</si>
  <si>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</si>
  <si>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</si>
  <si>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</si>
  <si>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</si>
  <si>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</si>
  <si>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</si>
  <si>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</si>
  <si>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</si>
  <si>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</si>
  <si>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</si>
  <si>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</si>
  <si>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</si>
  <si>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</si>
  <si>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</si>
  <si>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</si>
  <si>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</si>
  <si>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</si>
  <si>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</si>
  <si>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</si>
  <si>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</si>
  <si>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</si>
  <si>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</si>
  <si>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</si>
  <si>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</si>
  <si>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</si>
  <si>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</si>
  <si>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</si>
  <si>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</si>
  <si>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</si>
  <si>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</si>
  <si>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</si>
  <si>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</si>
  <si>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</si>
  <si>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</si>
  <si>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</si>
  <si>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</si>
  <si>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</si>
  <si>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</si>
  <si>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</si>
  <si>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</si>
  <si>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</si>
  <si>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</si>
  <si>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</si>
  <si>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</si>
  <si>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</si>
  <si>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</si>
  <si>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</si>
  <si>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</si>
  <si>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</si>
  <si>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</si>
  <si>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</si>
  <si>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</si>
  <si>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</si>
  <si>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</si>
  <si>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</si>
  <si>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</si>
  <si>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</si>
  <si>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</si>
  <si>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</si>
  <si>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</si>
  <si>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</si>
  <si>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</si>
  <si>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</si>
  <si>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</si>
  <si>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</si>
  <si>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</si>
  <si>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</si>
  <si>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</si>
  <si>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</si>
  <si>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</si>
  <si>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</si>
  <si>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</si>
  <si>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</si>
  <si>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</si>
  <si>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</si>
  <si>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</si>
  <si>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</si>
  <si>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</si>
  <si>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</si>
  <si>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</si>
  <si>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</si>
  <si>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</si>
  <si>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</si>
  <si>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</si>
  <si>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</si>
  <si>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</si>
  <si>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</si>
  <si>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</si>
  <si>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</si>
  <si>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</si>
  <si>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</si>
  <si>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</si>
  <si>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</si>
  <si>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</si>
  <si>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</si>
  <si>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</si>
  <si>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</si>
  <si>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</si>
  <si>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</si>
  <si>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</si>
  <si>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</si>
  <si>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</si>
  <si>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</si>
  <si>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</si>
  <si>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</si>
  <si>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</si>
  <si>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</si>
  <si>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</si>
  <si>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</si>
  <si>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</si>
  <si>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</si>
  <si>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</si>
  <si>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</si>
  <si>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</si>
  <si>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</si>
  <si>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</si>
  <si>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</si>
  <si>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</si>
  <si>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</si>
  <si>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</si>
  <si>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</si>
  <si>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</si>
  <si>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</si>
  <si>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</si>
  <si>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</si>
  <si>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</si>
  <si>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</si>
  <si>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</si>
  <si>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</si>
  <si>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</si>
  <si>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</si>
  <si>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</si>
  <si>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</si>
  <si>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</si>
  <si>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</si>
  <si>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</si>
  <si>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</si>
  <si>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</si>
  <si>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</si>
  <si>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</si>
  <si>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</si>
  <si>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</si>
  <si>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</si>
  <si>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</si>
  <si>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</si>
  <si>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</si>
  <si>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</si>
  <si>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</si>
  <si>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</si>
  <si>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</si>
  <si>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</si>
  <si>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</si>
  <si>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</si>
  <si>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</si>
  <si>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</si>
  <si>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</si>
  <si>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</si>
  <si>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</si>
  <si>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</si>
  <si>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</si>
  <si>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</si>
  <si>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</si>
  <si>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</si>
  <si>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</si>
  <si>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</si>
  <si>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</si>
  <si>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</si>
  <si>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</si>
  <si>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</si>
  <si>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</si>
  <si>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</si>
  <si>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</si>
  <si>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</si>
  <si>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</si>
  <si>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</si>
  <si>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</si>
  <si>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</si>
  <si>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</si>
  <si>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</si>
  <si>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</si>
  <si>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</si>
  <si>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</si>
  <si>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</si>
  <si>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</si>
  <si>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</si>
  <si>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</si>
  <si>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</si>
  <si>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</si>
  <si>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</si>
  <si>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</si>
  <si>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</si>
  <si>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</si>
  <si>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</si>
  <si>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</si>
  <si>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</si>
  <si>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</si>
  <si>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</si>
  <si>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</si>
  <si>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</si>
  <si>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</si>
  <si>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</si>
  <si>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</si>
  <si>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</si>
  <si>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</si>
  <si>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</si>
  <si>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</si>
  <si>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</si>
  <si>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</si>
  <si>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</si>
  <si>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</si>
  <si>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</si>
  <si>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</si>
  <si>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</si>
  <si>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</si>
  <si>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</si>
  <si>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</si>
  <si>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</si>
  <si>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</si>
  <si>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</si>
  <si>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</si>
  <si>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</si>
  <si>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</si>
  <si>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</si>
  <si>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</si>
  <si>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</si>
  <si>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</si>
  <si>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</si>
  <si>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</si>
  <si>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</si>
  <si>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</si>
  <si>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</si>
  <si>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</si>
  <si>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</si>
  <si>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</si>
  <si>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</si>
  <si>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</si>
  <si>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</si>
  <si>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</si>
  <si>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</si>
  <si>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</si>
  <si>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</si>
  <si>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</si>
  <si>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</si>
  <si>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</si>
  <si>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</si>
  <si>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</si>
  <si>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</si>
  <si>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</si>
  <si>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</si>
  <si>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</si>
  <si>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</si>
  <si>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</si>
  <si>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</si>
  <si>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</si>
  <si>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</si>
  <si>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</si>
  <si>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</si>
  <si>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</si>
  <si>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</si>
  <si>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</si>
  <si>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</si>
  <si>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</si>
  <si>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</si>
  <si>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</si>
  <si>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</si>
  <si>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</si>
  <si>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</si>
  <si>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</si>
  <si>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</si>
  <si>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</si>
  <si>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</si>
  <si>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</si>
  <si>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</si>
  <si>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</si>
  <si>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</si>
  <si>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</si>
  <si>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</si>
  <si>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</si>
  <si>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</si>
  <si>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</si>
  <si>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</si>
  <si>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</si>
  <si>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</si>
  <si>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</si>
  <si>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</si>
  <si>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</si>
  <si>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</si>
  <si>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</si>
  <si>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</si>
  <si>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</si>
  <si>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</si>
  <si>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</si>
  <si>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</si>
  <si>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</si>
  <si>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</si>
  <si>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</si>
  <si>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</si>
  <si>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</si>
  <si>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</si>
  <si>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</si>
  <si>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</si>
  <si>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</si>
  <si>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</si>
  <si>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</si>
  <si>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</si>
  <si>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</si>
  <si>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</si>
  <si>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</si>
  <si>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</si>
  <si>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</si>
  <si>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</si>
  <si>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</si>
  <si>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</si>
  <si>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</si>
  <si>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</si>
  <si>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</si>
  <si>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</si>
  <si>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</si>
  <si>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</si>
  <si>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</si>
  <si>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</si>
  <si>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</si>
  <si>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</si>
  <si>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</si>
  <si>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</si>
  <si>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</si>
  <si>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</si>
  <si>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</si>
  <si>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</si>
  <si>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</si>
  <si>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</si>
  <si>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</si>
  <si>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</si>
  <si>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</si>
  <si>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</si>
  <si>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</si>
  <si>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</si>
  <si>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</si>
  <si>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</si>
  <si>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</si>
  <si>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</si>
  <si>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</si>
  <si>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</si>
  <si>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</si>
  <si>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</si>
  <si>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</si>
  <si>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</si>
  <si>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</si>
  <si>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</si>
  <si>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</si>
  <si>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</si>
  <si>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</si>
  <si>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</si>
  <si>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</si>
  <si>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</si>
  <si>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</si>
  <si>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</si>
  <si>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</si>
  <si>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</si>
  <si>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</si>
  <si>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</si>
  <si>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</si>
  <si>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</si>
  <si>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</si>
  <si>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</si>
  <si>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</si>
  <si>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</si>
  <si>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</si>
  <si>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</si>
  <si>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</si>
  <si>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</si>
  <si>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</si>
  <si>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</si>
  <si>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</si>
  <si>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</si>
  <si>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</si>
  <si>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</si>
  <si>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</si>
  <si>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</si>
  <si>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</si>
  <si>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</si>
  <si>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</si>
  <si>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</si>
  <si>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</si>
  <si>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</si>
  <si>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</si>
  <si>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</si>
  <si>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</si>
  <si>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</si>
  <si>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</si>
  <si>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</si>
  <si>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</si>
  <si>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</si>
  <si>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</si>
  <si>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</si>
  <si>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</si>
  <si>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</si>
  <si>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</si>
  <si>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</si>
  <si>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</si>
  <si>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</si>
  <si>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</si>
  <si>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</si>
  <si>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</si>
  <si>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</si>
  <si>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</si>
  <si>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</si>
  <si>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</si>
  <si>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</si>
  <si>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</si>
  <si>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</si>
  <si>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</si>
  <si>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</si>
  <si>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</si>
  <si>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</si>
  <si>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</si>
  <si>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</si>
  <si>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</si>
  <si>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</si>
  <si>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</si>
  <si>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</si>
  <si>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</si>
  <si>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</si>
  <si>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</si>
  <si>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</si>
  <si>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</si>
  <si>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</si>
  <si>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</si>
  <si>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</si>
  <si>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</si>
  <si>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</si>
  <si>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</si>
  <si>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</si>
  <si>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</si>
  <si>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</si>
  <si>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</si>
  <si>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</si>
  <si>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</si>
  <si>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</si>
  <si>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</si>
  <si>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</si>
  <si>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</si>
  <si>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</si>
  <si>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</si>
  <si>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</si>
  <si>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</si>
  <si>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</si>
  <si>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</si>
  <si>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</si>
  <si>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</si>
  <si>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</si>
  <si>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</si>
  <si>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</si>
  <si>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</si>
  <si>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</si>
  <si>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</si>
  <si>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</si>
  <si>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</si>
  <si>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</si>
  <si>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</si>
  <si>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</si>
  <si>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</si>
  <si>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</si>
  <si>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</si>
  <si>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</si>
  <si>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</si>
  <si>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</si>
  <si>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</si>
  <si>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</si>
  <si>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</si>
  <si>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</si>
  <si>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</si>
  <si>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</si>
  <si>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</si>
  <si>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</si>
  <si>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</si>
  <si>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</si>
  <si>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</si>
  <si>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</si>
  <si>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</si>
  <si>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</si>
  <si>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</si>
  <si>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</si>
  <si>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</si>
  <si>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</si>
  <si>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</si>
  <si>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</si>
  <si>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</si>
  <si>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</si>
  <si>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</si>
  <si>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</si>
  <si>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</si>
  <si>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</si>
  <si>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</si>
  <si>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</si>
  <si>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</si>
  <si>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</si>
  <si>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</si>
  <si>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</si>
  <si>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</si>
  <si>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</si>
  <si>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</si>
  <si>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</si>
  <si>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</si>
  <si>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</si>
  <si>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</si>
  <si>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</si>
  <si>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</si>
  <si>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</si>
  <si>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</si>
  <si>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</si>
  <si>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</si>
  <si>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</si>
  <si>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</si>
  <si>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</si>
  <si>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</si>
  <si>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</si>
  <si>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</si>
  <si>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</si>
  <si>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</si>
  <si>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</si>
  <si>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</si>
  <si>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</si>
  <si>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</si>
  <si>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</si>
  <si>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</si>
  <si>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</si>
  <si>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</si>
  <si>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</si>
  <si>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</si>
  <si>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</si>
  <si>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</si>
  <si>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</si>
  <si>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</si>
  <si>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</si>
  <si>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</si>
  <si>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</si>
  <si>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</si>
  <si>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</si>
  <si>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</si>
  <si>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</si>
  <si>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</si>
  <si>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</si>
  <si>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</si>
  <si>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</si>
  <si>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</si>
  <si>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</si>
  <si>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</si>
  <si>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</si>
  <si>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</si>
  <si>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</si>
  <si>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</si>
  <si>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</si>
  <si>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</si>
  <si>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</si>
  <si>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</si>
  <si>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</si>
  <si>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</si>
  <si>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</si>
  <si>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</si>
  <si>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</si>
  <si>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</si>
  <si>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</si>
  <si>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</si>
  <si>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</si>
  <si>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</si>
  <si>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</si>
  <si>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</si>
  <si>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</si>
  <si>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</si>
  <si>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</si>
  <si>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</si>
  <si>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</si>
  <si>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</si>
  <si>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</si>
  <si>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</si>
  <si>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</si>
  <si>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</si>
  <si>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</si>
  <si>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</si>
  <si>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</si>
  <si>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</si>
  <si>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</si>
  <si>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</si>
  <si>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</si>
  <si>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</si>
  <si>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</si>
  <si>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</si>
  <si>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</si>
  <si>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</si>
  <si>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</si>
  <si>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</si>
  <si>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</si>
  <si>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</si>
  <si>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</si>
  <si>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</si>
  <si>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</si>
  <si>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</si>
  <si>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</si>
  <si>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</si>
  <si>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</si>
  <si>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</si>
  <si>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</si>
  <si>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</si>
  <si>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</si>
  <si>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</si>
  <si>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</si>
  <si>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</si>
  <si>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</si>
  <si>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</si>
  <si>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</si>
  <si>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</si>
  <si>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</si>
  <si>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</si>
  <si>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</si>
  <si>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</si>
  <si>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</si>
  <si>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</si>
  <si>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</si>
  <si>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</si>
  <si>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</si>
  <si>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</si>
  <si>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</si>
  <si>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</si>
  <si>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</si>
  <si>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</si>
  <si>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</si>
  <si>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</si>
  <si>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</si>
  <si>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</si>
  <si>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</si>
  <si>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</si>
  <si>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</si>
  <si>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</si>
  <si>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</si>
  <si>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</si>
  <si>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</si>
  <si>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</si>
  <si>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</si>
  <si>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</si>
  <si>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</si>
  <si>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</si>
  <si>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</si>
  <si>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</si>
  <si>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</si>
  <si>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</si>
  <si>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</si>
  <si>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</si>
  <si>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</si>
  <si>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</si>
  <si>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</si>
  <si>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</si>
  <si>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</si>
  <si>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</si>
  <si>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</si>
  <si>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</si>
  <si>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</si>
  <si>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</si>
  <si>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</si>
  <si>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</si>
  <si>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</si>
  <si>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</si>
  <si>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</si>
  <si>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</si>
  <si>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</si>
  <si>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</si>
  <si>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</si>
  <si>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</si>
  <si>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</si>
  <si>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</si>
  <si>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</si>
  <si>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</si>
  <si>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</si>
  <si>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</si>
  <si>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</si>
  <si>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</si>
  <si>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</si>
  <si>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</si>
  <si>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</si>
  <si>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</si>
  <si>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</si>
  <si>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</si>
  <si>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</si>
  <si>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</si>
  <si>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</si>
  <si>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</si>
  <si>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</si>
  <si>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</si>
  <si>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</si>
  <si>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</si>
  <si>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</si>
  <si>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</si>
  <si>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</si>
  <si>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</si>
  <si>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</si>
  <si>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</si>
  <si>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</si>
  <si>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</si>
  <si>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</si>
  <si>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</si>
  <si>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</si>
  <si>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</si>
  <si>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</si>
  <si>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</si>
  <si>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</si>
  <si>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</si>
  <si>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</si>
  <si>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</si>
  <si>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</si>
  <si>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</si>
  <si>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</si>
  <si>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</si>
  <si>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</si>
  <si>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</si>
  <si>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</si>
  <si>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</si>
  <si>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</si>
  <si>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</si>
  <si>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</si>
  <si>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</si>
  <si>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</si>
  <si>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</si>
  <si>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</si>
  <si>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</si>
  <si>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</si>
  <si>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</si>
  <si>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</si>
  <si>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</si>
  <si>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</si>
  <si>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</si>
  <si>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</si>
  <si>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</si>
  <si>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</si>
  <si>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</si>
  <si>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</si>
  <si>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</si>
  <si>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</si>
  <si>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</si>
  <si>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</si>
  <si>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</si>
  <si>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</si>
  <si>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</si>
  <si>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</si>
  <si>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</si>
  <si>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</si>
  <si>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</si>
  <si>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</si>
  <si>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</si>
  <si>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</si>
  <si>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</si>
  <si>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</si>
  <si>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</si>
  <si>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</si>
  <si>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</si>
  <si>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</si>
  <si>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</si>
  <si>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</si>
  <si>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</si>
  <si>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</si>
  <si>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</si>
  <si>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</si>
  <si>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</si>
  <si>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</si>
  <si>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</si>
  <si>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</si>
  <si>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</si>
  <si>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</si>
  <si>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</si>
  <si>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</si>
  <si>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</si>
  <si>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</si>
  <si>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</si>
  <si>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</si>
  <si>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</si>
  <si>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</si>
  <si>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</si>
  <si>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</si>
  <si>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</si>
  <si>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</si>
  <si>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</si>
  <si>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</si>
  <si>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</si>
  <si>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</si>
  <si>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</si>
  <si>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</si>
  <si>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</si>
  <si>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</si>
  <si>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</si>
  <si>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</si>
  <si>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</si>
  <si>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</si>
  <si>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</si>
  <si>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</si>
  <si>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</si>
  <si>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</si>
  <si>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</si>
  <si>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</si>
  <si>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</si>
  <si>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</si>
  <si>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</si>
  <si>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</si>
  <si>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</si>
  <si>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</si>
  <si>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</si>
  <si>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</si>
  <si>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</si>
  <si>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</si>
  <si>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</si>
  <si>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</si>
  <si>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</si>
  <si>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</si>
  <si>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</si>
  <si>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</si>
  <si>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</si>
  <si>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</si>
  <si>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</si>
  <si>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</si>
  <si>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</si>
  <si>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</si>
  <si>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</si>
  <si>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</si>
  <si>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</si>
  <si>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</si>
  <si>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</si>
  <si>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</si>
  <si>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</si>
  <si>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</si>
  <si>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</si>
  <si>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</si>
  <si>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</si>
  <si>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</si>
  <si>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</si>
  <si>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</si>
  <si>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</si>
  <si>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</si>
  <si>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</si>
  <si>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</si>
  <si>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</si>
  <si>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</si>
  <si>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</si>
  <si>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</si>
  <si>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</si>
  <si>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</si>
  <si>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</si>
  <si>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</si>
  <si>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</si>
  <si>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</si>
  <si>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</si>
  <si>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</si>
  <si>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</si>
  <si>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</si>
  <si>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</si>
  <si>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</si>
  <si>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</si>
  <si>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</si>
  <si>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</si>
  <si>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</si>
  <si>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</si>
  <si>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</si>
  <si>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</si>
  <si>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</si>
  <si>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</si>
  <si>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</si>
  <si>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</si>
  <si>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</si>
  <si>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</si>
  <si>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</si>
  <si>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</si>
  <si>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</si>
  <si>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</si>
  <si>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</si>
  <si>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</si>
  <si>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</si>
  <si>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</si>
  <si>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</si>
  <si>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</si>
  <si>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</si>
  <si>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</si>
  <si>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</si>
  <si>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</si>
  <si>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</si>
  <si>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</si>
  <si>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</si>
  <si>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</si>
  <si>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</si>
  <si>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</si>
  <si>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</si>
  <si>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</si>
  <si>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</si>
  <si>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</si>
  <si>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</si>
  <si>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</si>
  <si>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</si>
  <si>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</si>
  <si>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</si>
  <si>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</si>
  <si>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</si>
  <si>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</si>
  <si>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</si>
  <si>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</si>
  <si>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</si>
  <si>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</si>
  <si>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</si>
  <si>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</si>
  <si>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</si>
  <si>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</si>
  <si>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</si>
  <si>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</si>
  <si>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</si>
  <si>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</si>
  <si>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</si>
  <si>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</si>
  <si>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</si>
  <si>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</si>
  <si>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</si>
  <si>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</si>
  <si>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</si>
  <si>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</si>
  <si>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</si>
  <si>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</si>
  <si>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</si>
  <si>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</si>
  <si>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</si>
  <si>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</si>
  <si>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</si>
  <si>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</si>
  <si>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</si>
  <si>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</si>
  <si>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</si>
  <si>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</si>
  <si>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</si>
  <si>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</si>
  <si>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</si>
  <si>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</si>
  <si>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</si>
  <si>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</si>
  <si>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</si>
  <si>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</si>
  <si>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</si>
  <si>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</si>
  <si>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</si>
  <si>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</si>
  <si>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</si>
  <si>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</si>
  <si>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</si>
  <si>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</si>
  <si>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</si>
  <si>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</si>
  <si>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</si>
  <si>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</si>
  <si>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</si>
  <si>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</si>
  <si>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</si>
  <si>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</si>
  <si>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</si>
  <si>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</si>
  <si>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</si>
  <si>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</si>
  <si>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</si>
  <si>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</si>
  <si>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</si>
  <si>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</si>
  <si>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</si>
  <si>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</si>
  <si>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</si>
  <si>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</si>
  <si>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</si>
  <si>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</si>
  <si>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</si>
  <si>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</si>
  <si>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</si>
  <si>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</si>
  <si>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</si>
  <si>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</si>
  <si>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</si>
  <si>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</si>
  <si>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</si>
  <si>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</si>
  <si>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</si>
  <si>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</si>
  <si>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</si>
  <si>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</si>
  <si>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</si>
  <si>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</si>
  <si>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</si>
  <si>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</si>
  <si>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</si>
  <si>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</si>
  <si>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</si>
  <si>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</si>
  <si>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</si>
  <si>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</si>
  <si>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</si>
  <si>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</si>
  <si>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</si>
  <si>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</si>
  <si>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</si>
  <si>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</si>
  <si>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</si>
  <si>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</si>
  <si>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</si>
  <si>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</si>
  <si>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</si>
  <si>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</si>
  <si>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</si>
  <si>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</si>
  <si>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</si>
  <si>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</si>
  <si>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</si>
  <si>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</si>
  <si>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</si>
  <si>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</si>
  <si>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</si>
  <si>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</si>
  <si>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</si>
  <si>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</si>
  <si>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</si>
  <si>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</si>
  <si>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</si>
  <si>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</si>
  <si>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</si>
  <si>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</si>
  <si>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</si>
  <si>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</si>
  <si>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</si>
  <si>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</si>
  <si>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</si>
  <si>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</si>
  <si>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</si>
  <si>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</si>
  <si>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</si>
  <si>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</si>
  <si>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</si>
  <si>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</si>
  <si>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</si>
  <si>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</si>
  <si>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</si>
  <si>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</si>
  <si>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</si>
  <si>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</si>
  <si>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</si>
  <si>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</si>
  <si>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</si>
  <si>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</si>
  <si>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</si>
  <si>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</si>
  <si>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</si>
  <si>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</si>
  <si>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</si>
  <si>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</si>
  <si>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</si>
  <si>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</si>
  <si>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</si>
  <si>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</si>
  <si>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</si>
  <si>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</si>
  <si>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</si>
  <si>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</si>
  <si>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</si>
  <si>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</si>
  <si>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</si>
  <si>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</si>
  <si>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</si>
  <si>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</si>
  <si>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</si>
  <si>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</si>
  <si>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</si>
  <si>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</si>
  <si>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</si>
  <si>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</si>
  <si>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</si>
  <si>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</si>
  <si>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</si>
  <si>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</si>
  <si>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</si>
  <si>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</si>
  <si>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</si>
  <si>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</si>
  <si>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</si>
  <si>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</si>
  <si>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</si>
  <si>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</si>
  <si>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</si>
  <si>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</si>
  <si>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</si>
  <si>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</si>
  <si>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</si>
  <si>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</si>
  <si>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</si>
  <si>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</si>
  <si>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</si>
  <si>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</si>
  <si>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</si>
  <si>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</si>
  <si>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</si>
  <si>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</si>
  <si>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</si>
  <si>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</si>
  <si>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</si>
  <si>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</si>
  <si>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</si>
  <si>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</si>
  <si>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</si>
  <si>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</si>
  <si>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</si>
  <si>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</si>
  <si>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</si>
  <si>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</si>
  <si>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</si>
  <si>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</si>
  <si>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</si>
  <si>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</si>
  <si>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</si>
  <si>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</si>
  <si>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</si>
  <si>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</si>
  <si>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</si>
  <si>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</si>
  <si>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</si>
  <si>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</si>
  <si>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</si>
  <si>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</si>
  <si>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</si>
  <si>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</si>
  <si>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</si>
  <si>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</si>
  <si>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</si>
  <si>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</si>
  <si>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</si>
  <si>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</si>
  <si>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</si>
  <si>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</si>
  <si>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</si>
  <si>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</si>
  <si>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</si>
  <si>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</si>
  <si>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</si>
  <si>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</si>
  <si>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</si>
  <si>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</si>
  <si>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</si>
  <si>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</si>
  <si>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</si>
  <si>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</si>
  <si>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</si>
  <si>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</si>
  <si>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</si>
  <si>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</si>
  <si>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</si>
  <si>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</si>
  <si>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</si>
  <si>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</si>
  <si>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</si>
  <si>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</si>
  <si>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</si>
  <si>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</si>
  <si>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</si>
  <si>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</si>
  <si>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</si>
  <si>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</si>
  <si>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</si>
  <si>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</si>
  <si>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</si>
  <si>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</si>
  <si>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</si>
  <si>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</si>
  <si>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</si>
  <si>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</si>
  <si>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</si>
  <si>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</si>
  <si>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</si>
  <si>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</si>
  <si>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</si>
  <si>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</si>
  <si>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</si>
  <si>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</si>
  <si>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</si>
  <si>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</si>
  <si>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</si>
  <si>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</si>
  <si>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</si>
  <si>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</si>
  <si>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</si>
  <si>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</si>
  <si>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</si>
  <si>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</si>
  <si>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</si>
  <si>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</si>
  <si>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</si>
  <si>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</si>
  <si>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</si>
  <si>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</si>
  <si>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</si>
  <si>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</si>
  <si>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</si>
  <si>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</si>
  <si>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</si>
  <si>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</si>
  <si>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</si>
  <si>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</si>
  <si>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</si>
  <si>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</si>
  <si>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</si>
  <si>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</si>
  <si>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</si>
  <si>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</si>
  <si>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</si>
  <si>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</si>
  <si>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</si>
  <si>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</si>
  <si>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</si>
  <si>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</si>
  <si>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</si>
  <si>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</si>
  <si>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</si>
  <si>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</si>
  <si>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</si>
  <si>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</si>
  <si>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</si>
  <si>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</si>
  <si>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</si>
  <si>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</si>
  <si>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</si>
  <si>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</si>
  <si>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</si>
  <si>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</si>
  <si>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</si>
  <si>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</si>
  <si>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</si>
  <si>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</si>
  <si>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</si>
  <si>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</si>
  <si>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</si>
  <si>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</si>
  <si>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</si>
  <si>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</si>
  <si>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</si>
  <si>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</si>
  <si>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</si>
  <si>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</si>
  <si>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</si>
  <si>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</si>
  <si>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</si>
  <si>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</si>
  <si>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</si>
  <si>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</si>
  <si>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</si>
  <si>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</si>
  <si>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</si>
  <si>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</si>
  <si>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</si>
  <si>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</si>
  <si>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</si>
  <si>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</si>
  <si>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</si>
  <si>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</si>
  <si>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</si>
  <si>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</si>
  <si>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</si>
  <si>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</si>
  <si>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</si>
  <si>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</si>
  <si>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</si>
  <si>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</si>
  <si>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</si>
  <si>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</si>
  <si>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</si>
  <si>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</si>
  <si>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</si>
  <si>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</si>
  <si>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</si>
  <si>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</si>
  <si>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</si>
  <si>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</si>
  <si>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</si>
  <si>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</si>
  <si>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</si>
  <si>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</si>
  <si>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</si>
  <si>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</si>
  <si>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</si>
  <si>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</si>
  <si>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</si>
  <si>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</si>
  <si>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</si>
  <si>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</si>
  <si>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</si>
  <si>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</si>
  <si>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</si>
  <si>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</si>
  <si>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</si>
  <si>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</si>
  <si>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</si>
  <si>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</si>
  <si>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</si>
  <si>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</si>
  <si>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</si>
  <si>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</si>
  <si>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</si>
  <si>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</si>
  <si>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</si>
  <si>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</si>
  <si>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</si>
  <si>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</si>
  <si>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</si>
  <si>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</si>
  <si>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</si>
  <si>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</si>
  <si>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</si>
  <si>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</si>
  <si>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</si>
  <si>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</si>
  <si>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</si>
  <si>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</si>
  <si>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</si>
  <si>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</si>
  <si>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</si>
  <si>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</si>
  <si>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</si>
  <si>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</si>
  <si>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</si>
  <si>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</si>
  <si>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</si>
  <si>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</si>
  <si>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</si>
  <si>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</si>
  <si>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</si>
  <si>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</si>
  <si>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</si>
  <si>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</si>
  <si>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</si>
  <si>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</si>
  <si>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</si>
  <si>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</si>
  <si>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</si>
  <si>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</si>
  <si>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</si>
  <si>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</si>
  <si>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</si>
  <si>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</si>
  <si>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</si>
  <si>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</si>
  <si>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</si>
  <si>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</si>
  <si>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</si>
  <si>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</si>
  <si>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</si>
  <si>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</si>
  <si>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</si>
  <si>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</si>
  <si>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</si>
  <si>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</si>
  <si>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</si>
  <si>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</si>
  <si>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</si>
  <si>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</si>
  <si>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</si>
  <si>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</si>
  <si>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</si>
  <si>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</si>
  <si>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</si>
  <si>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</si>
  <si>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</si>
  <si>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</si>
  <si>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</si>
  <si>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</si>
  <si>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</si>
  <si>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</si>
  <si>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</si>
  <si>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</si>
  <si>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</si>
  <si>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</si>
  <si>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</si>
  <si>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</si>
  <si>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</si>
  <si>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</si>
  <si>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</si>
  <si>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</si>
  <si>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</si>
  <si>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</si>
  <si>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</si>
  <si>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</si>
  <si>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</si>
  <si>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</si>
  <si>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</si>
  <si>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</si>
  <si>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</si>
  <si>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</si>
  <si>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</si>
  <si>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</si>
  <si>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</si>
  <si>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</si>
  <si>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</si>
  <si>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</si>
  <si>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</si>
  <si>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</si>
  <si>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</si>
  <si>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</si>
  <si>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</si>
  <si>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</si>
  <si>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</si>
  <si>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</si>
  <si>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</si>
  <si>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</si>
  <si>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</si>
  <si>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</si>
  <si>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</si>
  <si>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</si>
  <si>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</si>
  <si>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</si>
  <si>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</si>
  <si>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</si>
  <si>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</si>
  <si>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</si>
  <si>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</si>
  <si>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</si>
  <si>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</si>
  <si>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</si>
  <si>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</si>
  <si>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</si>
  <si>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</si>
  <si>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</si>
  <si>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</si>
  <si>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</si>
  <si>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</si>
  <si>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</si>
  <si>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</si>
  <si>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</si>
  <si>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</si>
  <si>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</si>
  <si>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</si>
  <si>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</si>
  <si>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</si>
  <si>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</si>
  <si>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</si>
  <si>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</si>
  <si>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</si>
  <si>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</si>
  <si>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</si>
  <si>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</si>
  <si>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</si>
  <si>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</si>
  <si>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</si>
  <si>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</si>
  <si>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</si>
  <si>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</si>
  <si>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</si>
  <si>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</si>
  <si>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</si>
  <si>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</si>
  <si>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</si>
  <si>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</si>
  <si>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</si>
  <si>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</si>
  <si>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</si>
  <si>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</si>
  <si>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</si>
  <si>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</si>
  <si>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</si>
  <si>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</si>
  <si>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</si>
  <si>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</si>
  <si>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</si>
  <si>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</si>
  <si>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</si>
  <si>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</si>
  <si>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</si>
  <si>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</si>
  <si>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</si>
  <si>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</si>
  <si>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</si>
  <si>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</si>
  <si>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</si>
  <si>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</si>
  <si>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</si>
  <si>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</si>
  <si>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</si>
  <si>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</si>
  <si>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</si>
  <si>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</si>
  <si>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</si>
  <si>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</si>
  <si>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</si>
  <si>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</si>
  <si>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</si>
  <si>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</si>
  <si>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</si>
  <si>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</si>
  <si>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</si>
  <si>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</si>
  <si>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</si>
  <si>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</si>
  <si>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</si>
  <si>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</si>
  <si>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</si>
  <si>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</si>
  <si>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</si>
  <si>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</si>
  <si>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</si>
  <si>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</si>
  <si>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</si>
  <si>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</si>
  <si>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</si>
  <si>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</si>
  <si>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</si>
  <si>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</si>
  <si>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</si>
  <si>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</si>
  <si>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</si>
  <si>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</si>
  <si>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</si>
  <si>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</si>
  <si>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</si>
  <si>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</si>
  <si>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</si>
  <si>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</si>
  <si>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</si>
  <si>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</si>
  <si>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</si>
  <si>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</si>
  <si>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</si>
  <si>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</si>
  <si>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</si>
  <si>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</si>
  <si>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</si>
  <si>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</si>
  <si>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</si>
  <si>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</si>
  <si>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</si>
  <si>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</si>
  <si>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</si>
  <si>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</si>
  <si>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</si>
  <si>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</si>
  <si>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</si>
  <si>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</si>
  <si>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</si>
  <si>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</si>
  <si>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</si>
  <si>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</si>
  <si>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</si>
  <si>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</si>
  <si>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</si>
  <si>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</si>
  <si>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</si>
  <si>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</si>
  <si>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</si>
  <si>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</si>
  <si>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</si>
  <si>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</si>
  <si>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</si>
  <si>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</si>
  <si>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</si>
  <si>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</si>
  <si>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</si>
  <si>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</si>
  <si>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</si>
  <si>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</si>
  <si>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</si>
  <si>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</si>
  <si>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</si>
  <si>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</si>
  <si>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</si>
  <si>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</si>
  <si>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</si>
  <si>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</si>
  <si>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</si>
  <si>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</si>
  <si>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</si>
  <si>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</si>
  <si>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</si>
  <si>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</si>
  <si>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</si>
  <si>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</si>
  <si>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</si>
  <si>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</si>
  <si>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</si>
  <si>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</si>
  <si>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</si>
  <si>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</si>
  <si>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</si>
  <si>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</si>
  <si>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</si>
  <si>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</si>
  <si>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</si>
  <si>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</si>
  <si>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</si>
  <si>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</si>
  <si>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</si>
  <si>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</si>
  <si>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</si>
  <si>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</si>
  <si>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</si>
  <si>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</si>
  <si>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</si>
  <si>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</si>
  <si>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</si>
  <si>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</si>
  <si>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</si>
  <si>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</si>
  <si>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</si>
  <si>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</si>
  <si>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</si>
  <si>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</si>
  <si>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</si>
  <si>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</si>
  <si>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</si>
  <si>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</si>
  <si>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</si>
  <si>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</si>
  <si>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</si>
  <si>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</si>
  <si>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</si>
  <si>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</si>
  <si>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</si>
  <si>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</si>
  <si>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</si>
  <si>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</si>
  <si>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</si>
  <si>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</si>
  <si>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</si>
  <si>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</si>
  <si>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</si>
  <si>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</si>
  <si>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</si>
  <si>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</si>
  <si>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</si>
  <si>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</si>
  <si>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</si>
  <si>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</si>
  <si>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</si>
  <si>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</si>
  <si>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</si>
  <si>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</si>
  <si>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</si>
  <si>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</si>
  <si>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</si>
  <si>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</si>
  <si>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</si>
  <si>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</si>
  <si>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</si>
  <si>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</si>
  <si>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</si>
  <si>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</si>
  <si>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</si>
  <si>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</si>
  <si>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</si>
  <si>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</si>
  <si>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</si>
  <si>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</si>
  <si>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</si>
  <si>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</si>
  <si>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</si>
  <si>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</si>
  <si>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</si>
  <si>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</si>
  <si>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</si>
  <si>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</si>
  <si>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</si>
  <si>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</si>
  <si>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</si>
  <si>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</si>
  <si>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</si>
  <si>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</si>
  <si>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</si>
  <si>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</si>
  <si>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</si>
  <si>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</si>
  <si>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</si>
  <si>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</si>
  <si>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</si>
  <si>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</si>
  <si>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</si>
  <si>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</si>
  <si>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</si>
  <si>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</si>
  <si>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</si>
  <si>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</si>
  <si>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</si>
  <si>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</si>
  <si>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</si>
  <si>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</si>
  <si>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</si>
  <si>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</si>
  <si>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</si>
  <si>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</si>
  <si>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</si>
  <si>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</si>
  <si>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</si>
  <si>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</si>
  <si>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</si>
  <si>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</si>
  <si>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</si>
  <si>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</si>
  <si>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</si>
  <si>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</si>
  <si>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</si>
  <si>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</si>
  <si>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</si>
  <si>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</si>
  <si>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</si>
  <si>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</si>
  <si>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</si>
  <si>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</si>
  <si>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</si>
  <si>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</si>
  <si>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</si>
  <si>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</si>
  <si>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</si>
  <si>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</si>
  <si>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</si>
  <si>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</si>
  <si>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</si>
  <si>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</si>
  <si>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</si>
  <si>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</si>
  <si>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</si>
  <si>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</si>
  <si>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</si>
  <si>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</si>
  <si>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</si>
  <si>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</si>
  <si>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</si>
  <si>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</si>
  <si>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</si>
  <si>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</si>
  <si>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</si>
  <si>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</si>
  <si>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</si>
  <si>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</si>
  <si>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</si>
  <si>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</si>
  <si>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</si>
  <si>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</si>
  <si>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</si>
  <si>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</si>
  <si>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</si>
  <si>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</si>
  <si>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</si>
  <si>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</si>
  <si>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</si>
  <si>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</si>
  <si>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</si>
  <si>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</si>
  <si>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</si>
  <si>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</si>
  <si>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</si>
  <si>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</si>
  <si>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</si>
  <si>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</si>
  <si>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</si>
  <si>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</si>
  <si>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</si>
  <si>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</si>
  <si>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</si>
  <si>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</si>
  <si>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</si>
  <si>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</si>
  <si>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</si>
  <si>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</si>
  <si>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</si>
  <si>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</si>
  <si>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</si>
  <si>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</si>
  <si>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</si>
  <si>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</si>
  <si>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</si>
  <si>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</si>
  <si>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</si>
  <si>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</si>
  <si>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</si>
  <si>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</si>
  <si>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</si>
  <si>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</si>
  <si>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</si>
  <si>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</si>
  <si>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</si>
  <si>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</si>
  <si>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</si>
  <si>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</si>
  <si>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</si>
  <si>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</si>
  <si>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</si>
  <si>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</si>
  <si>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</si>
  <si>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</si>
  <si>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</si>
  <si>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</si>
  <si>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</si>
  <si>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</si>
  <si>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</si>
  <si>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</si>
  <si>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</si>
  <si>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</si>
  <si>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</si>
  <si>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</si>
  <si>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</si>
  <si>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</si>
  <si>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</si>
  <si>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</si>
  <si>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</si>
  <si>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</si>
  <si>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</si>
  <si>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</si>
  <si>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</si>
  <si>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</si>
  <si>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</si>
  <si>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</si>
  <si>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</si>
  <si>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</si>
  <si>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</si>
  <si>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</si>
  <si>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</si>
  <si>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</si>
  <si>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</si>
  <si>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</si>
  <si>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</si>
  <si>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</si>
  <si>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</si>
  <si>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</si>
  <si>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</si>
  <si>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</si>
  <si>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</si>
  <si>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</si>
  <si>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</si>
  <si>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</si>
  <si>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</si>
  <si>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</si>
  <si>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</si>
  <si>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</si>
  <si>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</si>
  <si>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</si>
  <si>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</si>
  <si>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</si>
  <si>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</si>
  <si>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</si>
  <si>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</si>
  <si>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</si>
  <si>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</si>
  <si>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</si>
  <si>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</si>
  <si>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</si>
  <si>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</si>
  <si>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</si>
  <si>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</si>
  <si>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</si>
  <si>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</si>
  <si>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</si>
  <si>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</si>
  <si>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</si>
  <si>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</si>
  <si>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</si>
  <si>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</si>
  <si>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</si>
  <si>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</si>
  <si>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</si>
  <si>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</si>
  <si>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</si>
  <si>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</si>
  <si>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</si>
  <si>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</si>
  <si>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</si>
  <si>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</si>
  <si>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</si>
  <si>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</si>
  <si>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</si>
  <si>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</si>
  <si>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</si>
  <si>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</si>
  <si>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</si>
  <si>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</si>
  <si>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</si>
  <si>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</si>
  <si>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</si>
  <si>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</si>
  <si>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</si>
  <si>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</si>
  <si>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</si>
  <si>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</si>
  <si>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</si>
  <si>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</si>
  <si>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</si>
  <si>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</si>
  <si>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</si>
  <si>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</si>
  <si>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</si>
  <si>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</si>
  <si>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</si>
  <si>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</si>
  <si>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</si>
  <si>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</si>
  <si>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</si>
  <si>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</si>
  <si>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</si>
  <si>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</si>
  <si>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</si>
  <si>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</si>
  <si>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</si>
  <si>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</si>
  <si>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</si>
  <si>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</si>
  <si>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</si>
  <si>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</si>
  <si>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</si>
  <si>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</si>
  <si>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</si>
  <si>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</si>
  <si>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</si>
  <si>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</si>
  <si>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</si>
  <si>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</si>
  <si>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</si>
  <si>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</si>
  <si>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</si>
  <si>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</si>
  <si>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</si>
  <si>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</si>
  <si>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</si>
  <si>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</si>
  <si>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</si>
  <si>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</si>
  <si>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</si>
  <si>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</si>
  <si>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</si>
  <si>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</si>
  <si>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</si>
  <si>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</si>
  <si>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</si>
  <si>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</si>
  <si>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</si>
  <si>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</si>
  <si>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</si>
  <si>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</si>
  <si>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</si>
  <si>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</si>
  <si>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</si>
  <si>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</si>
  <si>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</si>
  <si>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</si>
  <si>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</si>
  <si>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</si>
  <si>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</si>
  <si>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</si>
  <si>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</si>
  <si>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</si>
  <si>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</si>
  <si>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</si>
  <si>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</si>
  <si>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</si>
  <si>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</si>
  <si>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</si>
  <si>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</si>
  <si>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</si>
  <si>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</si>
  <si>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</si>
  <si>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</si>
  <si>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</si>
  <si>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</si>
  <si>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</si>
  <si>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</si>
  <si>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</si>
  <si>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</si>
  <si>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</si>
  <si>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</si>
  <si>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</si>
  <si>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</si>
  <si>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</si>
  <si>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</si>
  <si>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</si>
  <si>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</si>
  <si>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</si>
  <si>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</si>
  <si>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</si>
  <si>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</si>
  <si>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</si>
  <si>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</si>
  <si>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</si>
  <si>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</si>
  <si>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</si>
  <si>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</si>
  <si>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</si>
  <si>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</si>
  <si>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</si>
  <si>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</si>
  <si>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</si>
  <si>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</si>
  <si>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</si>
  <si>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</si>
  <si>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</si>
  <si>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</si>
  <si>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</si>
  <si>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</si>
  <si>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</si>
  <si>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</si>
  <si>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</si>
  <si>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</si>
  <si>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</si>
  <si>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</si>
  <si>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</si>
  <si>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</si>
  <si>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</si>
  <si>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</si>
  <si>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</si>
  <si>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</si>
  <si>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</si>
  <si>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</si>
  <si>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</si>
  <si>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</si>
  <si>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</si>
  <si>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</si>
  <si>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</si>
  <si>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</si>
  <si>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</si>
  <si>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</si>
  <si>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</si>
  <si>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</si>
  <si>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</si>
  <si>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</si>
  <si>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</si>
  <si>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</si>
  <si>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</si>
  <si>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</si>
  <si>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</si>
  <si>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</si>
  <si>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</si>
  <si>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</si>
  <si>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</si>
  <si>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</si>
  <si>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</si>
  <si>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</si>
  <si>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</si>
  <si>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</si>
  <si>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</si>
  <si>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</si>
  <si>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</si>
  <si>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</si>
  <si>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</si>
  <si>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</si>
  <si>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</si>
  <si>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</si>
  <si>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</si>
  <si>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</si>
  <si>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</si>
  <si>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</si>
  <si>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</si>
  <si>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</si>
  <si>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</si>
  <si>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</si>
  <si>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</si>
  <si>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</si>
  <si>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</si>
  <si>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</si>
  <si>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</si>
  <si>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</si>
  <si>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</si>
  <si>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</si>
  <si>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</si>
  <si>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</si>
  <si>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</si>
  <si>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</si>
  <si>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</si>
  <si>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</si>
  <si>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</si>
  <si>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</si>
  <si>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</si>
  <si>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</si>
  <si>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</si>
  <si>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</si>
  <si>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</si>
  <si>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</si>
  <si>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</si>
  <si>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</si>
  <si>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</si>
  <si>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</si>
  <si>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</si>
  <si>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</si>
  <si>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</si>
  <si>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</si>
  <si>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</si>
  <si>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</si>
  <si>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</si>
  <si>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</si>
  <si>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</si>
  <si>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</si>
  <si>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</si>
  <si>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</si>
  <si>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</si>
  <si>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</si>
  <si>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</si>
  <si>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</si>
  <si>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</si>
  <si>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</si>
  <si>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</si>
  <si>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</si>
  <si>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</si>
  <si>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</si>
  <si>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</si>
  <si>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</si>
  <si>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</si>
  <si>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</si>
  <si>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</si>
  <si>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</si>
  <si>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</si>
  <si>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</si>
  <si>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</si>
  <si>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</si>
  <si>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</si>
  <si>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</si>
  <si>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</si>
  <si>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</si>
  <si>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</si>
  <si>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</si>
  <si>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</si>
  <si>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</si>
  <si>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</si>
  <si>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</si>
  <si>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</si>
  <si>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</si>
  <si>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</si>
  <si>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</si>
  <si>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</si>
  <si>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</si>
  <si>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</si>
  <si>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</si>
  <si>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</si>
  <si>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</si>
  <si>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</si>
  <si>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</si>
  <si>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</si>
  <si>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</si>
  <si>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</si>
  <si>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</si>
  <si>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</si>
  <si>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</si>
  <si>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</si>
  <si>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</si>
  <si>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</si>
  <si>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</si>
  <si>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</si>
  <si>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</si>
  <si>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</si>
  <si>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</si>
  <si>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</si>
  <si>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</si>
  <si>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</si>
  <si>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</si>
  <si>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</si>
  <si>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</si>
  <si>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</si>
  <si>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</si>
  <si>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</si>
  <si>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</si>
  <si>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</si>
  <si>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</si>
  <si>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</si>
  <si>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</si>
  <si>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</si>
  <si>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</si>
  <si>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</si>
  <si>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</si>
  <si>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</si>
  <si>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</si>
  <si>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</si>
  <si>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</si>
  <si>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</si>
  <si>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</si>
  <si>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</si>
  <si>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</si>
  <si>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</si>
  <si>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</si>
  <si>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</si>
  <si>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</si>
  <si>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</si>
  <si>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</si>
  <si>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</si>
  <si>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</si>
  <si>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</si>
  <si>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</si>
  <si>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</si>
  <si>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</si>
  <si>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</si>
  <si>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</si>
  <si>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</si>
  <si>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</si>
  <si>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</si>
  <si>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</si>
  <si>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</si>
  <si>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</si>
  <si>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</si>
  <si>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</si>
  <si>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</si>
  <si>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</si>
  <si>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</si>
  <si>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</si>
  <si>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</si>
  <si>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</si>
  <si>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</si>
  <si>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</si>
  <si>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</si>
  <si>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</si>
  <si>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</si>
  <si>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</si>
  <si>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</si>
  <si>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</si>
  <si>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</si>
  <si>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</si>
  <si>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</si>
  <si>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</si>
  <si>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</si>
  <si>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</si>
  <si>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</si>
  <si>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</si>
  <si>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</si>
  <si>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</si>
  <si>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</si>
  <si>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</si>
  <si>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</si>
  <si>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</si>
  <si>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</si>
  <si>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</si>
  <si>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</si>
  <si>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</si>
  <si>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</si>
  <si>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</si>
  <si>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</si>
  <si>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</si>
  <si>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</si>
  <si>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</si>
  <si>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</si>
  <si>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</si>
  <si>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</si>
  <si>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</si>
  <si>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</si>
  <si>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</si>
  <si>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</si>
  <si>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</si>
  <si>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</si>
  <si>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</si>
  <si>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</si>
  <si>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</si>
  <si>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</si>
  <si>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</si>
  <si>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</si>
  <si>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</si>
  <si>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</si>
  <si>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</si>
  <si>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</si>
  <si>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</si>
  <si>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</si>
  <si>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</si>
  <si>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</si>
  <si>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</si>
  <si>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</si>
  <si>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</si>
  <si>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</si>
  <si>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</si>
  <si>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</si>
  <si>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</si>
  <si>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</si>
  <si>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</si>
  <si>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</si>
  <si>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</si>
  <si>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</si>
  <si>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</si>
  <si>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</si>
  <si>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</si>
  <si>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</si>
  <si>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</si>
  <si>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</si>
  <si>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</si>
  <si>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</si>
  <si>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</si>
  <si>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</si>
  <si>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</si>
  <si>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</si>
  <si>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</si>
  <si>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</si>
  <si>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</si>
  <si>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</si>
  <si>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</si>
  <si>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</si>
  <si>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</si>
  <si>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</si>
  <si>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</si>
  <si>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</si>
  <si>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</si>
  <si>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</si>
  <si>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</si>
  <si>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</si>
  <si>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</si>
  <si>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</si>
  <si>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</si>
  <si>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</si>
  <si>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</si>
  <si>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</si>
  <si>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</si>
  <si>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</si>
  <si>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</si>
  <si>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</si>
  <si>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</si>
  <si>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</si>
  <si>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</si>
  <si>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</si>
  <si>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</si>
  <si>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</si>
  <si>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</si>
  <si>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</si>
  <si>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</si>
  <si>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</si>
  <si>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</si>
  <si>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</si>
  <si>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</si>
  <si>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</si>
  <si>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</si>
  <si>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</si>
  <si>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</si>
  <si>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</si>
  <si>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</si>
  <si>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</si>
  <si>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</si>
  <si>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</si>
  <si>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</si>
  <si>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</si>
  <si>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</si>
  <si>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</si>
  <si>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</si>
  <si>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</si>
  <si>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</si>
  <si>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</si>
  <si>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</si>
  <si>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</si>
  <si>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</si>
  <si>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</si>
  <si>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</si>
  <si>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</si>
  <si>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</si>
  <si>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</si>
  <si>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</si>
  <si>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</si>
  <si>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</si>
  <si>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</si>
  <si>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</si>
  <si>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</si>
  <si>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</si>
  <si>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</si>
  <si>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</si>
  <si>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</si>
  <si>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</si>
  <si>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</si>
  <si>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</si>
  <si>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</si>
  <si>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</si>
  <si>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</si>
  <si>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</si>
  <si>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</si>
  <si>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</si>
  <si>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</si>
  <si>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</si>
  <si>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</si>
  <si>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</si>
  <si>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</si>
  <si>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</si>
  <si>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</si>
  <si>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</si>
  <si>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</si>
  <si>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</si>
  <si>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</si>
  <si>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</si>
  <si>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</si>
  <si>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</si>
  <si>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</si>
  <si>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</si>
  <si>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</si>
  <si>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</si>
  <si>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</si>
  <si>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</si>
  <si>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</si>
  <si>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</si>
  <si>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</si>
  <si>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</si>
  <si>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</si>
  <si>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</si>
  <si>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</si>
  <si>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</si>
  <si>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</si>
  <si>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</si>
  <si>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</si>
  <si>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</si>
  <si>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</si>
  <si>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</si>
  <si>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</si>
  <si>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</si>
  <si>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</si>
  <si>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</si>
  <si>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</si>
  <si>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</si>
  <si>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</si>
  <si>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</si>
  <si>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</si>
  <si>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</si>
  <si>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</si>
  <si>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</si>
  <si>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</si>
  <si>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</si>
  <si>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</si>
  <si>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</si>
  <si>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</si>
  <si>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</si>
  <si>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</si>
  <si>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</si>
  <si>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</si>
  <si>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</si>
  <si>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</si>
  <si>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</si>
  <si>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</si>
  <si>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</si>
  <si>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</si>
  <si>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</si>
  <si>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</si>
  <si>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</si>
  <si>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</si>
  <si>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</si>
  <si>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</si>
  <si>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</si>
  <si>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</si>
  <si>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</si>
  <si>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</si>
  <si>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</si>
  <si>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</si>
  <si>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</si>
  <si>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</si>
  <si>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</si>
  <si>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</si>
  <si>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</si>
  <si>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</si>
  <si>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</si>
  <si>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</si>
  <si>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</si>
  <si>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</si>
  <si>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</si>
  <si>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</si>
  <si>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</si>
  <si>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</si>
  <si>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</si>
  <si>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</si>
  <si>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</si>
  <si>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</si>
  <si>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</si>
  <si>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</si>
  <si>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</si>
  <si>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</si>
  <si>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</si>
  <si>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</si>
  <si>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</si>
  <si>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</si>
  <si>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</si>
  <si>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</si>
  <si>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</si>
  <si>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</si>
  <si>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</si>
  <si>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</si>
  <si>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</si>
  <si>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</si>
  <si>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</si>
  <si>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</si>
  <si>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</si>
  <si>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</si>
  <si>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</si>
  <si>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</si>
  <si>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</si>
  <si>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</si>
  <si>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</si>
  <si>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</si>
  <si>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</si>
  <si>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</si>
  <si>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</si>
  <si>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</si>
  <si>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</si>
  <si>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</si>
  <si>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</si>
  <si>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</si>
  <si>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</si>
  <si>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</si>
  <si>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</si>
  <si>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</si>
  <si>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</si>
  <si>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</si>
  <si>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</si>
  <si>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</si>
  <si>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</si>
  <si>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</si>
  <si>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</si>
  <si>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</si>
  <si>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</si>
  <si>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</si>
  <si>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</si>
  <si>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</si>
  <si>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</si>
  <si>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</si>
  <si>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</si>
  <si>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</si>
  <si>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</si>
  <si>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</si>
  <si>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</si>
  <si>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</si>
  <si>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</si>
  <si>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</si>
  <si>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</si>
  <si>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</si>
  <si>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</si>
  <si>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</si>
  <si>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</si>
  <si>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</si>
  <si>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</si>
  <si>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</si>
  <si>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</si>
  <si>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</si>
  <si>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</si>
  <si>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</si>
  <si>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</si>
  <si>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</si>
  <si>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</si>
  <si>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</si>
  <si>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</si>
  <si>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</si>
  <si>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</si>
  <si>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</si>
  <si>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</si>
  <si>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</si>
  <si>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</si>
  <si>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</si>
  <si>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</si>
  <si>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</si>
  <si>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</si>
  <si>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</si>
  <si>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</si>
  <si>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</si>
  <si>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</si>
  <si>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</si>
  <si>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</si>
  <si>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</si>
  <si>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</si>
  <si>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</si>
  <si>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</si>
  <si>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</si>
  <si>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</si>
  <si>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</si>
  <si>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</si>
  <si>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</si>
  <si>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</si>
  <si>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</si>
  <si>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</si>
  <si>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</si>
  <si>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</si>
  <si>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</si>
  <si>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</si>
  <si>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</si>
  <si>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</si>
  <si>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</si>
  <si>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</si>
  <si>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</si>
  <si>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</si>
  <si>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</si>
  <si>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</si>
  <si>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</si>
  <si>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</si>
  <si>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</si>
  <si>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</si>
  <si>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</si>
  <si>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</si>
  <si>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</si>
  <si>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</si>
  <si>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</si>
  <si>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</si>
  <si>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</si>
  <si>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</si>
  <si>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</si>
  <si>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</si>
  <si>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</si>
  <si>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</si>
  <si>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</si>
  <si>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</si>
  <si>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</si>
  <si>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</si>
  <si>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</si>
  <si>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</si>
  <si>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</si>
  <si>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</si>
  <si>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</si>
  <si>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</si>
  <si>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</si>
  <si>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</si>
  <si>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</si>
  <si>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</si>
  <si>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</si>
  <si>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</si>
  <si>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</si>
  <si>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</si>
  <si>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</si>
  <si>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</si>
  <si>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</si>
  <si>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</si>
  <si>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</si>
  <si>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</si>
  <si>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</si>
  <si>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</si>
  <si>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</si>
  <si>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</si>
  <si>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</si>
  <si>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</si>
  <si>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</si>
  <si>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</si>
  <si>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</si>
  <si>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</si>
  <si>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</si>
  <si>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</si>
  <si>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</si>
  <si>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</si>
  <si>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</si>
  <si>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</si>
  <si>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</si>
  <si>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</si>
  <si>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</si>
  <si>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</si>
  <si>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</si>
  <si>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</si>
  <si>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</si>
  <si>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</si>
  <si>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</si>
  <si>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</si>
  <si>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</si>
  <si>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</si>
  <si>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</si>
  <si>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</si>
  <si>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</si>
  <si>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</si>
  <si>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</si>
  <si>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</si>
  <si>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</si>
  <si>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</si>
  <si>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</si>
  <si>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</si>
  <si>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</si>
  <si>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</si>
  <si>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</si>
  <si>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</si>
  <si>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</si>
  <si>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</si>
  <si>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</si>
  <si>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</si>
  <si>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</si>
  <si>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</si>
  <si>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</si>
  <si>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</si>
  <si>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</si>
  <si>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</si>
  <si>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</si>
  <si>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</si>
  <si>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</si>
  <si>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</si>
  <si>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</si>
  <si>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</si>
  <si>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</si>
  <si>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</si>
  <si>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</si>
  <si>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</si>
  <si>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</si>
  <si>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</si>
  <si>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</si>
  <si>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</si>
  <si>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</si>
  <si>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</si>
  <si>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</si>
  <si>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</si>
  <si>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</si>
  <si>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</si>
  <si>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</si>
  <si>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</si>
  <si>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</si>
  <si>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</si>
  <si>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</si>
  <si>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</si>
  <si>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</si>
  <si>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</si>
  <si>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</si>
  <si>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</si>
  <si>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</si>
  <si>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</si>
  <si>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</si>
  <si>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</si>
  <si>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</si>
  <si>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</si>
  <si>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</si>
  <si>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</si>
  <si>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</si>
  <si>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</si>
  <si>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</si>
  <si>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</si>
  <si>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</si>
  <si>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</si>
  <si>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</si>
  <si>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</si>
  <si>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</si>
  <si>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</si>
  <si>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</si>
  <si>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</si>
  <si>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</si>
  <si>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</si>
  <si>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</si>
  <si>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</si>
  <si>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</si>
  <si>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</si>
  <si>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</si>
  <si>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</si>
  <si>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</si>
  <si>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</si>
  <si>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</si>
  <si>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</si>
  <si>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</si>
  <si>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</si>
  <si>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</si>
  <si>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</si>
  <si>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</si>
  <si>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</si>
  <si>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</si>
  <si>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</si>
  <si>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</si>
  <si>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</si>
  <si>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</si>
  <si>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</si>
  <si>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</si>
  <si>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</si>
  <si>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</si>
  <si>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</si>
  <si>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</si>
  <si>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</si>
  <si>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</si>
  <si>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</si>
  <si>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</si>
  <si>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</si>
  <si>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</si>
  <si>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</si>
  <si>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</si>
  <si>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</si>
  <si>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</si>
  <si>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</si>
  <si>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</si>
  <si>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</si>
  <si>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</si>
  <si>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</si>
  <si>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</si>
  <si>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</si>
  <si>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</si>
  <si>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</si>
  <si>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</si>
  <si>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</si>
  <si>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</si>
  <si>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</si>
  <si>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</si>
  <si>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</si>
  <si>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</si>
  <si>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</si>
  <si>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</si>
  <si>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</si>
  <si>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</si>
  <si>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</si>
  <si>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</si>
  <si>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</si>
  <si>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</si>
  <si>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</si>
  <si>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</si>
  <si>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</si>
  <si>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</si>
  <si>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</si>
  <si>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</si>
  <si>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</si>
  <si>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</si>
  <si>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</si>
  <si>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</si>
  <si>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</si>
  <si>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</si>
  <si>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</si>
  <si>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</si>
  <si>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</si>
  <si>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</si>
  <si>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</si>
  <si>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</si>
  <si>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</si>
  <si>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</si>
  <si>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</si>
  <si>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</si>
  <si>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</si>
  <si>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</si>
  <si>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</si>
  <si>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</si>
  <si>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</si>
  <si>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</si>
  <si>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</si>
  <si>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</si>
  <si>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</si>
  <si>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</si>
  <si>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</si>
  <si>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</si>
  <si>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</si>
  <si>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</si>
  <si>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</si>
  <si>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</si>
  <si>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</si>
  <si>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</si>
  <si>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</si>
  <si>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</si>
  <si>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</si>
  <si>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</si>
  <si>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</si>
  <si>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</si>
  <si>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</si>
  <si>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</si>
  <si>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</si>
  <si>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</si>
  <si>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</si>
  <si>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</si>
  <si>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</si>
  <si>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</si>
  <si>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</si>
  <si>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</si>
  <si>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</si>
  <si>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</si>
  <si>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</si>
  <si>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</si>
  <si>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</si>
  <si>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</si>
  <si>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</si>
  <si>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</si>
  <si>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</si>
  <si>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</si>
  <si>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</si>
  <si>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</si>
  <si>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</si>
  <si>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</si>
  <si>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</si>
  <si>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</si>
  <si>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</si>
  <si>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</si>
  <si>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</si>
  <si>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</si>
  <si>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</si>
  <si>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</si>
  <si>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</si>
  <si>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</si>
  <si>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</si>
  <si>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</si>
  <si>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</si>
  <si>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</si>
  <si>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</si>
  <si>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</si>
  <si>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</si>
  <si>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</si>
  <si>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</si>
  <si>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</si>
  <si>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</si>
  <si>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</si>
  <si>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</si>
  <si>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</si>
  <si>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</si>
  <si>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</si>
  <si>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</si>
  <si>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</si>
  <si>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</si>
  <si>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</si>
  <si>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</si>
  <si>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</si>
  <si>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</si>
  <si>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</si>
  <si>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</si>
  <si>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</si>
  <si>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</si>
  <si>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</si>
  <si>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</si>
  <si>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</si>
  <si>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</si>
  <si>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</si>
  <si>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</si>
  <si>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</si>
  <si>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</si>
  <si>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</si>
  <si>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</si>
  <si>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</si>
  <si>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</si>
  <si>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</si>
  <si>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</si>
  <si>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</si>
  <si>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</si>
  <si>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</si>
  <si>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</si>
  <si>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</si>
  <si>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</si>
  <si>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</si>
  <si>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</si>
  <si>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</si>
  <si>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</si>
  <si>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</si>
  <si>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</si>
  <si>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</si>
  <si>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</si>
  <si>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</si>
  <si>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</si>
  <si>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</si>
  <si>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</si>
  <si>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</si>
  <si>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</si>
  <si>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</si>
  <si>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</si>
  <si>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</si>
  <si>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</si>
  <si>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</si>
  <si>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</si>
  <si>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</si>
  <si>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</si>
  <si>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</si>
  <si>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</si>
  <si>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</si>
  <si>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</si>
  <si>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</si>
  <si>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</si>
  <si>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</si>
  <si>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</si>
  <si>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</si>
  <si>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</si>
  <si>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</si>
  <si>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</si>
  <si>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</si>
  <si>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</si>
  <si>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</si>
  <si>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</si>
  <si>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</si>
  <si>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</si>
  <si>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</si>
  <si>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</si>
  <si>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</si>
  <si>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</si>
  <si>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</si>
  <si>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</si>
  <si>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</si>
  <si>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</si>
  <si>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</si>
  <si>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</si>
  <si>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</si>
  <si>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</si>
  <si>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</si>
  <si>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</si>
  <si>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</si>
  <si>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</si>
  <si>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</si>
  <si>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</si>
  <si>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</si>
  <si>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</si>
  <si>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</si>
  <si>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</si>
  <si>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</si>
  <si>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</si>
  <si>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</si>
  <si>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</si>
  <si>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</si>
  <si>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</si>
  <si>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</si>
  <si>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</si>
  <si>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</si>
  <si>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</si>
  <si>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</si>
  <si>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</si>
  <si>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</si>
  <si>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</si>
  <si>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</si>
  <si>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</si>
  <si>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</si>
  <si>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</si>
  <si>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</si>
  <si>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</si>
  <si>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</si>
  <si>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</si>
  <si>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</si>
  <si>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</si>
  <si>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</si>
  <si>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</si>
  <si>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</si>
  <si>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</si>
  <si>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</si>
  <si>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</si>
  <si>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</si>
  <si>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</si>
  <si>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</si>
  <si>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</si>
  <si>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</si>
  <si>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</si>
  <si>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</si>
  <si>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</si>
  <si>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</si>
  <si>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</si>
  <si>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</si>
  <si>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</si>
  <si>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</si>
  <si>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</si>
  <si>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</si>
  <si>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</si>
  <si>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</si>
  <si>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</si>
  <si>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</si>
  <si>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</si>
  <si>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</si>
  <si>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</si>
  <si>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</si>
  <si>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</si>
  <si>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</si>
  <si>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</si>
  <si>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</si>
  <si>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</si>
  <si>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</si>
  <si>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</si>
  <si>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</si>
  <si>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</si>
  <si>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</si>
  <si>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</si>
  <si>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</si>
  <si>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</si>
  <si>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</si>
  <si>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</si>
  <si>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</si>
  <si>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</si>
  <si>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</si>
  <si>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</si>
  <si>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</si>
  <si>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</si>
  <si>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</si>
  <si>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</si>
  <si>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</si>
  <si>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</si>
  <si>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</si>
  <si>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</si>
  <si>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</si>
  <si>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</si>
  <si>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</si>
  <si>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</si>
  <si>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</si>
  <si>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</si>
  <si>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</si>
  <si>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</si>
  <si>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</si>
  <si>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</si>
  <si>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</si>
  <si>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</si>
  <si>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</si>
  <si>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</si>
  <si>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</si>
  <si>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</si>
  <si>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</si>
  <si>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</si>
  <si>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</si>
  <si>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</si>
  <si>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</si>
  <si>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</si>
  <si>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</si>
  <si>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</si>
  <si>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</si>
  <si>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</si>
  <si>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</si>
  <si>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</si>
  <si>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</si>
  <si>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</si>
  <si>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</si>
  <si>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</si>
  <si>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</si>
  <si>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</si>
  <si>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</si>
  <si>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</si>
  <si>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</si>
  <si>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</si>
  <si>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</si>
  <si>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</si>
  <si>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</si>
  <si>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</si>
  <si>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</si>
  <si>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</si>
  <si>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</si>
  <si>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</si>
  <si>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</si>
  <si>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</si>
  <si>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</si>
  <si>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</si>
  <si>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</si>
  <si>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</si>
  <si>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</si>
  <si>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</si>
  <si>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</si>
  <si>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</si>
  <si>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</si>
  <si>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</si>
  <si>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</si>
  <si>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</si>
  <si>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</si>
  <si>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</si>
  <si>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</si>
  <si>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</si>
  <si>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</si>
  <si>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</si>
  <si>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</si>
  <si>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</si>
  <si>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</si>
  <si>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</si>
  <si>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</si>
  <si>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</si>
  <si>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</si>
  <si>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</si>
  <si>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</si>
  <si>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</si>
  <si>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</si>
  <si>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</si>
  <si>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</si>
  <si>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</si>
  <si>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</si>
  <si>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</si>
  <si>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</si>
  <si>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</si>
  <si>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</si>
  <si>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</si>
  <si>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</si>
  <si>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</si>
  <si>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</si>
  <si>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</si>
  <si>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</si>
  <si>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</si>
  <si>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</si>
  <si>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</si>
  <si>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</si>
  <si>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</si>
  <si>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</si>
  <si>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</si>
  <si>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</si>
  <si>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</si>
  <si>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</si>
  <si>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</si>
  <si>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</si>
  <si>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</si>
  <si>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</si>
  <si>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</si>
  <si>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</si>
  <si>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</si>
  <si>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</si>
  <si>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</si>
  <si>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</si>
  <si>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</si>
  <si>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</si>
  <si>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</si>
  <si>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</si>
  <si>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</si>
  <si>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</si>
  <si>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</si>
  <si>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</si>
  <si>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</si>
  <si>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</si>
  <si>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</si>
  <si>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</si>
  <si>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</si>
  <si>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</si>
  <si>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</si>
  <si>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</si>
  <si>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</si>
  <si>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</si>
  <si>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</si>
  <si>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</si>
  <si>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</si>
  <si>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</si>
  <si>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</si>
  <si>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</si>
  <si>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</si>
  <si>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</si>
  <si>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</si>
  <si>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</si>
  <si>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</si>
  <si>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</si>
  <si>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</si>
  <si>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</si>
  <si>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</si>
  <si>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</si>
  <si>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</si>
  <si>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</si>
  <si>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</si>
  <si>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</si>
  <si>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</si>
  <si>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</si>
  <si>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</si>
  <si>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</si>
  <si>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</si>
  <si>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</si>
  <si>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</si>
  <si>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</si>
  <si>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</si>
  <si>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</si>
  <si>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</si>
  <si>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</si>
  <si>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</si>
  <si>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</si>
  <si>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</si>
  <si>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</si>
  <si>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</si>
  <si>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</si>
  <si>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</si>
  <si>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</si>
  <si>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</si>
  <si>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</si>
  <si>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</si>
  <si>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</si>
  <si>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</si>
  <si>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</si>
  <si>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</si>
  <si>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</si>
  <si>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</si>
  <si>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</si>
  <si>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</si>
  <si>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</si>
  <si>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</si>
  <si>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</si>
  <si>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</si>
  <si>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</si>
  <si>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</si>
  <si>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</si>
  <si>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</si>
  <si>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</si>
  <si>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</si>
  <si>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</si>
  <si>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</si>
  <si>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</si>
  <si>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</si>
  <si>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</si>
  <si>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</si>
  <si>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</si>
  <si>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</si>
  <si>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</si>
  <si>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</si>
  <si>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</si>
  <si>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</si>
  <si>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</si>
  <si>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</si>
  <si>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</si>
  <si>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</si>
  <si>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</si>
  <si>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</si>
  <si>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</si>
  <si>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</si>
  <si>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</si>
  <si>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</si>
  <si>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</si>
  <si>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</si>
  <si>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</si>
  <si>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</si>
  <si>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</si>
  <si>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</si>
  <si>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</si>
  <si>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</si>
  <si>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</si>
  <si>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</si>
  <si>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</si>
  <si>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</si>
  <si>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</si>
  <si>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</si>
  <si>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</si>
  <si>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</si>
  <si>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</si>
  <si>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</si>
  <si>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</si>
  <si>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</si>
  <si>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</si>
  <si>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</si>
  <si>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</si>
  <si>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</si>
  <si>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</si>
  <si>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</si>
  <si>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</si>
  <si>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</si>
  <si>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</si>
  <si>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</si>
  <si>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</si>
  <si>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</si>
  <si>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</si>
  <si>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</si>
  <si>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</si>
  <si>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</si>
  <si>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</si>
  <si>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</si>
  <si>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</si>
  <si>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</si>
  <si>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</si>
  <si>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</si>
  <si>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</si>
  <si>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</si>
  <si>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</si>
  <si>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</si>
  <si>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</si>
  <si>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</si>
  <si>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</si>
  <si>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</si>
  <si>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</si>
  <si>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</si>
  <si>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</si>
  <si>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</si>
  <si>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</si>
  <si>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</si>
  <si>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</si>
  <si>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</si>
  <si>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</si>
  <si>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</si>
  <si>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</si>
  <si>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</si>
  <si>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</si>
  <si>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</si>
  <si>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</si>
  <si>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</si>
  <si>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</si>
  <si>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</si>
  <si>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</si>
  <si>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</si>
  <si>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</si>
  <si>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</si>
  <si>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</si>
  <si>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</si>
  <si>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</si>
  <si>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</si>
  <si>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</si>
  <si>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</si>
  <si>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</si>
  <si>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</si>
  <si>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</si>
  <si>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</si>
  <si>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</si>
  <si>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</si>
  <si>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</si>
  <si>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</si>
  <si>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</si>
  <si>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</si>
  <si>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</si>
  <si>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</si>
  <si>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</si>
  <si>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</si>
  <si>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</si>
  <si>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</si>
  <si>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</si>
  <si>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</si>
  <si>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</si>
  <si>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</si>
  <si>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</si>
  <si>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</si>
  <si>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</si>
  <si>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</si>
  <si>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</si>
  <si>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</si>
  <si>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</si>
  <si>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</si>
  <si>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</si>
  <si>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</si>
  <si>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</si>
  <si>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</si>
  <si>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</si>
  <si>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</si>
  <si>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</si>
  <si>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</si>
  <si>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</si>
  <si>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</si>
  <si>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</si>
  <si>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</si>
  <si>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</si>
  <si>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</si>
  <si>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</si>
  <si>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</si>
  <si>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</si>
  <si>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</si>
  <si>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</si>
  <si>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</si>
  <si>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</si>
  <si>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</si>
  <si>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</si>
  <si>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</si>
  <si>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</si>
  <si>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</si>
  <si>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</si>
  <si>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</si>
  <si>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</si>
  <si>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</si>
  <si>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</si>
  <si>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</si>
  <si>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</si>
  <si>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</si>
  <si>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</si>
  <si>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</si>
  <si>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</si>
  <si>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</si>
  <si>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</si>
  <si>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</si>
  <si>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</si>
  <si>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</si>
  <si>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</si>
  <si>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</si>
  <si>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</si>
  <si>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</si>
  <si>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</si>
  <si>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</si>
  <si>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</si>
  <si>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</si>
  <si>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</si>
  <si>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</si>
  <si>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</si>
  <si>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</si>
  <si>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</si>
  <si>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</si>
  <si>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</si>
  <si>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</si>
  <si>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</si>
  <si>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</si>
  <si>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</si>
  <si>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</si>
  <si>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</si>
  <si>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</si>
  <si>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</si>
  <si>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</si>
  <si>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</si>
  <si>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</si>
  <si>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</si>
  <si>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</si>
  <si>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</si>
  <si>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</si>
  <si>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</si>
  <si>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</si>
  <si>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</si>
  <si>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</si>
  <si>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</si>
  <si>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</si>
  <si>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</si>
  <si>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</si>
  <si>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</si>
  <si>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</si>
  <si>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</si>
  <si>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</si>
  <si>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</si>
  <si>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</si>
  <si>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</si>
  <si>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</si>
  <si>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</si>
  <si>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</si>
  <si>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</si>
  <si>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</si>
  <si>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</si>
  <si>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</si>
  <si>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</si>
  <si>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</si>
  <si>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</si>
  <si>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</si>
  <si>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</si>
  <si>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</si>
  <si>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</si>
  <si>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</si>
  <si>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</si>
  <si>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</si>
  <si>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</si>
  <si>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</si>
  <si>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</si>
  <si>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</si>
  <si>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</si>
  <si>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</si>
  <si>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</si>
  <si>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</si>
  <si>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</si>
  <si>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</si>
  <si>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</si>
  <si>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</si>
  <si>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</si>
  <si>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</si>
  <si>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</si>
  <si>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</si>
  <si>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</si>
  <si>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</si>
  <si>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</si>
  <si>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</si>
  <si>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</si>
  <si>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</si>
  <si>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</si>
  <si>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</si>
  <si>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</si>
  <si>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</si>
  <si>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</si>
  <si>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</si>
  <si>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</si>
  <si>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</si>
  <si>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</si>
  <si>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</si>
  <si>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</si>
  <si>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</si>
  <si>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</si>
  <si>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</si>
  <si>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</si>
  <si>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</si>
  <si>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</si>
  <si>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</si>
  <si>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</si>
  <si>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</si>
  <si>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</si>
  <si>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</si>
  <si>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</si>
  <si>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</si>
  <si>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</si>
  <si>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</si>
  <si>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</si>
  <si>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</si>
  <si>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</si>
  <si>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</si>
  <si>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</si>
  <si>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</si>
  <si>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</si>
  <si>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</si>
  <si>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</si>
  <si>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</si>
  <si>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</si>
  <si>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</si>
  <si>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</si>
  <si>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</si>
  <si>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</si>
  <si>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</si>
  <si>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</si>
  <si>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</si>
  <si>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</si>
  <si>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</si>
  <si>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</si>
  <si>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</si>
  <si>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</si>
  <si>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</si>
  <si>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</si>
  <si>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</si>
  <si>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</si>
  <si>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</si>
  <si>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</si>
  <si>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</si>
  <si>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</si>
  <si>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</si>
  <si>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</si>
  <si>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</si>
  <si>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</si>
  <si>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</si>
  <si>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</si>
  <si>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</si>
  <si>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</si>
  <si>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</si>
  <si>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</si>
  <si>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</si>
  <si>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</si>
  <si>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</si>
  <si>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</si>
  <si>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</si>
  <si>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</si>
  <si>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</si>
  <si>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</si>
  <si>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</si>
  <si>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</si>
  <si>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</si>
  <si>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</si>
  <si>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</si>
  <si>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</si>
  <si>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</si>
  <si>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</si>
  <si>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</si>
  <si>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</si>
  <si>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</si>
  <si>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</si>
  <si>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</si>
  <si>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</si>
  <si>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</si>
  <si>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</si>
  <si>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</si>
  <si>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</si>
  <si>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</si>
  <si>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</si>
  <si>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</si>
  <si>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</si>
  <si>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</si>
  <si>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</si>
  <si>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</si>
  <si>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</si>
  <si>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</si>
  <si>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</si>
  <si>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</si>
  <si>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</si>
  <si>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</si>
  <si>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</si>
  <si>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</si>
  <si>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</si>
  <si>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</si>
  <si>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</si>
  <si>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</si>
  <si>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</si>
  <si>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</si>
  <si>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</si>
  <si>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</si>
  <si>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</si>
  <si>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</si>
  <si>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</si>
  <si>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</si>
  <si>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</si>
  <si>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</si>
  <si>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</si>
  <si>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</si>
  <si>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</si>
  <si>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</si>
  <si>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</si>
  <si>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</si>
  <si>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</si>
  <si>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</si>
  <si>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</si>
  <si>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</si>
  <si>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</si>
  <si>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</si>
  <si>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</si>
  <si>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</si>
  <si>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</si>
  <si>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</si>
  <si>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</si>
  <si>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</si>
  <si>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</si>
  <si>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</si>
  <si>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</si>
  <si>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</si>
  <si>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</si>
  <si>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</si>
  <si>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</si>
  <si>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</si>
  <si>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</si>
  <si>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</si>
  <si>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</si>
  <si>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</si>
  <si>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</si>
  <si>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</si>
  <si>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</si>
  <si>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</si>
  <si>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</si>
  <si>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</si>
  <si>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</si>
  <si>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</si>
  <si>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</si>
  <si>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</si>
  <si>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</si>
  <si>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</si>
  <si>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</si>
  <si>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</si>
  <si>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</si>
  <si>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</si>
  <si>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</si>
  <si>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</si>
  <si>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</si>
  <si>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</si>
  <si>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</si>
  <si>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</si>
  <si>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</si>
  <si>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</si>
  <si>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</si>
  <si>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</si>
  <si>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</si>
  <si>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</si>
  <si>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</si>
  <si>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</si>
  <si>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</si>
  <si>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</si>
  <si>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</si>
  <si>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</si>
  <si>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</si>
  <si>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</si>
  <si>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</si>
  <si>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</si>
  <si>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</si>
  <si>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</si>
  <si>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</si>
  <si>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</si>
  <si>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</si>
  <si>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</si>
  <si>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</si>
  <si>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</si>
  <si>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</si>
  <si>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</si>
  <si>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</si>
  <si>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</si>
  <si>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</si>
  <si>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</si>
  <si>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</si>
  <si>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</si>
  <si>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</si>
  <si>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</si>
  <si>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</si>
  <si>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</si>
  <si>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</si>
  <si>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</si>
  <si>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</si>
  <si>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</si>
  <si>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</si>
  <si>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</si>
  <si>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</si>
  <si>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</si>
  <si>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</si>
  <si>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</si>
  <si>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</si>
  <si>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</si>
  <si>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</si>
  <si>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</si>
  <si>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</si>
  <si>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</si>
  <si>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</si>
  <si>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</si>
  <si>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</si>
  <si>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</si>
  <si>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</si>
  <si>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</si>
  <si>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</si>
  <si>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</si>
  <si>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</si>
  <si>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</si>
  <si>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</si>
  <si>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</si>
  <si>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</si>
  <si>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</si>
  <si>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</si>
  <si>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</si>
  <si>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</si>
  <si>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</si>
  <si>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</si>
  <si>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</si>
  <si>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</si>
  <si>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</si>
  <si>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</si>
  <si>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</si>
  <si>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</si>
  <si>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</si>
  <si>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</si>
  <si>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</si>
  <si>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</si>
  <si>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</si>
  <si>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</si>
  <si>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</si>
  <si>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</si>
  <si>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</si>
  <si>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</si>
  <si>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</si>
  <si>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</si>
  <si>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</si>
  <si>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</si>
  <si>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</si>
  <si>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</si>
  <si>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</si>
  <si>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</si>
  <si>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</si>
  <si>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</si>
  <si>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</si>
  <si>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</si>
  <si>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</si>
  <si>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</si>
  <si>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</si>
  <si>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</si>
  <si>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</si>
  <si>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</si>
  <si>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</si>
  <si>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</si>
  <si>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</si>
  <si>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</si>
  <si>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</si>
  <si>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</si>
  <si>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</si>
  <si>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</si>
  <si>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</si>
  <si>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</si>
  <si>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</si>
  <si>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</si>
  <si>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</si>
  <si>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</si>
  <si>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</si>
  <si>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</si>
  <si>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</si>
  <si>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</si>
  <si>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</si>
  <si>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</si>
  <si>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</si>
  <si>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</si>
  <si>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</si>
  <si>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</si>
  <si>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</si>
  <si>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</si>
  <si>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</si>
  <si>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</si>
  <si>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</si>
  <si>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</si>
  <si>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</si>
  <si>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</si>
  <si>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</si>
  <si>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</si>
  <si>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</si>
  <si>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</si>
  <si>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</si>
  <si>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</si>
  <si>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</si>
  <si>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</si>
  <si>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</si>
  <si>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</si>
  <si>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</si>
  <si>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</si>
  <si>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</si>
  <si>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</si>
  <si>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</si>
  <si>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</si>
  <si>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</si>
  <si>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</si>
  <si>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</si>
  <si>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</si>
  <si>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</si>
  <si>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</si>
  <si>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</si>
  <si>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</si>
  <si>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</si>
  <si>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</si>
  <si>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</si>
  <si>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</si>
  <si>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</si>
  <si>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</si>
  <si>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</si>
  <si>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</si>
  <si>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</si>
  <si>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</si>
  <si>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</si>
  <si>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</si>
  <si>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</si>
  <si>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</si>
  <si>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</si>
  <si>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</si>
  <si>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</si>
  <si>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</si>
  <si>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</si>
  <si>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</si>
  <si>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</si>
  <si>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</si>
  <si>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</si>
  <si>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</si>
  <si>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</si>
  <si>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</si>
  <si>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</si>
  <si>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</si>
  <si>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</si>
  <si>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</si>
  <si>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</si>
  <si>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</si>
  <si>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</si>
  <si>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</si>
  <si>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</si>
  <si>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</si>
  <si>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</si>
  <si>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</si>
  <si>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</si>
  <si>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</si>
  <si>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</si>
  <si>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</si>
  <si>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</si>
  <si>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</si>
  <si>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</si>
  <si>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</si>
  <si>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</si>
  <si>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</si>
  <si>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</si>
  <si>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</si>
  <si>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</si>
  <si>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</si>
  <si>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</si>
  <si>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</si>
  <si>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</si>
  <si>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</si>
  <si>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</si>
  <si>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</si>
  <si>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</si>
  <si>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</si>
  <si>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</si>
  <si>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</si>
  <si>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</si>
  <si>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</si>
  <si>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</si>
  <si>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</si>
  <si>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</si>
  <si>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</si>
  <si>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</si>
  <si>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</si>
  <si>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</si>
  <si>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</si>
  <si>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</si>
  <si>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</si>
  <si>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</si>
  <si>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</si>
  <si>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</si>
  <si>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</si>
  <si>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</si>
  <si>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</si>
  <si>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</si>
  <si>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</si>
  <si>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</si>
  <si>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</si>
  <si>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</si>
  <si>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</si>
  <si>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</si>
  <si>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</si>
  <si>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</si>
  <si>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</si>
  <si>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</si>
  <si>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</si>
  <si>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</si>
  <si>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</si>
  <si>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</si>
  <si>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</si>
  <si>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</si>
  <si>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</si>
  <si>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</si>
  <si>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</si>
  <si>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</si>
  <si>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</si>
  <si>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</si>
  <si>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</si>
  <si>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</si>
  <si>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</si>
  <si>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</si>
  <si>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</si>
  <si>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</si>
  <si>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</si>
  <si>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</si>
  <si>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</si>
  <si>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</si>
  <si>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</si>
  <si>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</si>
  <si>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</si>
  <si>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</si>
  <si>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</si>
  <si>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</si>
  <si>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</si>
  <si>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</si>
  <si>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</si>
  <si>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</si>
  <si>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</si>
  <si>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</si>
  <si>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</si>
  <si>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</si>
  <si>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</si>
  <si>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</si>
  <si>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</si>
  <si>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</si>
  <si>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</si>
  <si>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</si>
  <si>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</si>
  <si>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</si>
  <si>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</si>
  <si>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</si>
  <si>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</si>
  <si>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</si>
  <si>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</si>
  <si>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</si>
  <si>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</si>
  <si>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</si>
  <si>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</si>
  <si>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</si>
  <si>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</si>
  <si>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</si>
  <si>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</si>
  <si>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</si>
  <si>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</si>
  <si>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</si>
  <si>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</si>
  <si>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</si>
  <si>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</si>
  <si>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</si>
  <si>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</si>
  <si>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</si>
  <si>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</si>
  <si>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</si>
  <si>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</si>
  <si>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</si>
  <si>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</si>
  <si>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</si>
  <si>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</si>
  <si>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</si>
  <si>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</si>
  <si>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</si>
  <si>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</si>
  <si>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</si>
  <si>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</si>
  <si>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</si>
  <si>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</si>
  <si>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</si>
  <si>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</si>
  <si>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</si>
  <si>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</si>
  <si>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</si>
  <si>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</si>
  <si>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</si>
  <si>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</si>
  <si>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</si>
  <si>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</si>
  <si>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</si>
  <si>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</si>
  <si>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</si>
  <si>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</si>
  <si>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</si>
  <si>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</si>
  <si>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</si>
  <si>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</si>
  <si>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</si>
  <si>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</si>
  <si>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</si>
  <si>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</si>
  <si>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</si>
  <si>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</si>
  <si>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</si>
  <si>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</si>
  <si>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</si>
  <si>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</si>
  <si>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</si>
  <si>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</si>
  <si>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</si>
  <si>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</si>
  <si>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</si>
  <si>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</si>
  <si>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</si>
  <si>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</si>
  <si>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</si>
  <si>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</si>
  <si>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</si>
  <si>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</si>
  <si>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</si>
  <si>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</si>
  <si>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</si>
  <si>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</si>
  <si>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</si>
  <si>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</si>
  <si>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</si>
  <si>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</si>
  <si>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</si>
  <si>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</si>
  <si>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</si>
  <si>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</si>
  <si>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</si>
  <si>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</si>
  <si>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</si>
  <si>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</si>
  <si>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</si>
  <si>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</si>
  <si>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</si>
  <si>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</si>
  <si>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</si>
  <si>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</si>
  <si>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</si>
  <si>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</si>
  <si>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</si>
  <si>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</si>
  <si>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</si>
  <si>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</si>
  <si>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</si>
  <si>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</si>
  <si>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</si>
  <si>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</si>
  <si>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</si>
  <si>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</si>
  <si>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</si>
  <si>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</si>
  <si>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</si>
  <si>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</si>
  <si>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</si>
  <si>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</si>
  <si>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</si>
  <si>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</si>
  <si>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</si>
  <si>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</si>
  <si>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</si>
  <si>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</si>
  <si>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</si>
  <si>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</si>
  <si>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</si>
  <si>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</si>
  <si>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</si>
  <si>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</si>
  <si>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</si>
  <si>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</si>
  <si>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</si>
  <si>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</si>
  <si>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</si>
  <si>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</si>
  <si>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</si>
  <si>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</si>
  <si>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</si>
  <si>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</si>
  <si>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</si>
  <si>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</si>
  <si>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</si>
  <si>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</si>
  <si>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</si>
  <si>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</si>
  <si>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</si>
  <si>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</si>
  <si>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</si>
  <si>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</si>
  <si>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</si>
  <si>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</si>
  <si>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</si>
  <si>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</si>
  <si>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</si>
  <si>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</si>
  <si>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</si>
  <si>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</si>
  <si>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</si>
  <si>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</si>
  <si>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</si>
  <si>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</si>
  <si>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</si>
  <si>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</si>
  <si>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</si>
  <si>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</si>
  <si>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</si>
  <si>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</si>
  <si>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</si>
  <si>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</si>
  <si>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</si>
  <si>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</si>
  <si>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</si>
  <si>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</si>
  <si>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</si>
  <si>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</si>
  <si>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</si>
  <si>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</si>
  <si>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</si>
  <si>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</si>
  <si>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</si>
  <si>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</si>
  <si>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</si>
  <si>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</si>
  <si>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</si>
  <si>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</si>
  <si>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</si>
  <si>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</si>
  <si>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</si>
  <si>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</si>
  <si>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</si>
  <si>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</si>
  <si>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</si>
  <si>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</si>
  <si>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</si>
  <si>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</si>
  <si>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</si>
  <si>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</si>
  <si>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</si>
  <si>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</si>
  <si>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</si>
  <si>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</si>
  <si>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</si>
  <si>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</si>
  <si>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</si>
  <si>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</si>
  <si>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</si>
  <si>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</si>
  <si>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</si>
  <si>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</si>
  <si>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</si>
  <si>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</si>
  <si>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</si>
  <si>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</si>
  <si>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</si>
  <si>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</si>
  <si>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</si>
  <si>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</si>
  <si>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</si>
  <si>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</si>
  <si>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</si>
  <si>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</si>
  <si>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</si>
  <si>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</si>
  <si>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</si>
  <si>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</si>
  <si>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</si>
  <si>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</si>
  <si>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</si>
  <si>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</si>
  <si>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</si>
  <si>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</si>
  <si>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</si>
  <si>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</si>
  <si>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</si>
  <si>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</si>
  <si>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</si>
  <si>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</si>
  <si>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</si>
  <si>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</si>
  <si>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</si>
  <si>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</si>
  <si>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</si>
  <si>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</si>
  <si>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</si>
  <si>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</si>
  <si>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</si>
  <si>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</si>
  <si>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</si>
  <si>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</si>
  <si>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</si>
  <si>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</si>
  <si>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</si>
  <si>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</si>
  <si>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</si>
  <si>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</si>
  <si>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</si>
  <si>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</si>
  <si>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</si>
  <si>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</si>
  <si>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</si>
  <si>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</si>
  <si>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</si>
  <si>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</si>
  <si>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</si>
  <si>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</si>
  <si>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</si>
  <si>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</si>
  <si>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</si>
  <si>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</si>
  <si>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</si>
  <si>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</si>
  <si>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</si>
  <si>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</si>
  <si>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</si>
  <si>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</si>
  <si>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</si>
  <si>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</si>
  <si>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</si>
  <si>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</si>
  <si>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</si>
  <si>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</si>
  <si>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</si>
  <si>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</si>
  <si>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</si>
  <si>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</si>
  <si>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</si>
  <si>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</si>
  <si>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</si>
  <si>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</si>
  <si>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</si>
  <si>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</si>
  <si>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</si>
  <si>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</si>
  <si>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</si>
  <si>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</si>
  <si>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</si>
  <si>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</si>
  <si>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</si>
  <si>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</si>
  <si>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</si>
  <si>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</si>
  <si>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</si>
  <si>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</si>
  <si>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</si>
  <si>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</si>
  <si>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</si>
  <si>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</si>
  <si>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</si>
  <si>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</si>
  <si>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</si>
  <si>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</si>
  <si>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</si>
  <si>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</si>
  <si>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</si>
  <si>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</si>
  <si>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</si>
  <si>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</si>
  <si>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</si>
  <si>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</si>
  <si>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</si>
  <si>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</si>
  <si>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</si>
  <si>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</si>
  <si>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</si>
  <si>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</si>
  <si>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</si>
  <si>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</si>
  <si>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</si>
  <si>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</si>
  <si>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</si>
  <si>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</si>
  <si>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</si>
  <si>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</si>
  <si>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</si>
  <si>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</si>
  <si>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</si>
  <si>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</si>
  <si>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</si>
  <si>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</si>
  <si>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</si>
  <si>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</si>
  <si>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</si>
  <si>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</si>
  <si>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</si>
  <si>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</si>
  <si>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</si>
  <si>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</si>
  <si>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</si>
  <si>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</si>
  <si>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</si>
  <si>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</si>
  <si>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</si>
  <si>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</si>
  <si>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</si>
  <si>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</si>
  <si>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</si>
  <si>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</si>
  <si>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</si>
  <si>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</si>
  <si>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</si>
  <si>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</si>
  <si>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</si>
  <si>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</si>
  <si>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</si>
  <si>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</si>
  <si>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</si>
  <si>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</si>
  <si>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</si>
  <si>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</si>
  <si>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</si>
  <si>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</si>
  <si>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</si>
  <si>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</si>
  <si>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</si>
  <si>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</si>
  <si>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</si>
  <si>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</si>
  <si>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</si>
  <si>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</si>
  <si>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</si>
  <si>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</si>
  <si>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</si>
  <si>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</si>
  <si>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</si>
  <si>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</si>
  <si>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</si>
  <si>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</si>
  <si>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</si>
  <si>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</si>
  <si>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</si>
  <si>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</si>
  <si>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</si>
  <si>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</si>
  <si>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</si>
  <si>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</si>
  <si>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</si>
  <si>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</si>
  <si>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</si>
  <si>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</si>
  <si>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</si>
  <si>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</si>
  <si>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</si>
  <si>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</si>
  <si>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</si>
  <si>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</si>
  <si>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</si>
  <si>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</si>
  <si>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</si>
  <si>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</si>
  <si>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</si>
  <si>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</si>
  <si>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</si>
  <si>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</si>
  <si>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</si>
  <si>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</si>
  <si>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</si>
  <si>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</si>
  <si>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</si>
  <si>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</si>
  <si>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</si>
  <si>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</si>
  <si>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</si>
  <si>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</si>
  <si>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</si>
  <si>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</si>
  <si>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</si>
  <si>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</si>
  <si>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</si>
  <si>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</si>
  <si>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</si>
  <si>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</si>
  <si>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</si>
  <si>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</si>
  <si>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</si>
  <si>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</si>
  <si>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</si>
  <si>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</si>
  <si>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</si>
  <si>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</si>
  <si>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</si>
  <si>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</si>
  <si>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</si>
  <si>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</si>
  <si>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</si>
  <si>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</si>
  <si>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</si>
  <si>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</si>
  <si>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</si>
  <si>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</si>
  <si>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</si>
  <si>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</si>
  <si>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</si>
  <si>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</si>
  <si>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</si>
  <si>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</si>
  <si>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</si>
  <si>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</si>
  <si>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</si>
  <si>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</si>
  <si>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</si>
  <si>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</si>
  <si>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</si>
  <si>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</si>
  <si>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</si>
  <si>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</si>
  <si>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</si>
  <si>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</si>
  <si>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</si>
  <si>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</si>
  <si>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</si>
  <si>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</si>
  <si>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</si>
  <si>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</si>
  <si>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</si>
  <si>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</si>
  <si>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</si>
  <si>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</si>
  <si>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</si>
  <si>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</si>
  <si>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</si>
  <si>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</si>
  <si>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</si>
  <si>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</si>
  <si>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</si>
  <si>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</si>
  <si>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</si>
  <si>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</si>
  <si>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</si>
  <si>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</si>
  <si>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</si>
  <si>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</si>
  <si>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</si>
  <si>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</si>
  <si>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</si>
  <si>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</si>
  <si>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</si>
  <si>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</si>
  <si>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</si>
  <si>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</si>
  <si>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</si>
  <si>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</si>
  <si>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</si>
  <si>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</si>
  <si>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</si>
  <si>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</si>
  <si>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</si>
  <si>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</si>
  <si>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</si>
  <si>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</si>
  <si>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</si>
  <si>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</si>
  <si>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</si>
  <si>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</si>
  <si>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</si>
  <si>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</si>
  <si>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</si>
  <si>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</si>
  <si>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</si>
  <si>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</si>
  <si>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</si>
  <si>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</si>
  <si>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</si>
  <si>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</si>
  <si>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</si>
  <si>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</si>
  <si>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</si>
  <si>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</si>
  <si>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</si>
  <si>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</si>
  <si>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</si>
  <si>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</si>
  <si>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</si>
  <si>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</si>
  <si>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</si>
  <si>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</si>
  <si>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</si>
  <si>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</si>
  <si>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</si>
  <si>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</si>
  <si>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</si>
  <si>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</si>
  <si>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</si>
  <si>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</si>
  <si>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</si>
  <si>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</si>
  <si>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</si>
  <si>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</si>
  <si>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</si>
  <si>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</si>
  <si>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</si>
  <si>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</si>
  <si>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</si>
  <si>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</si>
  <si>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</si>
  <si>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</si>
  <si>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</si>
  <si>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</si>
  <si>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</si>
  <si>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</si>
  <si>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</si>
  <si>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</si>
  <si>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</si>
  <si>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</si>
  <si>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</si>
  <si>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</si>
  <si>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</si>
  <si>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</si>
  <si>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</si>
  <si>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</si>
  <si>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</si>
  <si>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</si>
  <si>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</si>
  <si>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</si>
  <si>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</si>
  <si>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</si>
  <si>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</si>
  <si>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</si>
  <si>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</si>
  <si>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</si>
  <si>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</si>
  <si>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</si>
  <si>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</si>
  <si>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</si>
  <si>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</si>
  <si>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</si>
  <si>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</si>
  <si>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</si>
  <si>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</si>
  <si>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</si>
  <si>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</si>
  <si>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</si>
  <si>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</si>
  <si>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</si>
  <si>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</si>
  <si>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</si>
  <si>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</si>
  <si>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</si>
  <si>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</si>
  <si>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</si>
  <si>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</si>
  <si>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</si>
  <si>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</si>
  <si>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</si>
  <si>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</si>
  <si>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</si>
  <si>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</si>
  <si>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</si>
  <si>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</si>
  <si>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</si>
  <si>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</si>
  <si>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</si>
  <si>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</si>
  <si>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</si>
  <si>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</si>
  <si>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</si>
  <si>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</si>
  <si>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</si>
  <si>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</si>
  <si>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</si>
  <si>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</si>
  <si>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</si>
  <si>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</si>
  <si>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</si>
  <si>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</si>
  <si>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</si>
  <si>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</si>
  <si>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</si>
  <si>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</si>
  <si>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</si>
  <si>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</si>
  <si>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</si>
  <si>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</si>
  <si>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</si>
  <si>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</si>
  <si>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</si>
  <si>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</si>
  <si>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</si>
  <si>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</si>
  <si>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</si>
  <si>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</si>
  <si>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</si>
  <si>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</si>
  <si>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</si>
  <si>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</si>
  <si>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</si>
  <si>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</si>
  <si>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</si>
  <si>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</si>
  <si>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</si>
  <si>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</si>
  <si>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</si>
  <si>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</si>
  <si>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</si>
  <si>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</si>
  <si>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</si>
  <si>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</si>
  <si>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</si>
  <si>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</si>
  <si>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</si>
  <si>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</si>
  <si>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</si>
  <si>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</si>
  <si>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</si>
  <si>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</si>
  <si>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</si>
  <si>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</si>
  <si>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</si>
  <si>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</si>
  <si>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</si>
  <si>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</si>
  <si>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</si>
  <si>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</si>
  <si>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</si>
  <si>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</si>
  <si>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</si>
  <si>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</si>
  <si>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</si>
  <si>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</si>
  <si>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</si>
  <si>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</si>
  <si>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</si>
  <si>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</si>
  <si>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</si>
  <si>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</si>
  <si>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</si>
  <si>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</si>
  <si>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</si>
  <si>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</si>
  <si>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</si>
  <si>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</si>
  <si>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</si>
  <si>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</si>
  <si>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</si>
  <si>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</si>
  <si>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</si>
  <si>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</si>
  <si>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</si>
  <si>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</si>
  <si>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</si>
  <si>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</si>
  <si>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</si>
  <si>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</si>
  <si>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</si>
  <si>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</si>
  <si>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</si>
  <si>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</si>
  <si>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</si>
  <si>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</si>
  <si>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</si>
  <si>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</si>
  <si>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</si>
  <si>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</si>
  <si>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</si>
  <si>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</si>
  <si>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</si>
  <si>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</si>
  <si>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</si>
  <si>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</si>
  <si>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</si>
  <si>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</si>
  <si>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</si>
  <si>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</si>
  <si>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</si>
  <si>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</si>
  <si>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</si>
  <si>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</si>
  <si>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</si>
  <si>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</si>
  <si>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</si>
  <si>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</si>
  <si>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</si>
  <si>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</si>
  <si>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</si>
  <si>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</si>
  <si>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</si>
  <si>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</si>
  <si>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</si>
  <si>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</si>
  <si>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</si>
  <si>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</si>
  <si>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</si>
  <si>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</si>
  <si>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</si>
  <si>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</si>
  <si>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</si>
  <si>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</si>
  <si>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</si>
  <si>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</si>
  <si>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</si>
  <si>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</si>
  <si>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</si>
  <si>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</si>
  <si>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</si>
  <si>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</si>
  <si>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</si>
  <si>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</si>
  <si>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</si>
  <si>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</si>
  <si>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</si>
  <si>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</si>
  <si>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</si>
  <si>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</si>
  <si>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</si>
  <si>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</si>
  <si>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</si>
  <si>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</si>
  <si>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</si>
  <si>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</si>
  <si>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</si>
  <si>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</si>
  <si>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</si>
  <si>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</si>
  <si>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</si>
  <si>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</si>
  <si>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</si>
  <si>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</si>
  <si>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</si>
  <si>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</si>
  <si>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</si>
  <si>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</si>
  <si>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</si>
  <si>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</si>
  <si>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</si>
  <si>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</si>
  <si>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</si>
  <si>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</si>
  <si>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</si>
  <si>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</si>
  <si>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</si>
  <si>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</si>
  <si>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</si>
  <si>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</si>
  <si>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</si>
  <si>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</si>
  <si>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</si>
  <si>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</si>
  <si>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</si>
  <si>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</si>
  <si>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</si>
  <si>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</si>
  <si>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</si>
  <si>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</si>
  <si>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</si>
  <si>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</si>
  <si>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</si>
  <si>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</si>
  <si>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</si>
  <si>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</si>
  <si>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</si>
  <si>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</si>
  <si>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</si>
  <si>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</si>
  <si>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</si>
  <si>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</si>
  <si>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</si>
  <si>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</si>
  <si>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</si>
  <si>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</si>
  <si>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</si>
  <si>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</si>
  <si>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</si>
  <si>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</si>
  <si>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</si>
  <si>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</si>
  <si>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</si>
  <si>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</si>
  <si>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</si>
  <si>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</si>
  <si>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</si>
  <si>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</si>
  <si>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</si>
  <si>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</si>
  <si>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</si>
  <si>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</si>
  <si>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</si>
  <si>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</si>
  <si>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</si>
  <si>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</si>
  <si>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</si>
  <si>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</si>
  <si>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</si>
  <si>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</si>
  <si>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</si>
  <si>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</si>
  <si>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</si>
  <si>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</si>
  <si>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</si>
  <si>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</si>
  <si>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</si>
  <si>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</si>
  <si>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</si>
  <si>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</si>
  <si>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</si>
  <si>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</si>
  <si>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</si>
  <si>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</si>
  <si>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</si>
  <si>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</si>
  <si>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</si>
  <si>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</si>
  <si>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</si>
  <si>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</si>
  <si>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</si>
  <si>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</si>
  <si>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</si>
  <si>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</si>
  <si>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</si>
  <si>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</si>
  <si>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</si>
  <si>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</si>
  <si>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</si>
  <si>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</si>
  <si>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</si>
  <si>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</si>
  <si>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</si>
  <si>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</si>
  <si>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</si>
  <si>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</si>
  <si>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</si>
  <si>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</si>
  <si>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</si>
  <si>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</si>
  <si>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</si>
  <si>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</si>
  <si>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</si>
  <si>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</si>
  <si>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</si>
  <si>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</si>
  <si>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</si>
  <si>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</si>
  <si>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</si>
  <si>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</si>
  <si>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</si>
  <si>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</si>
  <si>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</si>
  <si>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</si>
  <si>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</si>
  <si>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</si>
  <si>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</si>
  <si>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</si>
  <si>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</si>
  <si>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</si>
  <si>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</si>
  <si>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</si>
  <si>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</si>
  <si>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</si>
  <si>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</si>
  <si>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</si>
  <si>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</si>
  <si>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</si>
  <si>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</si>
  <si>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</si>
  <si>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</si>
  <si>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</si>
  <si>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</si>
  <si>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</si>
  <si>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</si>
  <si>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</si>
  <si>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</si>
  <si>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</si>
  <si>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</si>
  <si>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</si>
  <si>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</si>
  <si>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</si>
  <si>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</si>
  <si>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</si>
  <si>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</si>
  <si>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</si>
  <si>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</si>
  <si>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</si>
  <si>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</si>
  <si>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</si>
  <si>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</si>
  <si>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</si>
  <si>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</si>
  <si>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</si>
  <si>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</si>
  <si>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</si>
  <si>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</si>
  <si>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</si>
  <si>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</si>
  <si>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</si>
  <si>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</si>
  <si>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</si>
  <si>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</si>
  <si>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</si>
  <si>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</si>
  <si>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</si>
  <si>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</si>
  <si>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</si>
  <si>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</si>
  <si>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</si>
  <si>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</si>
  <si>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</si>
  <si>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</si>
  <si>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</si>
  <si>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</si>
  <si>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</si>
  <si>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</si>
  <si>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</si>
  <si>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</si>
  <si>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</si>
  <si>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</si>
  <si>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</si>
  <si>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</si>
  <si>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</si>
  <si>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</si>
  <si>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</si>
  <si>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</si>
  <si>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</si>
  <si>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</si>
  <si>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</si>
  <si>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</si>
  <si>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</si>
  <si>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</si>
  <si>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</si>
  <si>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</si>
  <si>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</si>
  <si>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</si>
  <si>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</si>
  <si>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</si>
  <si>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</si>
  <si>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</si>
  <si>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</si>
  <si>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</si>
  <si>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</si>
  <si>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</si>
  <si>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</si>
  <si>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</si>
  <si>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</si>
  <si>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</si>
  <si>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</si>
  <si>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</si>
  <si>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</si>
  <si>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</si>
  <si>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</si>
  <si>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</si>
  <si>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</si>
  <si>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</si>
  <si>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</si>
  <si>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</si>
  <si>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</si>
  <si>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</si>
  <si>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</si>
  <si>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</si>
  <si>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</si>
  <si>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</si>
  <si>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</si>
  <si>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</si>
  <si>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</si>
  <si>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</si>
  <si>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</si>
  <si>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</si>
  <si>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</si>
  <si>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</si>
  <si>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</si>
  <si>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</si>
  <si>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</si>
  <si>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</si>
  <si>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</si>
  <si>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</si>
  <si>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</si>
  <si>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</si>
  <si>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</si>
  <si>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</si>
  <si>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</si>
  <si>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</si>
  <si>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</si>
  <si>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</si>
  <si>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</si>
  <si>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</si>
  <si>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</si>
  <si>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</si>
  <si>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</si>
  <si>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</si>
  <si>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</si>
  <si>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</si>
  <si>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</si>
  <si>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</si>
  <si>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</si>
  <si>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</si>
  <si>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</si>
  <si>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</si>
  <si>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</si>
  <si>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</si>
  <si>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</si>
  <si>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</si>
  <si>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</si>
  <si>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</si>
  <si>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</si>
  <si>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</si>
  <si>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</si>
  <si>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</si>
  <si>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</si>
  <si>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</si>
  <si>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</si>
  <si>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</si>
  <si>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</si>
  <si>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</si>
  <si>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</si>
  <si>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</si>
  <si>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</si>
  <si>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</si>
  <si>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</si>
  <si>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</si>
  <si>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</si>
  <si>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</si>
  <si>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</si>
  <si>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</si>
  <si>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</si>
  <si>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</si>
  <si>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</si>
  <si>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</si>
  <si>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</si>
  <si>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</si>
  <si>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</si>
  <si>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</si>
  <si>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</si>
  <si>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</si>
  <si>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</si>
  <si>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</si>
  <si>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</si>
  <si>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</si>
  <si>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</si>
  <si>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</si>
  <si>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</si>
  <si>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</si>
  <si>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</si>
  <si>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</si>
  <si>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</si>
  <si>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</si>
  <si>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</si>
  <si>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</si>
  <si>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</si>
  <si>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</si>
  <si>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</si>
  <si>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</si>
  <si>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</si>
  <si>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</si>
  <si>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</si>
  <si>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</si>
  <si>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</si>
  <si>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</si>
  <si>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</si>
  <si>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</si>
  <si>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</si>
  <si>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</si>
  <si>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</si>
  <si>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</si>
  <si>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</si>
  <si>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</si>
  <si>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</si>
  <si>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</si>
  <si>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</si>
  <si>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</si>
  <si>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</si>
  <si>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</si>
  <si>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</si>
  <si>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</si>
  <si>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</si>
  <si>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</si>
  <si>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</si>
  <si>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</si>
  <si>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</si>
  <si>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</si>
  <si>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</si>
  <si>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</si>
  <si>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</si>
  <si>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</si>
  <si>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</si>
  <si>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</si>
  <si>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</si>
  <si>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</si>
  <si>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</si>
  <si>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</si>
  <si>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</si>
  <si>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</si>
  <si>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</si>
  <si>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</si>
  <si>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</si>
  <si>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</si>
  <si>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</si>
  <si>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</si>
  <si>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</si>
  <si>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</si>
  <si>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</si>
  <si>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</si>
  <si>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</si>
  <si>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</si>
  <si>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</si>
  <si>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</si>
  <si>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</si>
  <si>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</si>
  <si>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</si>
  <si>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</si>
  <si>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</si>
  <si>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</si>
  <si>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</si>
  <si>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</si>
  <si>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</si>
  <si>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</si>
  <si>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</si>
  <si>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</si>
  <si>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</si>
  <si>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</si>
  <si>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</si>
  <si>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</si>
  <si>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</si>
  <si>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</si>
  <si>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</si>
  <si>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</si>
  <si>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</si>
  <si>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</si>
  <si>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</si>
  <si>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</si>
  <si>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</si>
  <si>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</si>
  <si>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</si>
  <si>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</si>
  <si>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</si>
  <si>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</si>
  <si>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</si>
  <si>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</si>
  <si>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</si>
  <si>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</si>
  <si>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</si>
  <si>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</si>
  <si>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</si>
  <si>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</si>
  <si>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</si>
  <si>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</si>
  <si>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</si>
  <si>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</si>
  <si>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</si>
  <si>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</si>
  <si>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</si>
  <si>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</si>
  <si>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</si>
  <si>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</si>
  <si>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</si>
  <si>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</si>
  <si>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</si>
  <si>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</si>
  <si>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</si>
  <si>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</si>
  <si>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</si>
  <si>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</si>
  <si>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</si>
  <si>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</si>
  <si>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</si>
  <si>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</si>
  <si>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</si>
  <si>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</si>
  <si>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</si>
  <si>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</si>
  <si>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</si>
  <si>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</si>
  <si>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</si>
  <si>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</si>
  <si>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</si>
  <si>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</si>
  <si>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</si>
  <si>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</si>
  <si>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</si>
  <si>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</si>
  <si>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</si>
  <si>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</si>
  <si>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</si>
  <si>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</si>
  <si>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</si>
  <si>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</si>
  <si>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</si>
  <si>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</si>
  <si>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</si>
  <si>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</si>
  <si>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</si>
  <si>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</si>
  <si>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</si>
  <si>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</si>
  <si>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</si>
  <si>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</si>
  <si>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</si>
  <si>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</si>
  <si>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</si>
  <si>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</si>
  <si>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</si>
  <si>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</si>
  <si>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</si>
  <si>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</si>
  <si>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</si>
  <si>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</si>
  <si>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</si>
  <si>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</si>
  <si>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</si>
  <si>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</si>
  <si>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</si>
  <si>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</si>
  <si>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</si>
  <si>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</si>
  <si>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</si>
  <si>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</si>
  <si>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</si>
  <si>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</si>
  <si>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</si>
  <si>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</si>
  <si>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</si>
  <si>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</si>
  <si>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</si>
  <si>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</si>
  <si>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</si>
  <si>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</si>
  <si>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</si>
  <si>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</si>
  <si>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</si>
  <si>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</si>
  <si>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</si>
  <si>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</si>
  <si>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</si>
  <si>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</si>
  <si>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</si>
  <si>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</si>
  <si>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</si>
  <si>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</si>
  <si>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</si>
  <si>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</si>
  <si>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</si>
  <si>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</si>
  <si>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</si>
  <si>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</si>
  <si>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</si>
  <si>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</si>
  <si>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</si>
  <si>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</si>
  <si>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</si>
  <si>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</si>
  <si>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</si>
  <si>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</si>
  <si>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</si>
  <si>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</si>
  <si>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</si>
  <si>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</si>
  <si>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</si>
  <si>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</si>
  <si>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</si>
  <si>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</si>
  <si>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</si>
  <si>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</si>
  <si>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</si>
  <si>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</si>
  <si>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</si>
  <si>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</si>
  <si>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</si>
  <si>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</si>
  <si>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</si>
  <si>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</si>
  <si>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</si>
  <si>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</si>
  <si>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</si>
  <si>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</si>
  <si>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</si>
  <si>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</si>
  <si>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</si>
  <si>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</si>
  <si>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</si>
  <si>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</si>
  <si>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</si>
  <si>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</si>
  <si>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</si>
  <si>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</si>
  <si>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</si>
  <si>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</si>
  <si>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</si>
  <si>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</si>
  <si>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</si>
  <si>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</si>
  <si>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</si>
  <si>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</si>
  <si>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</si>
  <si>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</si>
  <si>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</si>
  <si>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</si>
  <si>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</si>
  <si>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</si>
  <si>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</si>
  <si>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</si>
  <si>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</si>
  <si>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</si>
  <si>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</si>
  <si>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</si>
  <si>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</si>
  <si>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</si>
  <si>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</si>
  <si>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</si>
  <si>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</si>
  <si>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</si>
  <si>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</si>
  <si>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</si>
  <si>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</si>
  <si>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</si>
  <si>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</si>
  <si>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</si>
  <si>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</si>
  <si>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</si>
  <si>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</si>
  <si>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</si>
  <si>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</si>
  <si>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</si>
  <si>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</si>
  <si>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</si>
  <si>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</si>
  <si>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</si>
  <si>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</si>
  <si>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</si>
  <si>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</si>
  <si>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</si>
  <si>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</si>
  <si>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</si>
  <si>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</si>
  <si>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</si>
  <si>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</si>
  <si>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</si>
  <si>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</si>
  <si>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</si>
  <si>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</si>
  <si>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</si>
  <si>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</si>
  <si>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</si>
  <si>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</si>
  <si>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</si>
  <si>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</si>
  <si>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</si>
  <si>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</si>
  <si>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</si>
  <si>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</si>
  <si>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</si>
  <si>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</si>
  <si>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</si>
  <si>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</si>
  <si>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</si>
  <si>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</si>
  <si>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</si>
  <si>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</si>
  <si>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</si>
  <si>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</si>
  <si>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</si>
  <si>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</si>
  <si>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</si>
  <si>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</si>
  <si>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</si>
  <si>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</si>
  <si>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</si>
  <si>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</si>
  <si>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</si>
  <si>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</si>
  <si>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</si>
  <si>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</si>
  <si>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</si>
  <si>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</si>
  <si>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</si>
  <si>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</si>
  <si>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</si>
  <si>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</si>
  <si>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</si>
  <si>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</si>
  <si>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</si>
  <si>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</si>
  <si>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</si>
  <si>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</si>
  <si>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</si>
  <si>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</si>
  <si>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</si>
  <si>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</si>
  <si>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</si>
  <si>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</si>
  <si>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</si>
  <si>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</si>
  <si>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</si>
  <si>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</si>
  <si>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</si>
  <si>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</si>
  <si>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</si>
  <si>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</si>
  <si>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</si>
  <si>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</si>
  <si>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</si>
  <si>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</si>
  <si>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</si>
  <si>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</si>
  <si>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</si>
  <si>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</si>
  <si>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</si>
  <si>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</si>
  <si>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</si>
  <si>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</si>
  <si>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</si>
  <si>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</si>
  <si>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</si>
  <si>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</si>
  <si>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</si>
  <si>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</si>
  <si>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</si>
  <si>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</si>
  <si>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</si>
  <si>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</si>
  <si>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</si>
  <si>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</si>
  <si>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</si>
  <si>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</si>
  <si>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</si>
  <si>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</si>
  <si>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</si>
  <si>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</si>
  <si>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</si>
  <si>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</si>
  <si>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</si>
  <si>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</si>
  <si>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</si>
  <si>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</si>
  <si>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</si>
  <si>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</si>
  <si>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</si>
  <si>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</si>
  <si>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</si>
  <si>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</si>
  <si>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</si>
  <si>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</si>
  <si>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</si>
  <si>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</si>
  <si>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</si>
  <si>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</si>
  <si>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</si>
  <si>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</si>
  <si>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</si>
  <si>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</si>
  <si>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</si>
  <si>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</si>
  <si>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</si>
  <si>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</si>
  <si>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</si>
  <si>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</si>
  <si>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</si>
  <si>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</si>
  <si>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</si>
  <si>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</si>
  <si>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</si>
  <si>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</si>
  <si>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</si>
  <si>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</si>
  <si>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</si>
  <si>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</si>
  <si>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</si>
  <si>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</si>
  <si>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</si>
  <si>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</si>
  <si>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</si>
  <si>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</si>
  <si>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</si>
  <si>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</si>
  <si>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</si>
  <si>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</si>
  <si>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</si>
  <si>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</si>
  <si>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</si>
  <si>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</si>
  <si>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</si>
  <si>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</si>
  <si>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</si>
  <si>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</si>
  <si>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</si>
  <si>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</si>
  <si>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</si>
  <si>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</si>
  <si>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</si>
  <si>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</si>
  <si>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</si>
  <si>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</si>
  <si>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</si>
  <si>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</si>
  <si>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</si>
  <si>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</si>
  <si>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</si>
  <si>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</si>
  <si>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</si>
  <si>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</si>
  <si>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</si>
  <si>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</si>
  <si>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</si>
  <si>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</si>
  <si>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</si>
  <si>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</si>
  <si>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</si>
  <si>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</si>
  <si>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</si>
  <si>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</si>
  <si>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</si>
  <si>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</si>
  <si>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</si>
  <si>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</si>
  <si>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</si>
  <si>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</si>
  <si>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</si>
  <si>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</si>
  <si>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</si>
  <si>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</si>
  <si>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</si>
  <si>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</si>
  <si>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</si>
  <si>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</si>
  <si>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</si>
  <si>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</si>
  <si>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</si>
  <si>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</si>
  <si>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</si>
  <si>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</si>
  <si>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</si>
  <si>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</si>
  <si>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</si>
  <si>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</si>
  <si>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</si>
  <si>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</si>
  <si>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</si>
  <si>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</si>
  <si>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</si>
  <si>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</si>
  <si>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</si>
  <si>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</si>
  <si>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</si>
  <si>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</si>
  <si>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</si>
  <si>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</si>
  <si>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</si>
  <si>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</si>
  <si>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</si>
  <si>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</si>
  <si>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</si>
  <si>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</si>
  <si>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</si>
  <si>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</si>
  <si>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</si>
  <si>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</si>
  <si>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</si>
  <si>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</si>
  <si>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</si>
  <si>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</si>
  <si>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</si>
  <si>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</si>
  <si>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</si>
  <si>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</si>
  <si>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</si>
  <si>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</si>
  <si>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</si>
  <si>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</si>
  <si>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</si>
  <si>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</si>
  <si>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</si>
  <si>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</si>
  <si>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</si>
  <si>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</si>
  <si>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</si>
  <si>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</si>
  <si>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</si>
  <si>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</si>
  <si>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</si>
  <si>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</si>
  <si>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</si>
  <si>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</si>
  <si>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</si>
  <si>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</si>
  <si>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</si>
  <si>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</si>
  <si>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</si>
  <si>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</si>
  <si>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</si>
  <si>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</si>
  <si>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</si>
  <si>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</si>
  <si>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</si>
  <si>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</si>
  <si>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</si>
  <si>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</si>
  <si>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</si>
  <si>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</si>
  <si>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</si>
  <si>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</si>
  <si>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</si>
  <si>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</si>
  <si>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</si>
  <si>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</si>
  <si>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</si>
  <si>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</si>
  <si>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</si>
  <si>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</si>
  <si>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</si>
  <si>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</si>
  <si>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</si>
  <si>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</si>
  <si>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</si>
  <si>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</si>
  <si>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</si>
  <si>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</si>
  <si>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</si>
  <si>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</si>
  <si>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</si>
  <si>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</si>
  <si>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</si>
  <si>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</si>
  <si>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</si>
  <si>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</si>
  <si>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</si>
  <si>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</si>
  <si>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</si>
  <si>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</si>
  <si>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</si>
  <si>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</si>
  <si>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</si>
  <si>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</si>
  <si>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</si>
  <si>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</si>
  <si>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</si>
  <si>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</si>
  <si>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</si>
  <si>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</si>
  <si>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</si>
  <si>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</si>
  <si>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</si>
  <si>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</si>
  <si>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</si>
  <si>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</si>
  <si>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</si>
  <si>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</si>
  <si>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</si>
  <si>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</si>
  <si>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</si>
  <si>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</si>
  <si>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</si>
  <si>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</si>
  <si>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</si>
  <si>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</si>
  <si>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</si>
  <si>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</si>
  <si>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</si>
  <si>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</si>
  <si>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</si>
  <si>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</si>
  <si>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</si>
  <si>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</si>
  <si>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</si>
  <si>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</si>
  <si>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</si>
  <si>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</si>
  <si>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</si>
  <si>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</si>
  <si>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</si>
  <si>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</si>
  <si>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</si>
  <si>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</si>
  <si>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</si>
  <si>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</si>
  <si>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</si>
  <si>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</si>
  <si>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</si>
  <si>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</si>
  <si>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</si>
  <si>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</si>
  <si>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</si>
  <si>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</si>
  <si>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</si>
  <si>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</si>
  <si>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</si>
  <si>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</si>
  <si>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</si>
  <si>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</si>
  <si>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</si>
  <si>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</si>
  <si>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</si>
  <si>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</si>
  <si>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</si>
  <si>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</si>
  <si>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</si>
  <si>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</si>
  <si>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</si>
  <si>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</si>
  <si>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</si>
  <si>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</si>
  <si>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</si>
  <si>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</si>
  <si>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</si>
  <si>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</si>
  <si>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</si>
  <si>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</si>
  <si>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</si>
  <si>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</si>
  <si>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</si>
  <si>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</si>
  <si>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</si>
  <si>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</si>
  <si>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</si>
  <si>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</si>
  <si>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</si>
  <si>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</si>
  <si>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</si>
  <si>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</si>
  <si>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</si>
  <si>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</si>
  <si>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</si>
  <si>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</si>
  <si>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</si>
  <si>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</si>
  <si>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</si>
  <si>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</si>
  <si>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</si>
  <si>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</si>
  <si>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</si>
  <si>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</si>
  <si>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</si>
  <si>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</si>
  <si>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</si>
  <si>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</si>
  <si>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</si>
  <si>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</si>
  <si>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</si>
  <si>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</si>
  <si>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</si>
  <si>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</si>
  <si>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</si>
  <si>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</si>
  <si>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</si>
  <si>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</si>
  <si>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</si>
  <si>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</si>
  <si>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</si>
  <si>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</si>
  <si>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</si>
  <si>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</si>
  <si>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</si>
  <si>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</si>
  <si>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</si>
  <si>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</si>
  <si>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</si>
  <si>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</si>
  <si>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</si>
  <si>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</si>
  <si>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</si>
  <si>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</si>
  <si>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</si>
  <si>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</si>
  <si>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</si>
  <si>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</si>
  <si>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</si>
  <si>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</si>
  <si>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</si>
  <si>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</si>
  <si>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</si>
  <si>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</si>
  <si>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</si>
  <si>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</si>
  <si>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</si>
  <si>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</si>
  <si>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</si>
  <si>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</si>
  <si>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</si>
  <si>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</si>
  <si>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</si>
  <si>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</si>
  <si>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</si>
  <si>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</si>
  <si>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</si>
  <si>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</si>
  <si>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</si>
  <si>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</si>
  <si>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</si>
  <si>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</si>
  <si>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</si>
  <si>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</si>
  <si>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</si>
  <si>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</si>
  <si>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</si>
  <si>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</si>
  <si>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</si>
  <si>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</si>
  <si>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</si>
  <si>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</si>
  <si>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</si>
  <si>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</si>
  <si>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</si>
  <si>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</si>
  <si>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</si>
  <si>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</si>
  <si>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</si>
  <si>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</si>
  <si>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</si>
  <si>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</si>
  <si>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</si>
  <si>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</si>
  <si>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</si>
  <si>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</si>
  <si>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</si>
  <si>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</si>
  <si>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</si>
  <si>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</si>
  <si>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</si>
  <si>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</si>
  <si>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</si>
  <si>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</si>
  <si>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</si>
  <si>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</si>
  <si>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</si>
  <si>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</si>
  <si>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</si>
  <si>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</si>
  <si>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</si>
  <si>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</si>
  <si>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</si>
  <si>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</si>
  <si>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</si>
  <si>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</si>
  <si>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</si>
  <si>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</si>
  <si>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</si>
  <si>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</si>
  <si>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</si>
  <si>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</si>
  <si>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</si>
  <si>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</si>
  <si>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</si>
  <si>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</si>
  <si>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</si>
  <si>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</si>
  <si>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</si>
  <si>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</si>
  <si>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</si>
  <si>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</si>
  <si>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</si>
  <si>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</si>
  <si>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</si>
  <si>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</si>
  <si>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</si>
  <si>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</si>
  <si>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</si>
  <si>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</si>
  <si>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</si>
  <si>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</si>
  <si>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</si>
  <si>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</si>
  <si>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</si>
  <si>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</si>
  <si>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</si>
  <si>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</si>
  <si>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</si>
  <si>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</si>
  <si>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</si>
  <si>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</si>
  <si>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</si>
  <si>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</si>
  <si>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</si>
  <si>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</si>
  <si>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</si>
  <si>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</si>
  <si>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</si>
  <si>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</si>
  <si>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</si>
  <si>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</si>
  <si>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</si>
  <si>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</si>
  <si>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</si>
  <si>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</si>
  <si>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</si>
  <si>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</si>
  <si>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</si>
  <si>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</si>
  <si>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</si>
  <si>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</si>
  <si>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</si>
  <si>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</si>
  <si>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</si>
  <si>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</si>
  <si>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</si>
  <si>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</si>
  <si>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</si>
  <si>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</si>
  <si>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</si>
  <si>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</si>
  <si>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</si>
  <si>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</si>
  <si>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</si>
  <si>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</si>
  <si>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</si>
  <si>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</si>
  <si>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</si>
  <si>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</si>
  <si>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</si>
  <si>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</si>
  <si>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</si>
  <si>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</si>
  <si>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</si>
  <si>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</si>
  <si>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</si>
  <si>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</si>
  <si>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</si>
  <si>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</si>
  <si>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</si>
  <si>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</si>
  <si>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</si>
  <si>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</si>
  <si>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</si>
  <si>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</si>
  <si>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</si>
  <si>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</si>
  <si>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</si>
  <si>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</si>
  <si>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</si>
  <si>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</si>
  <si>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</si>
  <si>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</si>
  <si>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</si>
  <si>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</si>
  <si>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</si>
  <si>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</si>
  <si>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</si>
  <si>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</si>
  <si>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</si>
  <si>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</si>
  <si>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</si>
  <si>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</si>
  <si>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</si>
  <si>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</si>
  <si>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</si>
  <si>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</si>
  <si>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</si>
  <si>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</si>
  <si>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</si>
  <si>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</si>
  <si>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</si>
  <si>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</si>
  <si>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</si>
  <si>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</si>
  <si>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</si>
  <si>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</si>
  <si>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</si>
  <si>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</si>
  <si>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</si>
  <si>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</si>
  <si>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</si>
  <si>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</si>
  <si>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</si>
  <si>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</si>
  <si>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</si>
  <si>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</si>
  <si>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</si>
  <si>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</si>
  <si>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</si>
  <si>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</si>
  <si>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</si>
  <si>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</si>
  <si>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</si>
  <si>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</si>
  <si>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</si>
  <si>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</si>
  <si>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</si>
  <si>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</si>
  <si>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</si>
  <si>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</si>
  <si>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</si>
  <si>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</si>
  <si>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</si>
  <si>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</si>
  <si>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</si>
  <si>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</si>
  <si>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</si>
  <si>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</si>
  <si>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</si>
  <si>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</si>
  <si>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</si>
  <si>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</si>
  <si>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</si>
  <si>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</si>
  <si>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</si>
  <si>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</si>
  <si>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</si>
  <si>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</si>
  <si>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</si>
  <si>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</si>
  <si>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</si>
  <si>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</si>
  <si>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</si>
  <si>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</si>
  <si>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</si>
  <si>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</si>
  <si>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</si>
  <si>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</si>
  <si>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</si>
  <si>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</si>
  <si>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</si>
  <si>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</si>
  <si>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</si>
  <si>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</si>
  <si>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</si>
  <si>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</si>
  <si>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</si>
  <si>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</si>
  <si>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</si>
  <si>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</si>
  <si>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</si>
  <si>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</si>
  <si>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</si>
  <si>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</si>
  <si>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</si>
  <si>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</si>
  <si>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</si>
  <si>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</si>
  <si>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</si>
  <si>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</si>
  <si>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</si>
  <si>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</si>
  <si>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</si>
  <si>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</si>
  <si>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</si>
  <si>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</si>
  <si>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</si>
  <si>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</si>
  <si>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</si>
  <si>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</si>
  <si>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</si>
  <si>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</si>
  <si>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</si>
  <si>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</si>
  <si>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</si>
  <si>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</si>
  <si>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</si>
  <si>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</si>
  <si>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</si>
  <si>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</si>
  <si>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</si>
  <si>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</si>
  <si>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</si>
  <si>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</si>
  <si>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</si>
  <si>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</si>
  <si>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</si>
  <si>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</si>
  <si>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</si>
  <si>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</si>
  <si>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</si>
  <si>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</si>
  <si>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</si>
  <si>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</si>
  <si>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</si>
  <si>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</si>
  <si>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</si>
  <si>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</si>
  <si>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</si>
  <si>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</si>
  <si>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</si>
  <si>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</si>
  <si>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</si>
  <si>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</si>
  <si>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</si>
  <si>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</si>
  <si>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</si>
  <si>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</si>
  <si>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</si>
  <si>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</si>
  <si>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</si>
  <si>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</si>
  <si>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</si>
  <si>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</si>
  <si>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</si>
  <si>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</si>
  <si>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</si>
  <si>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</si>
  <si>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</si>
  <si>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</si>
  <si>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</si>
  <si>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</si>
  <si>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</si>
  <si>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</si>
  <si>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</si>
  <si>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</si>
  <si>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</si>
  <si>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</si>
  <si>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</si>
  <si>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</si>
  <si>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</si>
  <si>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</si>
  <si>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</si>
  <si>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</si>
  <si>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</si>
  <si>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</si>
  <si>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</si>
  <si>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</si>
  <si>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</si>
  <si>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</si>
  <si>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</si>
  <si>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</si>
  <si>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</si>
  <si>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</si>
  <si>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</si>
  <si>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</si>
  <si>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</si>
  <si>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</si>
  <si>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</si>
  <si>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</si>
  <si>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</si>
  <si>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</si>
  <si>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</si>
  <si>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</si>
  <si>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</si>
  <si>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</si>
  <si>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</si>
  <si>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</si>
  <si>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</si>
  <si>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</si>
  <si>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</si>
  <si>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</si>
  <si>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</si>
  <si>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</si>
  <si>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</si>
  <si>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</si>
  <si>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</si>
  <si>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</si>
  <si>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</si>
  <si>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</si>
  <si>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</si>
  <si>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</si>
  <si>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</si>
  <si>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</si>
  <si>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</si>
  <si>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</si>
  <si>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</si>
  <si>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</si>
  <si>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</si>
  <si>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</si>
  <si>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</si>
  <si>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</si>
  <si>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</si>
  <si>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</si>
  <si>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</si>
  <si>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</si>
  <si>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</si>
  <si>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</si>
  <si>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</si>
  <si>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</si>
  <si>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</si>
  <si>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</si>
  <si>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</si>
  <si>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</si>
  <si>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</si>
  <si>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</si>
  <si>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</si>
  <si>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</si>
  <si>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</si>
  <si>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</si>
  <si>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</si>
  <si>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</si>
  <si>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</si>
  <si>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</si>
  <si>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</si>
  <si>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</si>
  <si>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</si>
  <si>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</si>
  <si>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</si>
  <si>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</si>
  <si>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</si>
  <si>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</si>
  <si>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</si>
  <si>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</si>
  <si>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</si>
  <si>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</si>
  <si>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</si>
  <si>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</si>
  <si>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</si>
  <si>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</si>
  <si>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</si>
  <si>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</si>
  <si>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</si>
  <si>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</si>
  <si>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</si>
  <si>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</si>
  <si>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</si>
  <si>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</si>
  <si>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</si>
  <si>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</si>
  <si>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</si>
  <si>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</si>
  <si>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</si>
  <si>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</si>
  <si>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</si>
  <si>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</si>
  <si>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</si>
  <si>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</si>
  <si>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</si>
  <si>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</si>
  <si>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</si>
  <si>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</si>
  <si>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</si>
  <si>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</si>
  <si>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</si>
  <si>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</si>
  <si>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</si>
  <si>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</si>
  <si>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</si>
  <si>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</si>
  <si>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</si>
  <si>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</si>
  <si>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</si>
  <si>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</si>
  <si>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</si>
  <si>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</si>
  <si>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</si>
  <si>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</si>
  <si>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</si>
  <si>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</si>
  <si>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</si>
  <si>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</si>
  <si>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</si>
  <si>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</si>
  <si>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</si>
  <si>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</si>
  <si>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</si>
  <si>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</si>
  <si>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</si>
  <si>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</si>
  <si>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</si>
  <si>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</si>
  <si>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</si>
  <si>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</si>
  <si>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</si>
  <si>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</si>
  <si>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</si>
  <si>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</si>
  <si>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</si>
  <si>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</si>
  <si>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</si>
  <si>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</si>
  <si>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</si>
  <si>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</si>
  <si>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</si>
  <si>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</si>
  <si>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</si>
  <si>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</si>
  <si>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</si>
  <si>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</si>
  <si>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</si>
  <si>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</si>
  <si>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</si>
  <si>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</si>
  <si>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</si>
  <si>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</si>
  <si>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</si>
  <si>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</si>
  <si>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</si>
  <si>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</si>
  <si>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</si>
  <si>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</si>
  <si>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</si>
  <si>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</si>
  <si>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</si>
  <si>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</si>
  <si>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</si>
  <si>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</si>
  <si>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</si>
  <si>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</si>
  <si>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</si>
  <si>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</si>
  <si>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</si>
  <si>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</si>
  <si>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</si>
  <si>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</si>
  <si>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</si>
  <si>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</si>
  <si>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</si>
  <si>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</si>
  <si>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</si>
  <si>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</si>
  <si>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</si>
  <si>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</si>
  <si>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</si>
  <si>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</si>
  <si>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</si>
  <si>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</si>
  <si>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</si>
  <si>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</si>
  <si>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</si>
  <si>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</si>
  <si>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</si>
  <si>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</si>
  <si>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</si>
  <si>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</si>
  <si>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</si>
  <si>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</si>
  <si>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</si>
  <si>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</si>
  <si>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</si>
  <si>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</si>
  <si>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</si>
  <si>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</si>
  <si>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</si>
  <si>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</si>
  <si>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</si>
  <si>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</si>
  <si>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</si>
  <si>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</si>
  <si>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</si>
  <si>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</si>
  <si>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</si>
  <si>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</si>
  <si>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</si>
  <si>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</si>
  <si>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</si>
  <si>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</si>
  <si>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</si>
  <si>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</si>
  <si>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</si>
  <si>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</si>
  <si>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</si>
  <si>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</si>
  <si>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</si>
  <si>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</si>
  <si>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</si>
  <si>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</si>
  <si>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</si>
  <si>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</si>
  <si>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</si>
  <si>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</si>
  <si>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</si>
  <si>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</si>
  <si>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</si>
  <si>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</si>
  <si>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</si>
  <si>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</si>
  <si>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</si>
  <si>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</si>
  <si>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</si>
  <si>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</si>
  <si>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</si>
  <si>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</si>
  <si>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</si>
  <si>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</si>
  <si>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</si>
  <si>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</si>
  <si>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</si>
  <si>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</si>
  <si>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</si>
  <si>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</si>
  <si>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</si>
  <si>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</si>
  <si>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</si>
  <si>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</si>
  <si>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</si>
  <si>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</si>
  <si>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</si>
  <si>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</si>
  <si>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</si>
  <si>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</si>
  <si>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</si>
  <si>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</si>
  <si>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</si>
  <si>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</si>
  <si>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</si>
  <si>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</si>
  <si>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</si>
  <si>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</si>
  <si>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</si>
  <si>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</si>
  <si>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</si>
  <si>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</si>
  <si>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</si>
  <si>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</si>
  <si>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</si>
  <si>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</si>
  <si>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</si>
  <si>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</si>
  <si>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</si>
  <si>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</si>
  <si>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</si>
  <si>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</si>
  <si>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</si>
  <si>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</si>
  <si>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</si>
  <si>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</si>
  <si>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</si>
  <si>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</si>
  <si>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</si>
  <si>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</si>
  <si>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</si>
  <si>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</si>
  <si>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</si>
  <si>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</si>
  <si>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</si>
  <si>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</si>
  <si>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</si>
  <si>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</si>
  <si>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</si>
  <si>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</si>
  <si>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</si>
  <si>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</si>
  <si>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</si>
  <si>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</si>
  <si>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</si>
  <si>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</si>
  <si>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</si>
  <si>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</si>
  <si>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</si>
  <si>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</si>
  <si>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</si>
  <si>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</si>
  <si>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</si>
  <si>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</si>
  <si>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</si>
  <si>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</si>
  <si>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</si>
  <si>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</si>
  <si>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</si>
  <si>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</si>
  <si>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</si>
  <si>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</si>
  <si>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</si>
  <si>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</si>
  <si>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</si>
  <si>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</si>
  <si>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</si>
  <si>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</si>
  <si>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</si>
  <si>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</si>
  <si>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</si>
  <si>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</si>
  <si>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</si>
  <si>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</si>
  <si>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</si>
  <si>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</si>
  <si>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</si>
  <si>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</si>
  <si>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</si>
  <si>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</si>
  <si>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</si>
  <si>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</si>
  <si>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</si>
  <si>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</si>
  <si>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</si>
  <si>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</si>
  <si>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</si>
  <si>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</si>
  <si>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</si>
  <si>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</si>
  <si>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</si>
  <si>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</si>
  <si>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</si>
  <si>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</si>
  <si>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</si>
  <si>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</si>
  <si>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</si>
  <si>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</si>
  <si>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</si>
  <si>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</si>
  <si>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</si>
  <si>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</si>
  <si>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</si>
  <si>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</si>
  <si>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</si>
  <si>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</si>
  <si>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</si>
  <si>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Conversiom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</si>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</sst>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.xlsx]Theater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705511811023623E-2"/>
          <c:y val="1.3108638866442411E-2"/>
          <c:w val="0.84806761154855648"/>
          <c:h val="0.9183812226335670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B-4742-93CA-9E4D508D3AC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4B-4742-93CA-9E4D508D3AC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4B-4742-93CA-9E4D508D3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0805728"/>
        <c:axId val="1178934272"/>
      </c:lineChart>
      <c:catAx>
        <c:axId val="112080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934272"/>
        <c:crosses val="autoZero"/>
        <c:auto val="1"/>
        <c:lblAlgn val="ctr"/>
        <c:lblOffset val="100"/>
        <c:noMultiLvlLbl val="0"/>
      </c:catAx>
      <c:valAx>
        <c:axId val="117893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80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0.5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2D-9548-B0CC-4D137F5D7DAF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2D-9548-B0CC-4D137F5D7DAF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2D-9548-B0CC-4D137F5D7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283968"/>
        <c:axId val="735573440"/>
      </c:lineChart>
      <c:catAx>
        <c:axId val="73728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573440"/>
        <c:crosses val="autoZero"/>
        <c:auto val="1"/>
        <c:lblAlgn val="ctr"/>
        <c:lblOffset val="100"/>
        <c:noMultiLvlLbl val="0"/>
      </c:catAx>
      <c:valAx>
        <c:axId val="73557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28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.xlsx]Category Statistics!PivotTable1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77-C94C-9DC3-9493A8FF327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77-C94C-9DC3-9493A8FF327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77-C94C-9DC3-9493A8FF327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77-C94C-9DC3-9493A8FF3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8465792"/>
        <c:axId val="436045056"/>
      </c:barChart>
      <c:catAx>
        <c:axId val="53846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045056"/>
        <c:crosses val="autoZero"/>
        <c:auto val="1"/>
        <c:lblAlgn val="ctr"/>
        <c:lblOffset val="100"/>
        <c:noMultiLvlLbl val="0"/>
      </c:catAx>
      <c:valAx>
        <c:axId val="43604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46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75-CC45-8407-B9F101AA47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C75-CC45-8407-B9F101AA471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C75-CC45-8407-B9F101AA4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9071248"/>
        <c:axId val="565579056"/>
      </c:barChart>
      <c:catAx>
        <c:axId val="49907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579056"/>
        <c:crosses val="autoZero"/>
        <c:auto val="1"/>
        <c:lblAlgn val="ctr"/>
        <c:lblOffset val="100"/>
        <c:noMultiLvlLbl val="0"/>
      </c:catAx>
      <c:valAx>
        <c:axId val="56557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07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0</xdr:row>
      <xdr:rowOff>38100</xdr:rowOff>
    </xdr:from>
    <xdr:to>
      <xdr:col>16</xdr:col>
      <xdr:colOff>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F0C706-F763-CE4C-8C1D-C8300BAED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0</xdr:rowOff>
    </xdr:from>
    <xdr:to>
      <xdr:col>11</xdr:col>
      <xdr:colOff>76200</xdr:colOff>
      <xdr:row>37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E692D-5CCC-AC43-99CF-C45250998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2</xdr:row>
      <xdr:rowOff>0</xdr:rowOff>
    </xdr:from>
    <xdr:to>
      <xdr:col>11</xdr:col>
      <xdr:colOff>88900</xdr:colOff>
      <xdr:row>24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C6D053-7697-204B-9217-3F385F6B9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</xdr:colOff>
      <xdr:row>3</xdr:row>
      <xdr:rowOff>12700</xdr:rowOff>
    </xdr:from>
    <xdr:to>
      <xdr:col>14</xdr:col>
      <xdr:colOff>660400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B899D9-86ED-A54A-BE13-9B022DD7C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eater Outcomes by Launch Date"/>
      <sheetName val="Outcomes Based on Goals"/>
      <sheetName val="Kickstarter"/>
      <sheetName val="Edinburgh Research"/>
      <sheetName val="Category Statistics"/>
      <sheetName val="Subcategory Statistics"/>
      <sheetName val="Descriptive Statistics"/>
    </sheetNames>
    <sheetDataSet>
      <sheetData sheetId="0" refreshError="1"/>
      <sheetData sheetId="1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0.75806451612903225</v>
          </cell>
          <cell r="G2">
            <v>0.24193548387096775</v>
          </cell>
          <cell r="H2">
            <v>0</v>
          </cell>
        </row>
        <row r="3">
          <cell r="A3" t="str">
            <v>1000 to 4999</v>
          </cell>
          <cell r="F3">
            <v>0.5</v>
          </cell>
          <cell r="G3">
            <v>0.5</v>
          </cell>
          <cell r="H3">
            <v>0</v>
          </cell>
        </row>
        <row r="4">
          <cell r="A4" t="str">
            <v>5000 to 9999</v>
          </cell>
          <cell r="F4">
            <v>0.55029585798816572</v>
          </cell>
          <cell r="G4">
            <v>0.44970414201183434</v>
          </cell>
          <cell r="H4">
            <v>0</v>
          </cell>
        </row>
        <row r="5">
          <cell r="A5" t="str">
            <v>10000 to 14999</v>
          </cell>
          <cell r="F5">
            <v>0.54166666666666663</v>
          </cell>
          <cell r="G5">
            <v>0.45833333333333331</v>
          </cell>
          <cell r="H5">
            <v>0</v>
          </cell>
        </row>
        <row r="6">
          <cell r="A6" t="str">
            <v>15000 to 19999</v>
          </cell>
          <cell r="F6">
            <v>0.5</v>
          </cell>
          <cell r="G6">
            <v>0.5</v>
          </cell>
          <cell r="H6">
            <v>0</v>
          </cell>
        </row>
        <row r="7">
          <cell r="A7" t="str">
            <v>20000 to 24999</v>
          </cell>
          <cell r="F7">
            <v>0.45</v>
          </cell>
          <cell r="G7">
            <v>0.55000000000000004</v>
          </cell>
          <cell r="H7">
            <v>0</v>
          </cell>
        </row>
        <row r="8">
          <cell r="A8" t="str">
            <v>25000 to 29999</v>
          </cell>
          <cell r="F8">
            <v>0.2</v>
          </cell>
          <cell r="G8">
            <v>0.8</v>
          </cell>
          <cell r="H8">
            <v>0</v>
          </cell>
        </row>
        <row r="9">
          <cell r="A9" t="str">
            <v>30000 to 34999</v>
          </cell>
          <cell r="F9">
            <v>0.27272727272727271</v>
          </cell>
          <cell r="G9">
            <v>0.72727272727272729</v>
          </cell>
          <cell r="H9">
            <v>0</v>
          </cell>
        </row>
        <row r="10">
          <cell r="A10" t="str">
            <v>35000 to 39999</v>
          </cell>
          <cell r="F10">
            <v>0.66666666666666663</v>
          </cell>
          <cell r="G10">
            <v>0.33333333333333331</v>
          </cell>
          <cell r="H10">
            <v>0</v>
          </cell>
        </row>
        <row r="11">
          <cell r="A11" t="str">
            <v>40000 to 44999</v>
          </cell>
          <cell r="F11">
            <v>0.66666666666666663</v>
          </cell>
          <cell r="G11">
            <v>0.33333333333333331</v>
          </cell>
          <cell r="H11">
            <v>0</v>
          </cell>
        </row>
        <row r="12">
          <cell r="A12" t="str">
            <v>45000 to 49999</v>
          </cell>
          <cell r="F12">
            <v>0</v>
          </cell>
          <cell r="G12">
            <v>1</v>
          </cell>
          <cell r="H12">
            <v>0</v>
          </cell>
        </row>
        <row r="13">
          <cell r="A13" t="str">
            <v>50000 or More</v>
          </cell>
          <cell r="F13">
            <v>0.125</v>
          </cell>
          <cell r="G13">
            <v>0.875</v>
          </cell>
          <cell r="H1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en Knox" refreshedDate="44618.644108680557" createdVersion="7" refreshedVersion="7" minRefreshableVersion="3" recordCount="4115" xr:uid="{39441431-B28A-2F49-A9B2-095740DA13A7}">
  <cacheSource type="worksheet">
    <worksheetSource ref="A1:Q411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2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en Knox" refreshedDate="44618.644109143519" createdVersion="7" refreshedVersion="7" minRefreshableVersion="3" recordCount="4115" xr:uid="{FA31FC69-7C02-E844-9FA7-827B7F0AED23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2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m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n v="0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x v="1"/>
    <x v="6"/>
    <n v="1"/>
  </r>
  <r>
    <m/>
    <m/>
    <m/>
    <m/>
    <m/>
    <m/>
    <x v="4"/>
    <x v="21"/>
    <m/>
    <m/>
    <m/>
    <m/>
    <m/>
    <m/>
    <x v="9"/>
    <x v="4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x v="0"/>
    <s v="television"/>
    <n v="185.48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x v="0"/>
    <s v="television"/>
    <n v="15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x v="0"/>
    <s v="television"/>
    <n v="69.27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x v="0"/>
    <s v="television"/>
    <n v="93.4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x v="0"/>
    <s v="television"/>
    <n v="146.88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x v="0"/>
    <s v="television"/>
    <n v="159.82"/>
    <x v="7"/>
    <d v="2016-07-05T01:07:47"/>
    <x v="0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x v="0"/>
    <s v="television"/>
    <n v="291.79000000000002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x v="0"/>
    <s v="television"/>
    <n v="31.5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x v="0"/>
    <s v="television"/>
    <n v="158.68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x v="0"/>
    <s v="television"/>
    <n v="80.33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x v="0"/>
    <s v="television"/>
    <n v="59.96"/>
    <x v="12"/>
    <d v="2014-07-16T03:00:00"/>
    <x v="0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x v="0"/>
    <s v="television"/>
    <n v="109.78"/>
    <x v="13"/>
    <d v="2016-06-23T20:27:00"/>
    <x v="0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x v="0"/>
    <s v="television"/>
    <n v="147.71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x v="0"/>
    <s v="television"/>
    <n v="171.84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x v="0"/>
    <s v="television"/>
    <n v="41.94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x v="0"/>
    <s v="television"/>
    <n v="93.26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x v="0"/>
    <s v="television"/>
    <n v="199.9"/>
    <x v="21"/>
    <d v="2014-09-26T15:03:09"/>
    <x v="0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x v="0"/>
    <s v="television"/>
    <n v="51.25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x v="0"/>
    <s v="television"/>
    <n v="102.11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x v="0"/>
    <s v="television"/>
    <n v="148.97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x v="0"/>
    <s v="television"/>
    <n v="31.62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x v="0"/>
    <s v="television"/>
    <n v="76.45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x v="0"/>
    <s v="television"/>
    <n v="13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x v="0"/>
    <s v="television"/>
    <n v="320.45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x v="0"/>
    <s v="television"/>
    <n v="49.88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x v="0"/>
    <s v="television"/>
    <n v="41.68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x v="0"/>
    <s v="television"/>
    <n v="150.9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x v="0"/>
    <s v="television"/>
    <n v="126.69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x v="0"/>
    <s v="television"/>
    <n v="105.26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x v="0"/>
    <s v="television"/>
    <n v="117.51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x v="0"/>
    <s v="television"/>
    <n v="117.36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x v="0"/>
    <s v="television"/>
    <n v="133.33000000000001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x v="0"/>
    <s v="television"/>
    <n v="98.36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x v="0"/>
    <s v="television"/>
    <n v="76.87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x v="0"/>
    <s v="television"/>
    <n v="27.27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x v="0"/>
    <s v="television"/>
    <n v="223.48"/>
    <x v="52"/>
    <d v="2014-07-17T16:50:46"/>
    <x v="0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x v="0"/>
    <s v="television"/>
    <n v="28.11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x v="0"/>
    <s v="television"/>
    <n v="128.94999999999999"/>
    <x v="55"/>
    <d v="2016-05-27T23:15:16"/>
    <x v="0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x v="0"/>
    <s v="television"/>
    <n v="137.21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x v="0"/>
    <s v="shorts"/>
    <n v="43.04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x v="0"/>
    <s v="shorts"/>
    <n v="322.39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x v="0"/>
    <s v="shorts"/>
    <n v="96.7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x v="0"/>
    <s v="shorts"/>
    <n v="35.47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x v="0"/>
    <s v="shorts"/>
    <n v="86.67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x v="0"/>
    <s v="shorts"/>
    <n v="132.05000000000001"/>
    <x v="65"/>
    <d v="2014-08-11T05:59:00"/>
    <x v="0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x v="0"/>
    <s v="shorts"/>
    <n v="91.23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x v="0"/>
    <s v="shorts"/>
    <n v="116.25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x v="0"/>
    <s v="shorts"/>
    <n v="21.19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x v="0"/>
    <s v="shorts"/>
    <n v="62.33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x v="0"/>
    <s v="shorts"/>
    <n v="37.409999999999997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x v="0"/>
    <s v="shorts"/>
    <n v="69.72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x v="0"/>
    <s v="shorts"/>
    <n v="58.17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x v="0"/>
    <s v="shorts"/>
    <n v="50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x v="0"/>
    <s v="shorts"/>
    <n v="85.96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x v="0"/>
    <s v="shorts"/>
    <n v="30.67"/>
    <x v="76"/>
    <d v="2011-12-27T17:35:58"/>
    <x v="0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x v="0"/>
    <s v="shorts"/>
    <n v="60.38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x v="0"/>
    <s v="shorts"/>
    <n v="38.6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x v="0"/>
    <s v="shorts"/>
    <n v="40.270000000000003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x v="0"/>
    <s v="shorts"/>
    <n v="273.83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x v="0"/>
    <s v="shorts"/>
    <n v="53.04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x v="0"/>
    <s v="shorts"/>
    <n v="40.0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x v="0"/>
    <s v="shorts"/>
    <n v="71.430000000000007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x v="0"/>
    <s v="shorts"/>
    <n v="71.709999999999994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x v="0"/>
    <s v="shorts"/>
    <n v="104.6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x v="0"/>
    <s v="shorts"/>
    <n v="60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x v="0"/>
    <s v="shorts"/>
    <n v="123.29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x v="0"/>
    <s v="shorts"/>
    <n v="31.38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x v="0"/>
    <s v="shorts"/>
    <n v="78.260000000000005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x v="0"/>
    <s v="shorts"/>
    <n v="122.33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x v="0"/>
    <s v="shorts"/>
    <n v="73.73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x v="0"/>
    <s v="shorts"/>
    <n v="21.67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x v="0"/>
    <s v="shorts"/>
    <n v="21.9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x v="0"/>
    <s v="shorts"/>
    <n v="50.59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x v="0"/>
    <s v="shorts"/>
    <n v="53.13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x v="0"/>
    <s v="shorts"/>
    <n v="56.67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x v="0"/>
    <s v="shorts"/>
    <n v="40.78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x v="0"/>
    <s v="shorts"/>
    <n v="192.3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x v="0"/>
    <s v="shorts"/>
    <n v="100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x v="0"/>
    <s v="shorts"/>
    <n v="117.92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x v="0"/>
    <s v="shorts"/>
    <n v="27.9"/>
    <x v="103"/>
    <d v="2014-03-07T19:20:30"/>
    <x v="0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x v="0"/>
    <s v="shorts"/>
    <n v="60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x v="0"/>
    <s v="shorts"/>
    <n v="39.380000000000003"/>
    <x v="105"/>
    <d v="2016-05-14T00:00:00"/>
    <x v="0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x v="0"/>
    <s v="shorts"/>
    <n v="186.1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x v="0"/>
    <s v="shorts"/>
    <n v="111.38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x v="0"/>
    <s v="shorts"/>
    <n v="78.72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x v="0"/>
    <s v="shorts"/>
    <n v="46.7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x v="0"/>
    <s v="shorts"/>
    <n v="65.38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x v="0"/>
    <s v="shorts"/>
    <n v="64.2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x v="0"/>
    <s v="shorts"/>
    <n v="90.38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x v="0"/>
    <s v="shorts"/>
    <n v="88.57"/>
    <x v="114"/>
    <d v="2012-01-13T06:34:48"/>
    <x v="0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x v="0"/>
    <s v="shorts"/>
    <n v="28.73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x v="0"/>
    <s v="shorts"/>
    <n v="69.790000000000006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x v="0"/>
    <s v="shorts"/>
    <n v="167.49"/>
    <x v="117"/>
    <d v="2010-06-09T19:00:00"/>
    <x v="0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x v="0"/>
    <s v="shorts"/>
    <n v="144.9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x v="0"/>
    <s v="shorts"/>
    <n v="91.84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x v="0"/>
    <s v="science fiction"/>
    <n v="10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x v="0"/>
    <s v="science fiction"/>
    <n v="0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x v="0"/>
    <s v="science fiction"/>
    <n v="25.17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x v="0"/>
    <s v="science fiction"/>
    <n v="11.67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x v="0"/>
    <s v="science fiction"/>
    <n v="311.17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x v="0"/>
    <s v="science fiction"/>
    <n v="0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x v="0"/>
    <s v="science fiction"/>
    <n v="0"/>
    <x v="130"/>
    <d v="2014-06-16T20:16:00"/>
    <x v="0"/>
  </r>
  <r>
    <n v="131"/>
    <s v="I (Canceled)"/>
    <s v="I"/>
    <n v="1200"/>
    <n v="0"/>
    <n v="0"/>
    <x v="1"/>
    <s v="US"/>
    <s v="USD"/>
    <n v="1467763200"/>
    <n v="1466453161"/>
    <b v="0"/>
    <n v="0"/>
    <b v="0"/>
    <x v="0"/>
    <s v="science fiction"/>
    <n v="0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x v="0"/>
    <s v="science fiction"/>
    <n v="94.51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x v="0"/>
    <s v="science fiction"/>
    <n v="0"/>
    <x v="133"/>
    <d v="2016-05-31T17:31:00"/>
    <x v="0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x v="0"/>
    <s v="science fiction"/>
    <n v="80.599999999999994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x v="0"/>
    <s v="science fiction"/>
    <n v="10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x v="0"/>
    <s v="science fiction"/>
    <n v="0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x v="0"/>
    <s v="science fiction"/>
    <n v="38.33"/>
    <x v="146"/>
    <d v="2017-01-18T00:23:18"/>
    <x v="0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x v="0"/>
    <s v="science fiction"/>
    <n v="0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x v="0"/>
    <s v="science fiction"/>
    <n v="20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x v="0"/>
    <s v="science fiction"/>
    <n v="15.33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x v="0"/>
    <s v="science fiction"/>
    <n v="15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x v="0"/>
    <s v="science fiction"/>
    <n v="35.9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x v="0"/>
    <s v="science fiction"/>
    <n v="119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x v="0"/>
    <s v="science fiction"/>
    <n v="4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x v="0"/>
    <s v="science fiction"/>
    <n v="0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x v="0"/>
    <s v="science fiction"/>
    <n v="10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x v="0"/>
    <s v="drama"/>
    <n v="5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x v="0"/>
    <s v="drama"/>
    <n v="43.5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x v="0"/>
    <s v="drama"/>
    <n v="91.43"/>
    <x v="164"/>
    <d v="2014-09-19T18:18:21"/>
    <x v="0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x v="0"/>
    <s v="drama"/>
    <n v="3000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x v="0"/>
    <s v="drama"/>
    <n v="56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x v="0"/>
    <s v="drama"/>
    <n v="1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x v="0"/>
    <s v="drama"/>
    <n v="49.88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x v="0"/>
    <s v="drama"/>
    <n v="100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x v="0"/>
    <s v="drama"/>
    <n v="0"/>
    <x v="182"/>
    <d v="2017-01-07T00:17:12"/>
    <x v="0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x v="0"/>
    <s v="drama"/>
    <n v="373.5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x v="0"/>
    <s v="drama"/>
    <n v="25.5"/>
    <x v="184"/>
    <d v="2014-09-01T03:59:00"/>
    <x v="0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x v="0"/>
    <s v="drama"/>
    <n v="220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x v="0"/>
    <s v="drama"/>
    <n v="0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x v="0"/>
    <s v="drama"/>
    <n v="0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x v="0"/>
    <s v="drama"/>
    <n v="69"/>
    <x v="189"/>
    <d v="2016-09-03T16:34:37"/>
    <x v="0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x v="0"/>
    <s v="drama"/>
    <n v="50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x v="0"/>
    <s v="drama"/>
    <n v="5.67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x v="0"/>
    <s v="drama"/>
    <n v="0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x v="0"/>
    <s v="drama"/>
    <n v="1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x v="0"/>
    <s v="drama"/>
    <n v="32.75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x v="0"/>
    <s v="drama"/>
    <n v="46.5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x v="0"/>
    <s v="drama"/>
    <n v="0"/>
    <x v="199"/>
    <d v="2016-09-01T02:58:22"/>
    <x v="0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x v="0"/>
    <s v="drama"/>
    <n v="87.31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x v="0"/>
    <s v="drama"/>
    <n v="54.29"/>
    <x v="201"/>
    <d v="2015-02-08T19:38:49"/>
    <x v="0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x v="0"/>
    <s v="drama"/>
    <n v="93.25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x v="0"/>
    <s v="drama"/>
    <n v="117.68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x v="0"/>
    <s v="drama"/>
    <n v="0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x v="0"/>
    <s v="drama"/>
    <n v="163.85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x v="0"/>
    <s v="drama"/>
    <n v="0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x v="0"/>
    <s v="drama"/>
    <n v="1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x v="0"/>
    <s v="drama"/>
    <n v="10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x v="0"/>
    <s v="drama"/>
    <n v="331.54"/>
    <x v="216"/>
    <d v="2015-04-22T22:00:37"/>
    <x v="0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x v="0"/>
    <s v="drama"/>
    <n v="314.29000000000002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x v="0"/>
    <s v="drama"/>
    <n v="115.99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x v="0"/>
    <s v="drama"/>
    <n v="120"/>
    <x v="220"/>
    <d v="2015-08-20T20:06:00"/>
    <x v="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x v="0"/>
    <s v="drama"/>
    <n v="0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x v="0"/>
    <s v="drama"/>
    <n v="0"/>
    <x v="225"/>
    <d v="2016-04-08T22:04:14"/>
    <x v="0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x v="0"/>
    <s v="drama"/>
    <n v="0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x v="0"/>
    <s v="drama"/>
    <n v="0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x v="0"/>
    <s v="drama"/>
    <n v="50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x v="0"/>
    <s v="drama"/>
    <n v="0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x v="0"/>
    <s v="documentary"/>
    <n v="117.85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x v="0"/>
    <s v="documentary"/>
    <n v="109.0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x v="0"/>
    <s v="documentary"/>
    <n v="73.02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x v="0"/>
    <s v="documentary"/>
    <n v="78.2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x v="0"/>
    <s v="documentary"/>
    <n v="47.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x v="0"/>
    <s v="documentary"/>
    <n v="54.02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x v="0"/>
    <s v="documentary"/>
    <n v="68.489999999999995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x v="0"/>
    <s v="documentary"/>
    <n v="108.15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x v="0"/>
    <s v="documentary"/>
    <n v="589.95000000000005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x v="0"/>
    <s v="documentary"/>
    <n v="48.05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x v="0"/>
    <s v="documentary"/>
    <n v="72.48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x v="0"/>
    <s v="documentary"/>
    <n v="57.08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x v="0"/>
    <s v="documentary"/>
    <n v="85.4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x v="0"/>
    <s v="documentary"/>
    <n v="215.86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x v="0"/>
    <s v="documentary"/>
    <n v="45.42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x v="0"/>
    <s v="documentary"/>
    <n v="65.760000000000005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x v="0"/>
    <s v="documentary"/>
    <n v="66.7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x v="0"/>
    <s v="documentary"/>
    <n v="83.35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x v="0"/>
    <s v="documentary"/>
    <n v="120.91"/>
    <x v="260"/>
    <d v="2010-07-17T09:59:00"/>
    <x v="0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x v="0"/>
    <s v="documentary"/>
    <n v="97.64"/>
    <x v="261"/>
    <d v="2012-06-07T14:55:00"/>
    <x v="0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x v="0"/>
    <s v="documentary"/>
    <n v="41.38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x v="0"/>
    <s v="documentary"/>
    <n v="30.65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x v="0"/>
    <s v="documentary"/>
    <n v="64.95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x v="0"/>
    <s v="documentary"/>
    <n v="95.78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x v="0"/>
    <s v="documentary"/>
    <n v="40.42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x v="0"/>
    <s v="documentary"/>
    <n v="78.58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x v="0"/>
    <s v="documentary"/>
    <n v="50.18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x v="0"/>
    <s v="documentary"/>
    <n v="92.25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x v="0"/>
    <s v="documentary"/>
    <n v="57.5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x v="0"/>
    <s v="documentary"/>
    <n v="109.42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x v="0"/>
    <s v="documentary"/>
    <n v="81.89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x v="0"/>
    <s v="documentary"/>
    <n v="45.67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x v="0"/>
    <s v="documentary"/>
    <n v="55.22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x v="0"/>
    <s v="documentary"/>
    <n v="65.3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x v="0"/>
    <s v="documentary"/>
    <n v="95.23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x v="0"/>
    <s v="documentary"/>
    <n v="97.82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x v="0"/>
    <s v="documentary"/>
    <n v="87.69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x v="0"/>
    <s v="documentary"/>
    <n v="54.75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x v="0"/>
    <s v="documentary"/>
    <n v="83.95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x v="0"/>
    <s v="documentary"/>
    <n v="254.39"/>
    <x v="282"/>
    <d v="2010-02-22T22:00:00"/>
    <x v="0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x v="0"/>
    <s v="documentary"/>
    <n v="101.83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x v="0"/>
    <s v="documentary"/>
    <n v="55.07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x v="0"/>
    <s v="documentary"/>
    <n v="56.9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x v="0"/>
    <s v="documentary"/>
    <n v="121.28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x v="0"/>
    <s v="documentary"/>
    <n v="91.19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x v="0"/>
    <s v="documentary"/>
    <n v="115.45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x v="0"/>
    <s v="documentary"/>
    <n v="67.77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x v="0"/>
    <s v="documentary"/>
    <n v="28.58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x v="0"/>
    <s v="documentary"/>
    <n v="46.88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x v="0"/>
    <s v="documentary"/>
    <n v="154.41999999999999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x v="0"/>
    <s v="documentary"/>
    <n v="201.22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x v="0"/>
    <s v="documentary"/>
    <n v="100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x v="0"/>
    <s v="documentary"/>
    <n v="100.08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x v="0"/>
    <s v="documentary"/>
    <n v="230.09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x v="0"/>
    <s v="documentary"/>
    <n v="56.3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x v="0"/>
    <s v="documentary"/>
    <n v="73.3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x v="0"/>
    <s v="documentary"/>
    <n v="85.3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x v="0"/>
    <s v="documentary"/>
    <n v="61.5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x v="0"/>
    <s v="documentary"/>
    <n v="93.02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x v="0"/>
    <s v="documentary"/>
    <n v="50.29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x v="0"/>
    <s v="documentary"/>
    <n v="106.43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x v="0"/>
    <s v="documentary"/>
    <n v="51.72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x v="0"/>
    <s v="documentary"/>
    <n v="36.61"/>
    <x v="306"/>
    <d v="2013-03-20T19:05:33"/>
    <x v="0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x v="0"/>
    <s v="documentary"/>
    <n v="42.52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x v="0"/>
    <s v="documentary"/>
    <n v="62.71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x v="0"/>
    <s v="documentary"/>
    <n v="89.96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x v="0"/>
    <s v="documentary"/>
    <n v="28.92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x v="0"/>
    <s v="documentary"/>
    <n v="138.80000000000001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x v="0"/>
    <s v="documentary"/>
    <n v="61.3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x v="0"/>
    <s v="documentary"/>
    <n v="80.2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x v="0"/>
    <s v="documentary"/>
    <n v="32.1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x v="0"/>
    <s v="documentary"/>
    <n v="200.89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x v="0"/>
    <s v="documentary"/>
    <n v="108.01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x v="0"/>
    <s v="documentary"/>
    <n v="95.7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x v="0"/>
    <s v="documentary"/>
    <n v="49.88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x v="0"/>
    <s v="documentary"/>
    <n v="110.47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x v="0"/>
    <s v="documentary"/>
    <n v="106.62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x v="0"/>
    <s v="documentary"/>
    <n v="145.0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x v="0"/>
    <s v="documentary"/>
    <n v="114.59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x v="0"/>
    <s v="documentary"/>
    <n v="70.92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x v="0"/>
    <s v="documentary"/>
    <n v="147.16999999999999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x v="0"/>
    <s v="documentary"/>
    <n v="104.82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x v="0"/>
    <s v="documentary"/>
    <n v="97.36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x v="0"/>
    <s v="documentary"/>
    <n v="188.31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x v="0"/>
    <s v="documentary"/>
    <n v="70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x v="0"/>
    <s v="documentary"/>
    <n v="146.35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x v="0"/>
    <s v="documentary"/>
    <n v="67.91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x v="0"/>
    <s v="documentary"/>
    <n v="169.85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x v="0"/>
    <s v="documentary"/>
    <n v="58.41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x v="0"/>
    <s v="documentary"/>
    <n v="71.900000000000006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x v="0"/>
    <s v="documentary"/>
    <n v="129.82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x v="0"/>
    <s v="documentary"/>
    <n v="44.91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x v="0"/>
    <s v="documentary"/>
    <n v="40.76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x v="0"/>
    <s v="documentary"/>
    <n v="125.45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x v="0"/>
    <s v="documentary"/>
    <n v="246.61"/>
    <x v="355"/>
    <d v="2014-12-01T08:03:14"/>
    <x v="0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x v="0"/>
    <s v="documentary"/>
    <n v="79.400000000000006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x v="0"/>
    <s v="documentary"/>
    <n v="193.05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x v="0"/>
    <s v="documentary"/>
    <n v="84.02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x v="0"/>
    <s v="documentary"/>
    <n v="109.82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x v="0"/>
    <s v="documentary"/>
    <n v="139.53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x v="0"/>
    <s v="documentary"/>
    <n v="347.85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x v="0"/>
    <s v="documentary"/>
    <n v="68.239999999999995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x v="0"/>
    <s v="documentary"/>
    <n v="239.9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x v="0"/>
    <s v="documentary"/>
    <n v="287.31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x v="0"/>
    <s v="documentary"/>
    <n v="86.85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x v="0"/>
    <s v="documentary"/>
    <n v="42.87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x v="0"/>
    <s v="documentary"/>
    <n v="709.42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x v="0"/>
    <s v="documentary"/>
    <n v="161.26"/>
    <x v="371"/>
    <d v="2013-02-01T18:25:39"/>
    <x v="0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x v="0"/>
    <s v="documentary"/>
    <n v="41.78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x v="0"/>
    <s v="documentary"/>
    <n v="89.89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x v="0"/>
    <s v="documentary"/>
    <n v="45.05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x v="0"/>
    <s v="documentary"/>
    <n v="42.86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x v="0"/>
    <s v="documentary"/>
    <n v="54.08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x v="0"/>
    <s v="documentary"/>
    <n v="40.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x v="0"/>
    <s v="documentary"/>
    <n v="116.86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x v="0"/>
    <s v="documentary"/>
    <n v="104.31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x v="0"/>
    <s v="documentary"/>
    <n v="69.77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x v="0"/>
    <s v="documentary"/>
    <n v="43.02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x v="0"/>
    <s v="documentary"/>
    <n v="58.5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x v="0"/>
    <s v="documentary"/>
    <n v="111.8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x v="0"/>
    <s v="documentary"/>
    <n v="88.85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x v="0"/>
    <s v="documentary"/>
    <n v="81.75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x v="0"/>
    <s v="documentary"/>
    <n v="104.26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x v="0"/>
    <s v="documentary"/>
    <n v="90.62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x v="0"/>
    <s v="documentary"/>
    <n v="157.33000000000001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x v="0"/>
    <s v="documentary"/>
    <n v="105.18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x v="0"/>
    <s v="documentary"/>
    <n v="58.72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x v="0"/>
    <s v="documentary"/>
    <n v="81.63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x v="0"/>
    <s v="documentary"/>
    <n v="56.46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x v="0"/>
    <s v="documentary"/>
    <n v="224.85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x v="0"/>
    <s v="documentary"/>
    <n v="181.13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x v="0"/>
    <s v="documentary"/>
    <n v="711.0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x v="0"/>
    <s v="documentary"/>
    <n v="75.19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x v="0"/>
    <s v="documentary"/>
    <n v="133.13999999999999"/>
    <x v="404"/>
    <d v="2014-02-05T23:04:00"/>
    <x v="0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x v="0"/>
    <s v="documentary"/>
    <n v="55.2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x v="0"/>
    <s v="documentary"/>
    <n v="86.16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x v="0"/>
    <s v="documentary"/>
    <n v="92.32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x v="0"/>
    <s v="documentary"/>
    <n v="160.16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x v="0"/>
    <s v="documentary"/>
    <n v="45.6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x v="0"/>
    <s v="documentary"/>
    <n v="125.79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x v="0"/>
    <s v="documentary"/>
    <n v="57.65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x v="0"/>
    <s v="documentary"/>
    <n v="78.66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x v="0"/>
    <s v="documentary"/>
    <n v="91.48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x v="0"/>
    <s v="documentary"/>
    <n v="68.09999999999999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x v="0"/>
    <s v="documentary"/>
    <n v="48.09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x v="0"/>
    <s v="documentary"/>
    <n v="202.42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x v="0"/>
    <s v="documentary"/>
    <n v="110.07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x v="0"/>
    <s v="animation"/>
    <n v="4.83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x v="0"/>
    <s v="animation"/>
    <n v="35.83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x v="0"/>
    <s v="animation"/>
    <n v="11.77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x v="0"/>
    <s v="animation"/>
    <n v="40.78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x v="0"/>
    <s v="animation"/>
    <n v="16.63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x v="0"/>
    <s v="animation"/>
    <n v="52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x v="0"/>
    <s v="animation"/>
    <n v="0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x v="0"/>
    <s v="animation"/>
    <n v="4.8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x v="0"/>
    <s v="animation"/>
    <n v="51.88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x v="0"/>
    <s v="animation"/>
    <n v="62.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x v="0"/>
    <s v="animation"/>
    <n v="1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x v="0"/>
    <s v="animation"/>
    <n v="0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x v="0"/>
    <s v="animation"/>
    <n v="0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x v="0"/>
    <s v="animation"/>
    <n v="0"/>
    <x v="439"/>
    <d v="2014-10-17T18:16:58"/>
    <x v="0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x v="0"/>
    <s v="animation"/>
    <n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x v="0"/>
    <s v="animation"/>
    <n v="0"/>
    <x v="441"/>
    <d v="2013-11-02T19:03:16"/>
    <x v="0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x v="0"/>
    <s v="animation"/>
    <n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x v="0"/>
    <s v="animation"/>
    <n v="50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x v="0"/>
    <s v="animation"/>
    <n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x v="0"/>
    <s v="animation"/>
    <n v="20.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x v="0"/>
    <s v="animation"/>
    <n v="9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x v="0"/>
    <s v="animation"/>
    <n v="56.57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x v="0"/>
    <s v="animation"/>
    <n v="0"/>
    <x v="451"/>
    <d v="2014-01-25T17:09:51"/>
    <x v="0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x v="0"/>
    <s v="animation"/>
    <n v="16.399999999999999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x v="0"/>
    <s v="animation"/>
    <n v="22.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x v="0"/>
    <s v="animation"/>
    <n v="20.329999999999998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x v="0"/>
    <s v="animation"/>
    <n v="0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x v="0"/>
    <s v="animation"/>
    <n v="16.760000000000002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x v="0"/>
    <s v="animation"/>
    <n v="25"/>
    <x v="459"/>
    <d v="2011-11-13T16:22:07"/>
    <x v="0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x v="0"/>
    <s v="animation"/>
    <n v="12.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x v="0"/>
    <s v="animation"/>
    <n v="0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x v="0"/>
    <s v="animation"/>
    <n v="0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x v="0"/>
    <s v="animation"/>
    <n v="113.64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x v="0"/>
    <s v="animation"/>
    <n v="1"/>
    <x v="464"/>
    <d v="2016-05-18T20:22:15"/>
    <x v="0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x v="0"/>
    <s v="animation"/>
    <n v="17.2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x v="0"/>
    <s v="animation"/>
    <n v="15.2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x v="0"/>
    <s v="animation"/>
    <n v="110.64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x v="0"/>
    <s v="animation"/>
    <n v="0"/>
    <x v="468"/>
    <d v="2012-07-11T03:51:05"/>
    <x v="0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x v="0"/>
    <s v="animation"/>
    <n v="0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x v="0"/>
    <s v="animation"/>
    <n v="25.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x v="0"/>
    <s v="animation"/>
    <n v="38.479999999999997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x v="0"/>
    <s v="animation"/>
    <n v="28.2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x v="0"/>
    <s v="animation"/>
    <n v="61.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x v="0"/>
    <s v="animation"/>
    <n v="1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x v="0"/>
    <s v="animation"/>
    <n v="39.57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x v="0"/>
    <s v="animation"/>
    <n v="0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x v="0"/>
    <s v="animation"/>
    <n v="88.8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x v="0"/>
    <s v="animation"/>
    <n v="55.46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x v="0"/>
    <s v="animation"/>
    <n v="87.14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x v="0"/>
    <s v="animation"/>
    <n v="10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x v="0"/>
    <s v="animation"/>
    <n v="51.22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x v="0"/>
    <s v="animation"/>
    <n v="66.52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x v="0"/>
    <s v="animation"/>
    <n v="50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x v="0"/>
    <s v="animation"/>
    <n v="0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x v="0"/>
    <s v="animation"/>
    <n v="0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x v="0"/>
    <s v="animation"/>
    <n v="71.67"/>
    <x v="489"/>
    <d v="2012-01-05T11:33:00"/>
    <x v="0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x v="0"/>
    <s v="animation"/>
    <n v="0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x v="0"/>
    <s v="animation"/>
    <n v="0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x v="0"/>
    <s v="animation"/>
    <n v="10.33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x v="0"/>
    <s v="animation"/>
    <n v="1"/>
    <x v="496"/>
    <d v="2014-02-10T22:21:14"/>
    <x v="0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x v="0"/>
    <s v="animation"/>
    <n v="10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x v="0"/>
    <s v="animation"/>
    <n v="136.09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x v="0"/>
    <s v="animation"/>
    <n v="73.459999999999994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x v="0"/>
    <s v="animation"/>
    <n v="53.7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x v="0"/>
    <s v="animation"/>
    <n v="0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x v="0"/>
    <s v="animation"/>
    <n v="57.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x v="0"/>
    <s v="animation"/>
    <n v="12.67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x v="0"/>
    <s v="animation"/>
    <n v="67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x v="0"/>
    <s v="animation"/>
    <n v="250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x v="0"/>
    <s v="animation"/>
    <n v="64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x v="0"/>
    <s v="animation"/>
    <n v="133.33000000000001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x v="0"/>
    <s v="animation"/>
    <n v="0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x v="0"/>
    <s v="animation"/>
    <n v="30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x v="0"/>
    <s v="animation"/>
    <n v="5.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x v="0"/>
    <s v="animation"/>
    <n v="102.38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x v="0"/>
    <s v="animation"/>
    <n v="16.670000000000002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x v="0"/>
    <s v="animation"/>
    <n v="68.33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x v="0"/>
    <s v="animation"/>
    <n v="39.229999999999997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x v="1"/>
    <s v="plays"/>
    <n v="93.43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x v="1"/>
    <s v="plays"/>
    <n v="110.97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x v="1"/>
    <s v="plays"/>
    <n v="29.2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x v="1"/>
    <s v="plays"/>
    <n v="1000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x v="1"/>
    <s v="plays"/>
    <n v="63.83"/>
    <x v="527"/>
    <d v="2017-02-17T16:05:00"/>
    <x v="0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x v="1"/>
    <s v="plays"/>
    <n v="86.94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x v="1"/>
    <s v="plays"/>
    <n v="129.03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x v="1"/>
    <s v="plays"/>
    <n v="71.239999999999995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x v="1"/>
    <s v="plays"/>
    <n v="117.88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x v="1"/>
    <s v="plays"/>
    <n v="34.75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x v="1"/>
    <s v="plays"/>
    <n v="252.02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x v="1"/>
    <s v="plays"/>
    <n v="25.1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x v="2"/>
    <s v="web"/>
    <n v="1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x v="2"/>
    <s v="web"/>
    <n v="35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x v="2"/>
    <s v="web"/>
    <n v="3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x v="2"/>
    <s v="web"/>
    <n v="0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x v="2"/>
    <s v="web"/>
    <n v="8.75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x v="2"/>
    <s v="web"/>
    <n v="20.5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x v="2"/>
    <s v="web"/>
    <n v="64.36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x v="2"/>
    <s v="web"/>
    <n v="0"/>
    <x v="555"/>
    <d v="2016-06-12T08:29:03"/>
    <x v="0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x v="2"/>
    <s v="web"/>
    <n v="68.3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x v="2"/>
    <s v="web"/>
    <n v="4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x v="2"/>
    <s v="web"/>
    <n v="0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x v="2"/>
    <s v="web"/>
    <n v="1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x v="2"/>
    <s v="web"/>
    <n v="1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x v="2"/>
    <s v="web"/>
    <n v="0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x v="2"/>
    <s v="web"/>
    <n v="142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x v="2"/>
    <s v="web"/>
    <n v="38.44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x v="2"/>
    <s v="web"/>
    <n v="20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x v="2"/>
    <s v="web"/>
    <n v="10"/>
    <x v="577"/>
    <d v="2016-05-20T14:08:22"/>
    <x v="0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x v="2"/>
    <s v="web"/>
    <n v="35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x v="2"/>
    <s v="web"/>
    <n v="1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x v="2"/>
    <s v="web"/>
    <n v="150.5"/>
    <x v="588"/>
    <d v="2016-11-17T19:28:06"/>
    <x v="0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x v="2"/>
    <s v="web"/>
    <n v="24.78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x v="2"/>
    <s v="web"/>
    <n v="250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x v="2"/>
    <s v="web"/>
    <n v="13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x v="2"/>
    <s v="web"/>
    <n v="3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x v="2"/>
    <s v="web"/>
    <n v="10"/>
    <x v="597"/>
    <d v="2016-07-31T16:00:00"/>
    <x v="0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x v="2"/>
    <s v="web"/>
    <n v="121.43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x v="2"/>
    <s v="web"/>
    <n v="23.33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x v="2"/>
    <s v="web"/>
    <n v="45.39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x v="2"/>
    <s v="web"/>
    <n v="0"/>
    <x v="604"/>
    <d v="2014-08-28T00:50:56"/>
    <x v="0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x v="2"/>
    <s v="web"/>
    <n v="0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x v="2"/>
    <s v="web"/>
    <n v="0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x v="2"/>
    <s v="web"/>
    <n v="0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x v="2"/>
    <s v="web"/>
    <n v="1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x v="2"/>
    <s v="web"/>
    <n v="300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x v="2"/>
    <s v="web"/>
    <n v="8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x v="2"/>
    <s v="web"/>
    <n v="37.89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x v="2"/>
    <s v="web"/>
    <n v="0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x v="2"/>
    <s v="web"/>
    <n v="90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x v="2"/>
    <s v="web"/>
    <n v="0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x v="2"/>
    <s v="web"/>
    <n v="116.6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x v="2"/>
    <s v="web"/>
    <n v="76.6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x v="2"/>
    <s v="web"/>
    <n v="49.8"/>
    <x v="633"/>
    <d v="2016-06-17T23:00:00"/>
    <x v="0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x v="2"/>
    <s v="web"/>
    <n v="0"/>
    <x v="637"/>
    <d v="2017-02-25T23:04:00"/>
    <x v="0"/>
  </r>
  <r>
    <n v="638"/>
    <s v="W (Canceled)"/>
    <s v="O0"/>
    <n v="200000"/>
    <n v="18"/>
    <n v="0"/>
    <x v="1"/>
    <s v="DE"/>
    <s v="EUR"/>
    <n v="1490447662"/>
    <n v="1485267262"/>
    <b v="0"/>
    <n v="6"/>
    <b v="0"/>
    <x v="2"/>
    <s v="web"/>
    <n v="3"/>
    <x v="638"/>
    <d v="2017-03-25T13:14:22"/>
    <x v="0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x v="2"/>
    <s v="web"/>
    <n v="1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x v="2"/>
    <s v="wearables"/>
    <n v="50.5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x v="2"/>
    <s v="wearables"/>
    <n v="73.489999999999995"/>
    <x v="644"/>
    <d v="2014-10-29T01:00:00"/>
    <x v="0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x v="2"/>
    <s v="wearables"/>
    <n v="23.52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x v="2"/>
    <s v="wearables"/>
    <n v="39.07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x v="2"/>
    <s v="wearables"/>
    <n v="125.94"/>
    <x v="647"/>
    <d v="2016-03-17T17:25:49"/>
    <x v="0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x v="2"/>
    <s v="wearables"/>
    <n v="1644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x v="2"/>
    <s v="wearables"/>
    <n v="42.67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x v="2"/>
    <s v="wearables"/>
    <n v="35.130000000000003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x v="2"/>
    <s v="wearables"/>
    <n v="239.35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x v="2"/>
    <s v="wearables"/>
    <n v="107.64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x v="2"/>
    <s v="wearables"/>
    <n v="122.74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x v="2"/>
    <s v="wearables"/>
    <n v="84.94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x v="2"/>
    <s v="wearables"/>
    <n v="10.56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x v="2"/>
    <s v="wearables"/>
    <n v="39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x v="2"/>
    <s v="wearables"/>
    <n v="155.33000000000001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x v="2"/>
    <s v="wearables"/>
    <n v="2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x v="2"/>
    <s v="wearables"/>
    <n v="178.93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x v="2"/>
    <s v="wearables"/>
    <n v="1536.25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x v="2"/>
    <s v="wearables"/>
    <n v="85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x v="2"/>
    <s v="wearables"/>
    <n v="788.53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x v="2"/>
    <s v="wearables"/>
    <n v="50.3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x v="2"/>
    <s v="wearables"/>
    <n v="68.33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x v="2"/>
    <s v="wearables"/>
    <n v="7.5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x v="2"/>
    <s v="wearables"/>
    <n v="34.270000000000003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x v="2"/>
    <s v="wearables"/>
    <n v="133.25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x v="2"/>
    <s v="wearables"/>
    <n v="65.180000000000007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x v="2"/>
    <s v="wearables"/>
    <n v="93.9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x v="2"/>
    <s v="wearables"/>
    <n v="150.65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x v="2"/>
    <s v="wearables"/>
    <n v="1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x v="2"/>
    <s v="wearables"/>
    <n v="13.25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x v="2"/>
    <s v="wearables"/>
    <n v="99.33"/>
    <x v="683"/>
    <d v="2016-10-31T21:36:04"/>
    <x v="0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x v="2"/>
    <s v="wearables"/>
    <n v="177.39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x v="2"/>
    <s v="wearables"/>
    <n v="55.3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x v="2"/>
    <s v="wearables"/>
    <n v="591.66999999999996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x v="2"/>
    <s v="wearables"/>
    <n v="343.15"/>
    <x v="689"/>
    <d v="2016-12-08T04:59:00"/>
    <x v="0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x v="2"/>
    <s v="wearables"/>
    <n v="72.59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x v="2"/>
    <s v="wearables"/>
    <n v="6.5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x v="2"/>
    <s v="wearables"/>
    <n v="84.29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x v="2"/>
    <s v="wearables"/>
    <n v="90.86"/>
    <x v="695"/>
    <d v="2014-10-31T12:30:20"/>
    <x v="0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x v="2"/>
    <s v="wearables"/>
    <n v="1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x v="2"/>
    <s v="wearables"/>
    <n v="20.34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x v="2"/>
    <s v="wearables"/>
    <n v="530.69000000000005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x v="2"/>
    <s v="wearables"/>
    <n v="120.39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x v="2"/>
    <s v="wearables"/>
    <n v="13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x v="2"/>
    <s v="wearables"/>
    <n v="291.33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x v="2"/>
    <s v="wearables"/>
    <n v="124.92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x v="2"/>
    <s v="wearables"/>
    <n v="119.57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x v="2"/>
    <s v="wearables"/>
    <n v="120.25"/>
    <x v="704"/>
    <d v="2017-02-20T04:37:48"/>
    <x v="0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x v="2"/>
    <s v="wearables"/>
    <n v="195.4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x v="2"/>
    <s v="wearables"/>
    <n v="0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x v="2"/>
    <s v="wearables"/>
    <n v="117.7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x v="2"/>
    <s v="wearables"/>
    <n v="23.95"/>
    <x v="708"/>
    <d v="2014-09-13T13:56:40"/>
    <x v="0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x v="2"/>
    <s v="wearables"/>
    <n v="30.5"/>
    <x v="709"/>
    <d v="2014-12-05T00:59:19"/>
    <x v="0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x v="2"/>
    <s v="wearables"/>
    <n v="0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x v="2"/>
    <s v="wearables"/>
    <n v="99.97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x v="2"/>
    <s v="wearables"/>
    <n v="26.25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x v="2"/>
    <s v="wearables"/>
    <n v="199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x v="2"/>
    <s v="wearables"/>
    <n v="80.319999999999993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x v="2"/>
    <s v="wearables"/>
    <n v="44.69"/>
    <x v="716"/>
    <d v="2014-12-01T00:00:00"/>
    <x v="0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x v="2"/>
    <s v="wearables"/>
    <n v="76.25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x v="2"/>
    <s v="wearables"/>
    <n v="22.5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x v="2"/>
    <s v="wearables"/>
    <n v="19.399999999999999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x v="3"/>
    <s v="nonfiction"/>
    <n v="66.709999999999994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x v="3"/>
    <s v="nonfiction"/>
    <n v="84.14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x v="3"/>
    <s v="nonfiction"/>
    <n v="215.73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x v="3"/>
    <s v="nonfiction"/>
    <n v="51.63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x v="3"/>
    <s v="nonfiction"/>
    <n v="72.430000000000007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x v="3"/>
    <s v="nonfiction"/>
    <n v="36.53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x v="3"/>
    <s v="nonfiction"/>
    <n v="60.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x v="3"/>
    <s v="nonfiction"/>
    <n v="43.55"/>
    <x v="729"/>
    <d v="2012-09-19T04:27:41"/>
    <x v="0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x v="3"/>
    <s v="nonfiction"/>
    <n v="99.77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x v="3"/>
    <s v="nonfiction"/>
    <n v="88.73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x v="3"/>
    <s v="nonfiction"/>
    <n v="4.92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x v="3"/>
    <s v="nonfiction"/>
    <n v="17.82"/>
    <x v="733"/>
    <d v="2013-12-20T10:04:52"/>
    <x v="0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x v="3"/>
    <s v="nonfiction"/>
    <n v="234.81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x v="3"/>
    <s v="nonfiction"/>
    <n v="105.05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x v="3"/>
    <s v="nonfiction"/>
    <n v="56.67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x v="3"/>
    <s v="nonfiction"/>
    <n v="39.049999999999997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x v="3"/>
    <s v="nonfiction"/>
    <n v="68.349999999999994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x v="3"/>
    <s v="nonfiction"/>
    <n v="141.4199999999999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x v="3"/>
    <s v="nonfiction"/>
    <n v="67.3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x v="3"/>
    <s v="nonfiction"/>
    <n v="54.27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x v="3"/>
    <s v="nonfiction"/>
    <n v="82.52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x v="3"/>
    <s v="nonfiction"/>
    <n v="53.73"/>
    <x v="745"/>
    <d v="2013-05-03T13:44:05"/>
    <x v="0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x v="3"/>
    <s v="nonfiction"/>
    <n v="34.21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x v="3"/>
    <s v="nonfiction"/>
    <n v="127.33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x v="3"/>
    <s v="nonfiction"/>
    <n v="45.57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x v="3"/>
    <s v="nonfiction"/>
    <n v="95.96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x v="3"/>
    <s v="nonfiction"/>
    <n v="77.27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x v="3"/>
    <s v="nonfiction"/>
    <n v="57.34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x v="3"/>
    <s v="nonfiction"/>
    <n v="53.1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x v="3"/>
    <s v="nonfiction"/>
    <n v="42.35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x v="3"/>
    <s v="nonfiction"/>
    <n v="37.47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x v="3"/>
    <s v="nonfiction"/>
    <n v="37.450000000000003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x v="3"/>
    <s v="nonfiction"/>
    <n v="33.06"/>
    <x v="757"/>
    <d v="2012-12-06T01:18:34"/>
    <x v="0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x v="3"/>
    <s v="nonfiction"/>
    <n v="134.21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x v="3"/>
    <s v="nonfiction"/>
    <n v="51.47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x v="3"/>
    <s v="fiction"/>
    <n v="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x v="3"/>
    <s v="fiction"/>
    <n v="39.17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x v="3"/>
    <s v="fiction"/>
    <n v="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x v="3"/>
    <s v="fiction"/>
    <n v="5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x v="3"/>
    <s v="fiction"/>
    <n v="57.3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x v="3"/>
    <s v="fiction"/>
    <n v="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x v="3"/>
    <s v="fiction"/>
    <n v="31.85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x v="3"/>
    <s v="fiction"/>
    <n v="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x v="3"/>
    <s v="fiction"/>
    <n v="5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x v="3"/>
    <s v="fiction"/>
    <n v="39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x v="3"/>
    <s v="fiction"/>
    <n v="34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x v="3"/>
    <s v="fiction"/>
    <n v="7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x v="3"/>
    <s v="fiction"/>
    <n v="2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x v="3"/>
    <s v="fiction"/>
    <n v="66.67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x v="4"/>
    <s v="rock"/>
    <n v="38.520000000000003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x v="4"/>
    <s v="rock"/>
    <n v="42.6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x v="4"/>
    <s v="rock"/>
    <n v="50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x v="4"/>
    <s v="rock"/>
    <n v="63.49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x v="4"/>
    <s v="rock"/>
    <n v="102.5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x v="4"/>
    <s v="rock"/>
    <n v="31.14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x v="4"/>
    <s v="rock"/>
    <n v="162.2700000000000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x v="4"/>
    <s v="rock"/>
    <n v="80.59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x v="4"/>
    <s v="rock"/>
    <n v="59.85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x v="4"/>
    <s v="rock"/>
    <n v="132.8600000000000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x v="4"/>
    <s v="rock"/>
    <n v="92.55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x v="4"/>
    <s v="rock"/>
    <n v="60.86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x v="4"/>
    <s v="rock"/>
    <n v="41.85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x v="4"/>
    <s v="rock"/>
    <n v="88.33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x v="4"/>
    <s v="rock"/>
    <n v="158.96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x v="4"/>
    <s v="rock"/>
    <n v="85.05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x v="4"/>
    <s v="rock"/>
    <n v="112.6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x v="4"/>
    <s v="rock"/>
    <n v="45.44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x v="4"/>
    <s v="rock"/>
    <n v="46.22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x v="4"/>
    <s v="rock"/>
    <n v="178.6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x v="4"/>
    <s v="rock"/>
    <n v="40.75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x v="4"/>
    <s v="rock"/>
    <n v="43.73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x v="4"/>
    <s v="rock"/>
    <n v="81.069999999999993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x v="4"/>
    <s v="rock"/>
    <n v="74.6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x v="4"/>
    <s v="rock"/>
    <n v="305.56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x v="4"/>
    <s v="rock"/>
    <n v="58.33"/>
    <x v="805"/>
    <d v="2011-07-16T23:00:00"/>
    <x v="0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x v="4"/>
    <s v="rock"/>
    <n v="117.68"/>
    <x v="806"/>
    <d v="2011-09-07T16:35:39"/>
    <x v="0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x v="4"/>
    <s v="rock"/>
    <n v="73.77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x v="4"/>
    <s v="rock"/>
    <n v="104.65"/>
    <x v="808"/>
    <d v="2014-12-22T04:59:00"/>
    <x v="0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x v="4"/>
    <s v="rock"/>
    <n v="79.83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x v="4"/>
    <s v="rock"/>
    <n v="58.33"/>
    <x v="810"/>
    <d v="2012-09-01T01:21:02"/>
    <x v="0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x v="4"/>
    <s v="rock"/>
    <n v="86.67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x v="4"/>
    <s v="rock"/>
    <n v="27.6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x v="4"/>
    <s v="rock"/>
    <n v="25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x v="4"/>
    <s v="rock"/>
    <n v="45.46"/>
    <x v="814"/>
    <d v="2011-05-31T18:04:00"/>
    <x v="0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x v="4"/>
    <s v="rock"/>
    <n v="99.53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x v="4"/>
    <s v="rock"/>
    <n v="39.3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x v="4"/>
    <s v="rock"/>
    <n v="89.42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x v="4"/>
    <s v="rock"/>
    <n v="28.68"/>
    <x v="818"/>
    <d v="2012-08-07T17:01:00"/>
    <x v="0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x v="4"/>
    <s v="rock"/>
    <n v="31.07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x v="4"/>
    <s v="rock"/>
    <n v="70.55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x v="4"/>
    <s v="rock"/>
    <n v="51.8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x v="4"/>
    <s v="rock"/>
    <n v="39.82"/>
    <x v="824"/>
    <d v="2010-04-18T06:59:00"/>
    <x v="0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x v="4"/>
    <s v="rock"/>
    <n v="126.8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x v="4"/>
    <s v="rock"/>
    <n v="113.88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x v="4"/>
    <s v="rock"/>
    <n v="28.18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x v="4"/>
    <s v="rock"/>
    <n v="36.6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x v="4"/>
    <s v="rock"/>
    <n v="32.5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x v="4"/>
    <s v="rock"/>
    <n v="60.66"/>
    <x v="830"/>
    <d v="2013-03-22T11:37:05"/>
    <x v="0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x v="4"/>
    <s v="rock"/>
    <n v="175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x v="4"/>
    <s v="rock"/>
    <n v="97.99"/>
    <x v="832"/>
    <d v="2012-01-21T08:13:00"/>
    <x v="0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x v="4"/>
    <s v="rock"/>
    <n v="148.78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x v="4"/>
    <s v="rock"/>
    <n v="96.08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x v="4"/>
    <s v="rock"/>
    <n v="58.63"/>
    <x v="835"/>
    <d v="2012-05-19T03:00:00"/>
    <x v="0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x v="4"/>
    <s v="rock"/>
    <n v="109.7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x v="4"/>
    <s v="rock"/>
    <n v="49.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x v="4"/>
    <s v="rock"/>
    <n v="47.67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x v="4"/>
    <s v="rock"/>
    <n v="60.74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x v="4"/>
    <s v="metal"/>
    <n v="63.38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x v="4"/>
    <s v="metal"/>
    <n v="53.89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x v="4"/>
    <s v="metal"/>
    <n v="66.87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x v="4"/>
    <s v="metal"/>
    <n v="63.1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x v="4"/>
    <s v="metal"/>
    <n v="36.630000000000003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x v="4"/>
    <s v="metal"/>
    <n v="34.01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x v="4"/>
    <s v="metal"/>
    <n v="28.55"/>
    <x v="846"/>
    <d v="2014-03-10T14:00:00"/>
    <x v="0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x v="4"/>
    <s v="metal"/>
    <n v="46.67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x v="4"/>
    <s v="metal"/>
    <n v="37.270000000000003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x v="4"/>
    <s v="metal"/>
    <n v="59.26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x v="4"/>
    <s v="metal"/>
    <n v="65.86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x v="4"/>
    <s v="metal"/>
    <n v="31.91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x v="4"/>
    <s v="metal"/>
    <n v="19.46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x v="4"/>
    <s v="jazz"/>
    <n v="52.92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x v="4"/>
    <s v="jazz"/>
    <n v="50.5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x v="4"/>
    <s v="jazz"/>
    <n v="42.5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x v="4"/>
    <s v="jazz"/>
    <n v="18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x v="4"/>
    <s v="jazz"/>
    <n v="34.18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x v="4"/>
    <s v="jazz"/>
    <n v="22.5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x v="4"/>
    <s v="jazz"/>
    <n v="109.18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x v="4"/>
    <s v="jazz"/>
    <n v="50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x v="4"/>
    <s v="jazz"/>
    <n v="346.67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x v="4"/>
    <s v="jazz"/>
    <n v="12.4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x v="4"/>
    <s v="jazz"/>
    <n v="27.08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x v="4"/>
    <s v="jazz"/>
    <n v="32.5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x v="4"/>
    <s v="jazz"/>
    <n v="9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x v="4"/>
    <s v="jazz"/>
    <n v="34.76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x v="4"/>
    <s v="jazz"/>
    <n v="28.58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x v="4"/>
    <s v="jazz"/>
    <n v="46.59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x v="4"/>
    <s v="jazz"/>
    <n v="32.5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x v="4"/>
    <s v="jazz"/>
    <n v="21.47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x v="4"/>
    <s v="indie rock"/>
    <n v="14.13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x v="4"/>
    <s v="indie rock"/>
    <n v="30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x v="4"/>
    <s v="indie rock"/>
    <n v="21.57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x v="4"/>
    <s v="indie rock"/>
    <n v="83.38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x v="4"/>
    <s v="indie rock"/>
    <n v="10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x v="4"/>
    <s v="indie rock"/>
    <n v="35.71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x v="4"/>
    <s v="indie rock"/>
    <n v="29.29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x v="4"/>
    <s v="indie rock"/>
    <n v="0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x v="4"/>
    <s v="indie rock"/>
    <n v="18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x v="4"/>
    <s v="indie rock"/>
    <n v="73.760000000000005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x v="4"/>
    <s v="indie rock"/>
    <n v="31.25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x v="4"/>
    <s v="indie rock"/>
    <n v="28.89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x v="4"/>
    <s v="indie rock"/>
    <n v="143.82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x v="4"/>
    <s v="indie rock"/>
    <n v="147.81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x v="4"/>
    <s v="indie rock"/>
    <n v="27.86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x v="4"/>
    <s v="indie rock"/>
    <n v="0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x v="4"/>
    <s v="indie rock"/>
    <n v="35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x v="4"/>
    <s v="indie rock"/>
    <n v="35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x v="4"/>
    <s v="jazz"/>
    <n v="10.5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x v="4"/>
    <s v="jazz"/>
    <n v="0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x v="4"/>
    <s v="jazz"/>
    <n v="30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x v="4"/>
    <s v="jazz"/>
    <n v="40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x v="4"/>
    <s v="jazz"/>
    <n v="32.67"/>
    <x v="905"/>
    <d v="2011-01-24T05:45:26"/>
    <x v="0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x v="4"/>
    <s v="jazz"/>
    <n v="0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x v="4"/>
    <s v="jazz"/>
    <n v="0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x v="4"/>
    <s v="jazz"/>
    <n v="0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x v="4"/>
    <s v="jazz"/>
    <n v="65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x v="4"/>
    <s v="jazz"/>
    <n v="24.6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x v="4"/>
    <s v="jazz"/>
    <n v="0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x v="4"/>
    <s v="jazz"/>
    <n v="15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x v="4"/>
    <s v="jazz"/>
    <n v="82.58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x v="4"/>
    <s v="jazz"/>
    <n v="0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x v="4"/>
    <s v="jazz"/>
    <n v="41.67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x v="4"/>
    <s v="jazz"/>
    <n v="0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x v="4"/>
    <s v="jazz"/>
    <n v="30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x v="4"/>
    <s v="jazz"/>
    <n v="19.600000000000001"/>
    <x v="918"/>
    <d v="2014-12-01T22:59:21"/>
    <x v="0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x v="4"/>
    <s v="jazz"/>
    <n v="100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x v="4"/>
    <s v="jazz"/>
    <n v="0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x v="4"/>
    <s v="jazz"/>
    <n v="231.75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x v="4"/>
    <s v="jazz"/>
    <n v="189.3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x v="4"/>
    <s v="jazz"/>
    <n v="55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x v="4"/>
    <s v="jazz"/>
    <n v="21.8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x v="4"/>
    <s v="jazz"/>
    <n v="32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x v="4"/>
    <s v="jazz"/>
    <n v="0"/>
    <x v="926"/>
    <d v="2010-07-08T22:40:00"/>
    <x v="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x v="4"/>
    <s v="jazz"/>
    <n v="0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x v="4"/>
    <s v="jazz"/>
    <n v="56.25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x v="4"/>
    <s v="jazz"/>
    <n v="0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x v="4"/>
    <s v="jazz"/>
    <n v="69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x v="4"/>
    <s v="jazz"/>
    <n v="18.71"/>
    <x v="931"/>
    <d v="2014-03-16T22:00:00"/>
    <x v="0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x v="4"/>
    <s v="jazz"/>
    <n v="46.0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x v="4"/>
    <s v="jazz"/>
    <n v="60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x v="4"/>
    <s v="jazz"/>
    <n v="50.67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x v="4"/>
    <s v="jazz"/>
    <n v="0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x v="4"/>
    <s v="jazz"/>
    <n v="20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x v="4"/>
    <s v="jazz"/>
    <n v="25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x v="4"/>
    <s v="jazz"/>
    <n v="20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x v="2"/>
    <s v="wearables"/>
    <n v="37.450000000000003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x v="2"/>
    <s v="wearables"/>
    <n v="41.75"/>
    <x v="942"/>
    <d v="2016-02-18T20:14:20"/>
    <x v="0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x v="2"/>
    <s v="wearables"/>
    <n v="24.0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x v="2"/>
    <s v="wearables"/>
    <n v="69.41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x v="2"/>
    <s v="wearables"/>
    <n v="155.25"/>
    <x v="945"/>
    <d v="2017-02-18T23:59:00"/>
    <x v="0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x v="2"/>
    <s v="wearables"/>
    <n v="57.2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x v="2"/>
    <s v="wearables"/>
    <n v="0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x v="2"/>
    <s v="wearables"/>
    <n v="60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x v="2"/>
    <s v="wearables"/>
    <n v="158.63999999999999"/>
    <x v="951"/>
    <d v="2016-06-04T15:41:12"/>
    <x v="0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x v="2"/>
    <s v="wearables"/>
    <n v="99.86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x v="2"/>
    <s v="wearables"/>
    <n v="25.2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x v="2"/>
    <s v="wearables"/>
    <n v="182.62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x v="2"/>
    <s v="wearables"/>
    <n v="33.29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x v="2"/>
    <s v="wearables"/>
    <n v="113.63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x v="2"/>
    <s v="wearables"/>
    <n v="136.46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x v="2"/>
    <s v="wearables"/>
    <n v="364.35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x v="2"/>
    <s v="wearables"/>
    <n v="19.239999999999998"/>
    <x v="962"/>
    <d v="2016-02-11T17:05:53"/>
    <x v="0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x v="2"/>
    <s v="wearables"/>
    <n v="41.89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x v="2"/>
    <s v="wearables"/>
    <n v="49.67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x v="2"/>
    <s v="wearables"/>
    <n v="59.2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x v="2"/>
    <s v="wearables"/>
    <n v="43.9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x v="2"/>
    <s v="wearables"/>
    <n v="26.5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x v="2"/>
    <s v="wearables"/>
    <n v="1272.73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x v="2"/>
    <s v="wearables"/>
    <n v="164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x v="2"/>
    <s v="wearables"/>
    <n v="153.88999999999999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x v="2"/>
    <s v="wearables"/>
    <n v="93.33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x v="2"/>
    <s v="wearables"/>
    <n v="108.63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x v="2"/>
    <s v="wearables"/>
    <n v="75.75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x v="2"/>
    <s v="wearables"/>
    <n v="790.84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x v="2"/>
    <s v="wearables"/>
    <n v="301.94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x v="2"/>
    <s v="wearables"/>
    <n v="47.94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x v="2"/>
    <s v="wearables"/>
    <n v="2.75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x v="2"/>
    <s v="wearables"/>
    <n v="1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x v="2"/>
    <s v="wearables"/>
    <n v="171.79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x v="2"/>
    <s v="wearables"/>
    <n v="161.22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x v="2"/>
    <s v="wearables"/>
    <n v="0"/>
    <x v="988"/>
    <d v="2016-10-01T08:33:45"/>
    <x v="0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x v="2"/>
    <s v="wearables"/>
    <n v="52.41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x v="2"/>
    <s v="wearables"/>
    <n v="13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x v="2"/>
    <s v="wearables"/>
    <n v="30.29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x v="2"/>
    <s v="wearables"/>
    <n v="116.75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x v="2"/>
    <s v="wearables"/>
    <n v="89.6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x v="2"/>
    <s v="wearables"/>
    <n v="424.45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x v="2"/>
    <s v="wearables"/>
    <n v="80.67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x v="2"/>
    <s v="wearables"/>
    <n v="13"/>
    <x v="996"/>
    <d v="2014-07-27T15:27:00"/>
    <x v="0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x v="2"/>
    <s v="wearables"/>
    <n v="8.130000000000000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x v="2"/>
    <s v="wearables"/>
    <n v="292.0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x v="2"/>
    <s v="wearables"/>
    <n v="3304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x v="2"/>
    <s v="wearables"/>
    <n v="1300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x v="2"/>
    <s v="wearables"/>
    <n v="214.07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x v="2"/>
    <s v="wearables"/>
    <n v="216.34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x v="2"/>
    <s v="wearables"/>
    <n v="29.25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x v="2"/>
    <s v="wearables"/>
    <n v="174.95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x v="2"/>
    <s v="wearables"/>
    <n v="250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x v="2"/>
    <s v="wearables"/>
    <n v="65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x v="2"/>
    <s v="wearables"/>
    <n v="55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x v="2"/>
    <s v="wearables"/>
    <n v="75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x v="2"/>
    <s v="wearables"/>
    <n v="1389.36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x v="2"/>
    <s v="wearables"/>
    <n v="191.25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x v="2"/>
    <s v="wearables"/>
    <n v="74.790000000000006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x v="2"/>
    <s v="wearables"/>
    <n v="88.71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x v="4"/>
    <s v="electronic music"/>
    <n v="388.98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x v="4"/>
    <s v="electronic music"/>
    <n v="57.38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x v="4"/>
    <s v="electronic music"/>
    <n v="69.67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x v="4"/>
    <s v="electronic music"/>
    <n v="45.99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x v="4"/>
    <s v="electronic music"/>
    <n v="43.03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x v="4"/>
    <s v="electronic music"/>
    <n v="61.03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x v="4"/>
    <s v="electronic music"/>
    <n v="50.59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x v="4"/>
    <s v="electronic music"/>
    <n v="39.159999999999997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x v="4"/>
    <s v="electronic music"/>
    <n v="23.96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x v="4"/>
    <s v="electronic music"/>
    <n v="35.74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x v="4"/>
    <s v="electronic music"/>
    <n v="21.37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x v="5"/>
    <s v="audio"/>
    <n v="250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x v="5"/>
    <s v="audio"/>
    <n v="0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x v="5"/>
    <s v="audio"/>
    <n v="10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x v="5"/>
    <s v="audio"/>
    <n v="33.25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x v="5"/>
    <s v="audio"/>
    <n v="1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x v="5"/>
    <s v="audio"/>
    <n v="53"/>
    <x v="1048"/>
    <d v="2016-09-25T01:16:29"/>
    <x v="0"/>
  </r>
  <r>
    <n v="1049"/>
    <s v="J1 (Canceled)"/>
    <s v="------"/>
    <n v="12000"/>
    <n v="0"/>
    <n v="0"/>
    <x v="1"/>
    <s v="US"/>
    <s v="USD"/>
    <n v="1455272445"/>
    <n v="1452680445"/>
    <b v="0"/>
    <n v="0"/>
    <b v="0"/>
    <x v="5"/>
    <s v="audio"/>
    <n v="0"/>
    <x v="1049"/>
    <d v="2016-02-12T10:20:45"/>
    <x v="0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x v="5"/>
    <s v="audio"/>
    <n v="0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x v="5"/>
    <s v="audio"/>
    <n v="0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x v="5"/>
    <s v="audio"/>
    <n v="15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x v="5"/>
    <s v="audio"/>
    <n v="0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x v="5"/>
    <s v="audio"/>
    <n v="0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x v="5"/>
    <s v="audio"/>
    <n v="0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x v="5"/>
    <s v="audio"/>
    <n v="0"/>
    <x v="1058"/>
    <d v="2015-03-26T00:00:00"/>
    <x v="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x v="5"/>
    <s v="audio"/>
    <n v="0"/>
    <x v="1061"/>
    <d v="2016-05-02T01:00:00"/>
    <x v="0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x v="5"/>
    <s v="audio"/>
    <n v="47.5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x v="5"/>
    <s v="audio"/>
    <n v="0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x v="6"/>
    <s v="video games"/>
    <n v="65.6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x v="6"/>
    <s v="video games"/>
    <n v="16.2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x v="6"/>
    <s v="video games"/>
    <n v="34.130000000000003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x v="6"/>
    <s v="video games"/>
    <n v="13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x v="6"/>
    <s v="video games"/>
    <n v="11.25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x v="6"/>
    <s v="video games"/>
    <n v="40.47999999999999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x v="6"/>
    <s v="video games"/>
    <n v="35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x v="6"/>
    <s v="video games"/>
    <n v="12.75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x v="6"/>
    <s v="video games"/>
    <n v="10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x v="6"/>
    <s v="video games"/>
    <n v="113.57"/>
    <x v="1074"/>
    <d v="2014-01-04T04:09:05"/>
    <x v="0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x v="6"/>
    <s v="video games"/>
    <n v="15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x v="6"/>
    <s v="video games"/>
    <n v="48.28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x v="6"/>
    <s v="video games"/>
    <n v="9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x v="6"/>
    <s v="video games"/>
    <n v="37.6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x v="6"/>
    <s v="video games"/>
    <n v="18.579999999999998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x v="6"/>
    <s v="video games"/>
    <n v="3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x v="6"/>
    <s v="video games"/>
    <n v="18.670000000000002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x v="6"/>
    <s v="video games"/>
    <n v="410"/>
    <x v="1083"/>
    <d v="2014-08-02T15:49:43"/>
    <x v="0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x v="6"/>
    <s v="video games"/>
    <n v="0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x v="6"/>
    <s v="video games"/>
    <n v="114"/>
    <x v="1085"/>
    <d v="2016-03-14T15:06:15"/>
    <x v="0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x v="6"/>
    <s v="video games"/>
    <n v="7.5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x v="6"/>
    <s v="video games"/>
    <n v="0"/>
    <x v="1087"/>
    <d v="2014-06-15T17:08:07"/>
    <x v="0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x v="6"/>
    <s v="video games"/>
    <n v="43.42"/>
    <x v="1088"/>
    <d v="2014-04-24T19:11:07"/>
    <x v="0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x v="6"/>
    <s v="video games"/>
    <n v="12.5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x v="6"/>
    <s v="video games"/>
    <n v="3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x v="6"/>
    <s v="video games"/>
    <n v="10.56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x v="6"/>
    <s v="video games"/>
    <n v="122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x v="6"/>
    <s v="video games"/>
    <n v="267.81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x v="6"/>
    <s v="video games"/>
    <n v="74.209999999999994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x v="6"/>
    <s v="video games"/>
    <n v="6.71"/>
    <x v="1097"/>
    <d v="2014-03-02T19:01:17"/>
    <x v="0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x v="6"/>
    <s v="video games"/>
    <n v="81.95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x v="6"/>
    <s v="video games"/>
    <n v="10"/>
    <x v="1100"/>
    <d v="2016-02-14T02:39:31"/>
    <x v="0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x v="6"/>
    <s v="video games"/>
    <n v="6.83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x v="6"/>
    <s v="video games"/>
    <n v="17.71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x v="6"/>
    <s v="video games"/>
    <n v="16.2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x v="6"/>
    <s v="video games"/>
    <n v="80.3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x v="6"/>
    <s v="video games"/>
    <n v="71.55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x v="6"/>
    <s v="video games"/>
    <n v="23.5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x v="6"/>
    <s v="video games"/>
    <n v="0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x v="6"/>
    <s v="video games"/>
    <n v="34.880000000000003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x v="6"/>
    <s v="video games"/>
    <n v="15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x v="6"/>
    <s v="video games"/>
    <n v="23.18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x v="6"/>
    <s v="video games"/>
    <n v="100.23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x v="6"/>
    <s v="video games"/>
    <n v="5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x v="6"/>
    <s v="video games"/>
    <n v="3.33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x v="6"/>
    <s v="video games"/>
    <n v="13.25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x v="6"/>
    <s v="video games"/>
    <n v="17.850000000000001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x v="6"/>
    <s v="video games"/>
    <n v="36.33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x v="6"/>
    <s v="video games"/>
    <n v="5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x v="6"/>
    <s v="video games"/>
    <n v="0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x v="6"/>
    <s v="video games"/>
    <n v="5.8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x v="6"/>
    <s v="video games"/>
    <n v="0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x v="6"/>
    <s v="video games"/>
    <n v="3.6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x v="6"/>
    <s v="mobile games"/>
    <n v="5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x v="6"/>
    <s v="mobile games"/>
    <n v="25.43"/>
    <x v="1127"/>
    <d v="2014-11-14T21:30:00"/>
    <x v="0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x v="6"/>
    <s v="mobile games"/>
    <n v="1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x v="6"/>
    <s v="mobile games"/>
    <n v="10.5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x v="6"/>
    <s v="mobile games"/>
    <n v="3.67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x v="6"/>
    <s v="mobile games"/>
    <n v="110.62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x v="6"/>
    <s v="mobile games"/>
    <n v="20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x v="6"/>
    <s v="mobile games"/>
    <n v="1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x v="6"/>
    <s v="mobile games"/>
    <n v="50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x v="6"/>
    <s v="mobile games"/>
    <n v="253.21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x v="6"/>
    <s v="mobile games"/>
    <n v="31.25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x v="6"/>
    <s v="mobile games"/>
    <n v="5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x v="7"/>
    <s v="food trucks"/>
    <n v="100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x v="7"/>
    <s v="food trucks"/>
    <n v="44.17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x v="7"/>
    <s v="food trucks"/>
    <n v="0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x v="7"/>
    <s v="food trucks"/>
    <n v="24.33"/>
    <x v="1148"/>
    <d v="2016-12-01T05:06:21"/>
    <x v="0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x v="7"/>
    <s v="food trucks"/>
    <n v="37.5"/>
    <x v="1149"/>
    <d v="2016-06-16T17:02:46"/>
    <x v="0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x v="7"/>
    <s v="food trucks"/>
    <n v="23.5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x v="7"/>
    <s v="food trucks"/>
    <n v="50.33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x v="7"/>
    <s v="food trucks"/>
    <n v="11.67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x v="7"/>
    <s v="food trucks"/>
    <n v="17.5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x v="7"/>
    <s v="food trucks"/>
    <n v="0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x v="7"/>
    <s v="food trucks"/>
    <n v="0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x v="7"/>
    <s v="food trucks"/>
    <n v="82.82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x v="7"/>
    <s v="food trucks"/>
    <n v="61.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x v="7"/>
    <s v="food trucks"/>
    <n v="340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x v="7"/>
    <s v="food trucks"/>
    <n v="25"/>
    <x v="1171"/>
    <d v="2014-11-13T20:18:47"/>
    <x v="0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x v="7"/>
    <s v="food trucks"/>
    <n v="0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x v="7"/>
    <s v="food trucks"/>
    <n v="46.63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x v="7"/>
    <s v="food trucks"/>
    <n v="10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x v="7"/>
    <s v="food trucks"/>
    <n v="0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x v="7"/>
    <s v="food trucks"/>
    <n v="5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x v="7"/>
    <s v="food trucks"/>
    <n v="69.12"/>
    <x v="1180"/>
    <d v="2014-06-28T19:21:54"/>
    <x v="0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x v="7"/>
    <s v="food trucks"/>
    <n v="10.5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x v="7"/>
    <s v="food trucks"/>
    <n v="33.33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x v="8"/>
    <s v="photobooks"/>
    <n v="61.56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x v="8"/>
    <s v="photobooks"/>
    <n v="37.78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x v="8"/>
    <s v="photobooks"/>
    <n v="112.79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x v="8"/>
    <s v="photobooks"/>
    <n v="51.92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x v="8"/>
    <s v="photobooks"/>
    <n v="89.24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x v="8"/>
    <s v="photobooks"/>
    <n v="79.97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x v="8"/>
    <s v="photobooks"/>
    <n v="121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x v="8"/>
    <s v="photobooks"/>
    <n v="55.37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x v="8"/>
    <s v="photobooks"/>
    <n v="32.340000000000003"/>
    <x v="1206"/>
    <d v="2017-03-11T13:29:00"/>
    <x v="0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x v="8"/>
    <s v="photobooks"/>
    <n v="123.38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x v="8"/>
    <s v="photobooks"/>
    <n v="207.07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x v="8"/>
    <s v="photobooks"/>
    <n v="138.26"/>
    <x v="1209"/>
    <d v="2017-02-25T20:18:25"/>
    <x v="0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x v="8"/>
    <s v="photobooks"/>
    <n v="168.5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x v="8"/>
    <s v="photobooks"/>
    <n v="61.53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x v="8"/>
    <s v="photobooks"/>
    <n v="71.59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x v="8"/>
    <s v="photobooks"/>
    <n v="148.57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x v="8"/>
    <s v="photobooks"/>
    <n v="102.86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x v="8"/>
    <s v="photobooks"/>
    <n v="23.8"/>
    <x v="1221"/>
    <d v="2016-12-04T00:00:00"/>
    <x v="0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x v="8"/>
    <s v="photobooks"/>
    <n v="81.27"/>
    <x v="1222"/>
    <d v="2016-04-01T04:00:00"/>
    <x v="0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x v="8"/>
    <s v="photobooks"/>
    <n v="116.21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x v="4"/>
    <s v="world music"/>
    <n v="58.89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x v="4"/>
    <s v="world music"/>
    <n v="44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x v="4"/>
    <s v="world music"/>
    <n v="48.43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x v="4"/>
    <s v="world music"/>
    <n v="0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x v="4"/>
    <s v="world music"/>
    <n v="61.04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x v="4"/>
    <s v="world music"/>
    <n v="25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x v="4"/>
    <s v="world music"/>
    <n v="0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x v="4"/>
    <s v="world music"/>
    <n v="40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x v="4"/>
    <s v="world music"/>
    <n v="19.329999999999998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x v="4"/>
    <s v="world music"/>
    <n v="35"/>
    <x v="1235"/>
    <d v="2013-12-15T03:14:59"/>
    <x v="0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x v="4"/>
    <s v="world music"/>
    <n v="0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x v="4"/>
    <s v="world music"/>
    <n v="0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x v="4"/>
    <s v="world music"/>
    <n v="59.33"/>
    <x v="1238"/>
    <d v="2011-08-06T14:38:56"/>
    <x v="0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x v="4"/>
    <s v="world music"/>
    <n v="0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x v="4"/>
    <s v="world music"/>
    <n v="30.13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x v="4"/>
    <s v="world music"/>
    <n v="74.62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x v="4"/>
    <s v="world music"/>
    <n v="5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x v="4"/>
    <s v="world music"/>
    <n v="44.5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x v="4"/>
    <s v="rock"/>
    <n v="46.13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x v="4"/>
    <s v="rock"/>
    <n v="141.47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x v="4"/>
    <s v="rock"/>
    <n v="75.48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x v="4"/>
    <s v="rock"/>
    <n v="85.5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x v="4"/>
    <s v="rock"/>
    <n v="64.25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x v="4"/>
    <s v="rock"/>
    <n v="64.47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x v="4"/>
    <s v="rock"/>
    <n v="118.2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x v="4"/>
    <s v="rock"/>
    <n v="82.54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x v="4"/>
    <s v="rock"/>
    <n v="34.17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x v="4"/>
    <s v="rock"/>
    <n v="42.73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x v="4"/>
    <s v="rock"/>
    <n v="94.49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x v="4"/>
    <s v="rock"/>
    <n v="55.7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x v="4"/>
    <s v="rock"/>
    <n v="98.03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x v="4"/>
    <s v="rock"/>
    <n v="92.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x v="4"/>
    <s v="rock"/>
    <n v="38.18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x v="4"/>
    <s v="rock"/>
    <n v="27.15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x v="4"/>
    <s v="rock"/>
    <n v="50.69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x v="4"/>
    <s v="rock"/>
    <n v="38.94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x v="4"/>
    <s v="rock"/>
    <n v="77.64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x v="4"/>
    <s v="rock"/>
    <n v="43.54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x v="4"/>
    <s v="rock"/>
    <n v="31.82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x v="4"/>
    <s v="rock"/>
    <n v="63.18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x v="4"/>
    <s v="rock"/>
    <n v="190.9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x v="4"/>
    <s v="rock"/>
    <n v="140.8600000000000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x v="4"/>
    <s v="rock"/>
    <n v="76.92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x v="4"/>
    <s v="rock"/>
    <n v="99.16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x v="4"/>
    <s v="rock"/>
    <n v="67.88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x v="4"/>
    <s v="rock"/>
    <n v="246.29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x v="4"/>
    <s v="rock"/>
    <n v="189.29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x v="4"/>
    <s v="rock"/>
    <n v="76.67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x v="4"/>
    <s v="rock"/>
    <n v="82.96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x v="4"/>
    <s v="rock"/>
    <n v="62.52"/>
    <x v="1275"/>
    <d v="2013-08-07T20:49:47"/>
    <x v="0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x v="4"/>
    <s v="rock"/>
    <n v="46.07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x v="4"/>
    <s v="rock"/>
    <n v="38.54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x v="4"/>
    <s v="rock"/>
    <n v="53.0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x v="4"/>
    <s v="rock"/>
    <n v="73.36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x v="4"/>
    <s v="rock"/>
    <n v="127.98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x v="4"/>
    <s v="rock"/>
    <n v="104.73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x v="4"/>
    <s v="rock"/>
    <n v="67.67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x v="4"/>
    <s v="rock"/>
    <n v="95.93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x v="1"/>
    <s v="plays"/>
    <n v="65.1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x v="1"/>
    <s v="plays"/>
    <n v="65.87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x v="1"/>
    <s v="plays"/>
    <n v="36.08"/>
    <x v="1289"/>
    <d v="2017-01-04T03:14:05"/>
    <x v="0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x v="1"/>
    <s v="plays"/>
    <n v="52.17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x v="1"/>
    <s v="plays"/>
    <n v="92.04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x v="1"/>
    <s v="plays"/>
    <n v="63.42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x v="1"/>
    <s v="plays"/>
    <n v="168.75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x v="1"/>
    <s v="plays"/>
    <n v="50"/>
    <x v="1302"/>
    <d v="2016-12-01T02:23:31"/>
    <x v="0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x v="1"/>
    <s v="plays"/>
    <n v="42.21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x v="2"/>
    <s v="wearables"/>
    <n v="152.41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x v="2"/>
    <s v="wearables"/>
    <n v="90.62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x v="2"/>
    <s v="wearables"/>
    <n v="201.6"/>
    <x v="1306"/>
    <d v="2014-12-04T10:58:54"/>
    <x v="0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x v="2"/>
    <s v="wearables"/>
    <n v="127.93"/>
    <x v="1307"/>
    <d v="2016-02-17T12:04:39"/>
    <x v="0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x v="2"/>
    <s v="wearables"/>
    <n v="29.89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x v="2"/>
    <s v="wearables"/>
    <n v="129.16999999999999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x v="2"/>
    <s v="wearables"/>
    <n v="800.7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x v="2"/>
    <s v="wearables"/>
    <n v="102.02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x v="2"/>
    <s v="wearables"/>
    <n v="184.36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x v="2"/>
    <s v="wearables"/>
    <n v="1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x v="2"/>
    <s v="wearables"/>
    <n v="603.53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x v="2"/>
    <s v="wearables"/>
    <n v="45.41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x v="2"/>
    <s v="wearables"/>
    <n v="97.33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x v="2"/>
    <s v="wearables"/>
    <n v="167.67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x v="2"/>
    <s v="wearables"/>
    <n v="859.86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x v="2"/>
    <s v="wearables"/>
    <n v="30.27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x v="2"/>
    <s v="wearables"/>
    <n v="54.67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x v="2"/>
    <s v="wearables"/>
    <n v="60.75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x v="2"/>
    <s v="wearables"/>
    <n v="102.73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x v="2"/>
    <s v="wearables"/>
    <n v="116.53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x v="2"/>
    <s v="wearables"/>
    <n v="45.33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x v="2"/>
    <s v="wearables"/>
    <n v="157.46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x v="2"/>
    <s v="wearables"/>
    <n v="100.5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x v="2"/>
    <s v="wearables"/>
    <n v="0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x v="2"/>
    <s v="wearables"/>
    <n v="0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x v="2"/>
    <s v="wearables"/>
    <n v="51.82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x v="2"/>
    <s v="wearables"/>
    <n v="379.23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x v="2"/>
    <s v="wearables"/>
    <n v="176.36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x v="2"/>
    <s v="wearables"/>
    <n v="89.65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x v="2"/>
    <s v="wearables"/>
    <n v="0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x v="2"/>
    <s v="wearables"/>
    <n v="382.39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x v="2"/>
    <s v="wearables"/>
    <n v="158.36000000000001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x v="3"/>
    <s v="nonfiction"/>
    <n v="40.76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x v="3"/>
    <s v="nonfiction"/>
    <n v="53.57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x v="3"/>
    <s v="nonfiction"/>
    <n v="48.45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x v="3"/>
    <s v="nonfiction"/>
    <n v="230.1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x v="3"/>
    <s v="nonfiction"/>
    <n v="168.78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x v="3"/>
    <s v="nonfiction"/>
    <n v="31.81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x v="3"/>
    <s v="nonfiction"/>
    <n v="24.42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x v="3"/>
    <s v="nonfiction"/>
    <n v="25.35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x v="3"/>
    <s v="nonfiction"/>
    <n v="71.44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x v="3"/>
    <s v="nonfiction"/>
    <n v="38.549999999999997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x v="3"/>
    <s v="nonfiction"/>
    <n v="68.37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x v="3"/>
    <s v="nonfiction"/>
    <n v="40.21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x v="3"/>
    <s v="nonfiction"/>
    <n v="32.07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x v="3"/>
    <s v="nonfiction"/>
    <n v="28.63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x v="3"/>
    <s v="nonfiction"/>
    <n v="43.64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x v="3"/>
    <s v="nonfiction"/>
    <n v="40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x v="4"/>
    <s v="rock"/>
    <n v="346.04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x v="4"/>
    <s v="rock"/>
    <n v="64.540000000000006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x v="4"/>
    <s v="rock"/>
    <n v="83.97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x v="4"/>
    <s v="rock"/>
    <n v="77.75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x v="4"/>
    <s v="rock"/>
    <n v="38.75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x v="4"/>
    <s v="rock"/>
    <n v="201.94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x v="4"/>
    <s v="rock"/>
    <n v="43.06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x v="4"/>
    <s v="rock"/>
    <n v="62.87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x v="4"/>
    <s v="rock"/>
    <n v="55.6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x v="4"/>
    <s v="rock"/>
    <n v="48.71"/>
    <x v="1377"/>
    <d v="2017-02-03T04:11:00"/>
    <x v="0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x v="4"/>
    <s v="rock"/>
    <n v="30.58"/>
    <x v="1378"/>
    <d v="2016-08-01T18:13:30"/>
    <x v="0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x v="4"/>
    <s v="rock"/>
    <n v="73.36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x v="4"/>
    <s v="rock"/>
    <n v="56.4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x v="4"/>
    <s v="rock"/>
    <n v="50.25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x v="4"/>
    <s v="rock"/>
    <n v="65.91"/>
    <x v="1385"/>
    <d v="2016-04-29T12:11:00"/>
    <x v="0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x v="4"/>
    <s v="rock"/>
    <n v="60.18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x v="4"/>
    <s v="rock"/>
    <n v="21.38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x v="4"/>
    <s v="rock"/>
    <n v="27.32"/>
    <x v="1392"/>
    <d v="2016-03-03T03:43:06"/>
    <x v="0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x v="4"/>
    <s v="rock"/>
    <n v="196.83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x v="4"/>
    <s v="rock"/>
    <n v="53.88"/>
    <x v="1394"/>
    <d v="2017-03-01T03:00:00"/>
    <x v="0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x v="4"/>
    <s v="rock"/>
    <n v="47.76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x v="4"/>
    <s v="rock"/>
    <n v="72.06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x v="4"/>
    <s v="rock"/>
    <n v="74.25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x v="4"/>
    <s v="rock"/>
    <n v="61.7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x v="4"/>
    <s v="rock"/>
    <n v="17.239999999999998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x v="4"/>
    <s v="rock"/>
    <n v="51.72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x v="4"/>
    <s v="rock"/>
    <n v="62.17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x v="3"/>
    <s v="translations"/>
    <n v="6.18"/>
    <x v="1405"/>
    <d v="2014-11-28T17:20:01"/>
    <x v="0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x v="3"/>
    <s v="translations"/>
    <n v="7.5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x v="3"/>
    <s v="translations"/>
    <n v="0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x v="3"/>
    <s v="translations"/>
    <n v="1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x v="3"/>
    <s v="translations"/>
    <n v="24.6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x v="3"/>
    <s v="translations"/>
    <n v="1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x v="3"/>
    <s v="translations"/>
    <n v="6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x v="3"/>
    <s v="translations"/>
    <n v="44.5"/>
    <x v="1419"/>
    <d v="2016-10-09T10:56:59"/>
    <x v="0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x v="3"/>
    <s v="translations"/>
    <n v="1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x v="3"/>
    <s v="translations"/>
    <n v="13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x v="3"/>
    <s v="translations"/>
    <n v="109.07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x v="3"/>
    <s v="translations"/>
    <n v="104.75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x v="3"/>
    <s v="translations"/>
    <n v="15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x v="3"/>
    <s v="translations"/>
    <n v="80.599999999999994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x v="3"/>
    <s v="translations"/>
    <n v="80.5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x v="3"/>
    <s v="translations"/>
    <n v="38.5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x v="3"/>
    <s v="translations"/>
    <n v="36.68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x v="3"/>
    <s v="translations"/>
    <n v="75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x v="3"/>
    <s v="translations"/>
    <n v="1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x v="3"/>
    <s v="translations"/>
    <n v="0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x v="3"/>
    <s v="translations"/>
    <n v="0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x v="3"/>
    <s v="translations"/>
    <n v="0"/>
    <x v="1446"/>
    <d v="2016-04-21T10:44:38"/>
    <x v="0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x v="3"/>
    <s v="translations"/>
    <n v="25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x v="3"/>
    <s v="translations"/>
    <n v="1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x v="3"/>
    <s v="translations"/>
    <n v="1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x v="3"/>
    <s v="translations"/>
    <n v="0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x v="3"/>
    <s v="translations"/>
    <n v="0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x v="3"/>
    <s v="translations"/>
    <n v="15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x v="3"/>
    <s v="translations"/>
    <n v="225"/>
    <x v="1455"/>
    <d v="2014-09-05T13:39:00"/>
    <x v="0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x v="3"/>
    <s v="translations"/>
    <n v="48.33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x v="3"/>
    <s v="translations"/>
    <n v="0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x v="3"/>
    <s v="translations"/>
    <n v="0"/>
    <x v="1460"/>
    <d v="2014-11-30T23:45:00"/>
    <x v="0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x v="3"/>
    <s v="radio &amp; podcasts"/>
    <n v="44.67"/>
    <x v="1461"/>
    <d v="2014-10-21T00:00:00"/>
    <x v="0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x v="3"/>
    <s v="radio &amp; podcasts"/>
    <n v="28.94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x v="3"/>
    <s v="radio &amp; podcasts"/>
    <n v="35.44"/>
    <x v="1463"/>
    <d v="2013-04-07T20:52:18"/>
    <x v="0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x v="3"/>
    <s v="radio &amp; podcasts"/>
    <n v="52.62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x v="3"/>
    <s v="radio &amp; podcasts"/>
    <n v="76.72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x v="3"/>
    <s v="radio &amp; podcasts"/>
    <n v="33.19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x v="3"/>
    <s v="radio &amp; podcasts"/>
    <n v="149.46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x v="3"/>
    <s v="radio &amp; podcasts"/>
    <n v="23.17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x v="3"/>
    <s v="radio &amp; podcasts"/>
    <n v="103.2"/>
    <x v="1472"/>
    <d v="2013-10-16T13:01:43"/>
    <x v="0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x v="3"/>
    <s v="radio &amp; podcasts"/>
    <n v="38.46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x v="3"/>
    <s v="radio &amp; podcasts"/>
    <n v="44.32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x v="3"/>
    <s v="radio &amp; podcasts"/>
    <n v="64.17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x v="3"/>
    <s v="radio &amp; podcasts"/>
    <n v="43.3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x v="3"/>
    <s v="radio &amp; podcasts"/>
    <n v="90.5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x v="3"/>
    <s v="radio &amp; podcasts"/>
    <n v="29.19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x v="3"/>
    <s v="radio &amp; podcasts"/>
    <n v="30.96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x v="3"/>
    <s v="radio &amp; podcasts"/>
    <n v="92.16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x v="3"/>
    <s v="fiction"/>
    <n v="17.5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x v="3"/>
    <s v="fiction"/>
    <n v="5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x v="3"/>
    <s v="fiction"/>
    <n v="25"/>
    <x v="1483"/>
    <d v="2016-07-22T04:37:55"/>
    <x v="0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x v="3"/>
    <s v="fiction"/>
    <n v="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x v="3"/>
    <s v="fiction"/>
    <n v="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x v="3"/>
    <s v="fiction"/>
    <n v="6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x v="3"/>
    <s v="fiction"/>
    <n v="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x v="3"/>
    <s v="fiction"/>
    <n v="47.11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x v="3"/>
    <s v="fiction"/>
    <n v="10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x v="3"/>
    <s v="fiction"/>
    <n v="15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x v="3"/>
    <s v="fiction"/>
    <n v="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x v="3"/>
    <s v="fiction"/>
    <n v="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x v="3"/>
    <s v="fiction"/>
    <n v="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x v="3"/>
    <s v="fiction"/>
    <n v="1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x v="3"/>
    <s v="fiction"/>
    <n v="19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x v="3"/>
    <s v="fiction"/>
    <n v="5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x v="3"/>
    <s v="fiction"/>
    <n v="46.73"/>
    <x v="1500"/>
    <d v="2013-05-01T21:42:37"/>
    <x v="0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x v="8"/>
    <s v="photobooks"/>
    <n v="67.84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x v="8"/>
    <s v="photobooks"/>
    <n v="56.98"/>
    <x v="1503"/>
    <d v="2016-10-23T08:20:01"/>
    <x v="0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x v="8"/>
    <s v="photobooks"/>
    <n v="67.16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x v="8"/>
    <s v="photobooks"/>
    <n v="48.04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x v="8"/>
    <s v="photobooks"/>
    <n v="38.86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x v="8"/>
    <s v="photobooks"/>
    <n v="78.180000000000007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x v="8"/>
    <s v="photobooks"/>
    <n v="97.11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x v="8"/>
    <s v="photobooks"/>
    <n v="110.39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x v="8"/>
    <s v="photobooks"/>
    <n v="39.92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x v="8"/>
    <s v="photobooks"/>
    <n v="58.38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x v="8"/>
    <s v="photobooks"/>
    <n v="55.82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x v="8"/>
    <s v="photobooks"/>
    <n v="849.67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x v="8"/>
    <s v="photobooks"/>
    <n v="159.24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x v="8"/>
    <s v="photobooks"/>
    <n v="39.51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x v="8"/>
    <s v="photobooks"/>
    <n v="130.53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x v="8"/>
    <s v="photobooks"/>
    <n v="64.16"/>
    <x v="1519"/>
    <d v="2014-06-20T21:59:00"/>
    <x v="0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x v="8"/>
    <s v="photobooks"/>
    <n v="111.53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x v="8"/>
    <s v="photobooks"/>
    <n v="170.45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x v="8"/>
    <s v="photobooks"/>
    <n v="133.74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x v="8"/>
    <s v="photobooks"/>
    <n v="95.83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x v="8"/>
    <s v="photobooks"/>
    <n v="221.79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x v="8"/>
    <s v="photobooks"/>
    <n v="32.32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x v="8"/>
    <s v="photobooks"/>
    <n v="55.22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x v="8"/>
    <s v="photobooks"/>
    <n v="52.79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x v="8"/>
    <s v="photobooks"/>
    <n v="56.64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x v="8"/>
    <s v="photobooks"/>
    <n v="82.32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x v="8"/>
    <s v="photobooks"/>
    <n v="88.26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x v="8"/>
    <s v="photobooks"/>
    <n v="48.15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x v="8"/>
    <s v="photobooks"/>
    <n v="96.38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x v="8"/>
    <s v="photobooks"/>
    <n v="156.16999999999999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x v="8"/>
    <s v="photobooks"/>
    <n v="95.76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x v="8"/>
    <s v="photobooks"/>
    <n v="180.41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x v="8"/>
    <s v="nature"/>
    <n v="3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x v="8"/>
    <s v="nature"/>
    <n v="10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x v="8"/>
    <s v="nature"/>
    <n v="26.27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x v="8"/>
    <s v="nature"/>
    <n v="0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x v="8"/>
    <s v="nature"/>
    <n v="14.43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x v="8"/>
    <s v="nature"/>
    <n v="132.19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x v="8"/>
    <s v="nature"/>
    <n v="56.42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x v="8"/>
    <s v="nature"/>
    <n v="100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x v="8"/>
    <s v="nature"/>
    <n v="23.5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x v="3"/>
    <s v="art books"/>
    <n v="67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x v="3"/>
    <s v="art books"/>
    <n v="0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x v="3"/>
    <s v="art books"/>
    <n v="42.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x v="3"/>
    <s v="art books"/>
    <n v="100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x v="3"/>
    <s v="art books"/>
    <n v="108.0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x v="3"/>
    <s v="art books"/>
    <n v="26.92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x v="3"/>
    <s v="art books"/>
    <n v="155"/>
    <x v="1568"/>
    <d v="2014-12-24T01:29:45"/>
    <x v="0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x v="3"/>
    <s v="art books"/>
    <n v="0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x v="3"/>
    <s v="art books"/>
    <n v="47.77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x v="3"/>
    <s v="art books"/>
    <n v="41.67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x v="3"/>
    <s v="art books"/>
    <n v="74.33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x v="3"/>
    <s v="art books"/>
    <n v="65.459999999999994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x v="3"/>
    <s v="art books"/>
    <n v="27.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x v="3"/>
    <s v="art books"/>
    <n v="51.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x v="3"/>
    <s v="art books"/>
    <n v="14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x v="3"/>
    <s v="art books"/>
    <n v="0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x v="8"/>
    <s v="places"/>
    <n v="15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x v="8"/>
    <s v="places"/>
    <n v="0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x v="8"/>
    <s v="places"/>
    <n v="131.66999999999999"/>
    <x v="1585"/>
    <d v="2016-12-25T11:00:00"/>
    <x v="0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x v="8"/>
    <s v="places"/>
    <n v="1"/>
    <x v="1587"/>
    <d v="2014-12-13T22:49:25"/>
    <x v="0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x v="8"/>
    <s v="places"/>
    <n v="0"/>
    <x v="1589"/>
    <d v="2015-10-09T23:38:06"/>
    <x v="0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x v="8"/>
    <s v="places"/>
    <n v="44.48"/>
    <x v="1591"/>
    <d v="2016-04-03T16:25:41"/>
    <x v="0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x v="8"/>
    <s v="places"/>
    <n v="20.5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x v="8"/>
    <s v="places"/>
    <n v="40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x v="8"/>
    <s v="places"/>
    <n v="25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x v="8"/>
    <s v="places"/>
    <n v="0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x v="8"/>
    <s v="places"/>
    <n v="0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x v="8"/>
    <s v="places"/>
    <n v="40.78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x v="4"/>
    <s v="rock"/>
    <n v="48.33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x v="4"/>
    <s v="rock"/>
    <n v="46.95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x v="4"/>
    <s v="rock"/>
    <n v="66.69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x v="4"/>
    <s v="rock"/>
    <n v="48.84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x v="4"/>
    <s v="rock"/>
    <n v="137.3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x v="4"/>
    <s v="rock"/>
    <n v="87.83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x v="4"/>
    <s v="rock"/>
    <n v="70.790000000000006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x v="4"/>
    <s v="rock"/>
    <n v="52.83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x v="4"/>
    <s v="rock"/>
    <n v="443.75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x v="4"/>
    <s v="rock"/>
    <n v="48.54"/>
    <x v="1610"/>
    <d v="2012-12-15T22:11:50"/>
    <x v="0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x v="4"/>
    <s v="rock"/>
    <n v="37.07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x v="4"/>
    <s v="rock"/>
    <n v="50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x v="4"/>
    <s v="rock"/>
    <n v="39.04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x v="4"/>
    <s v="rock"/>
    <n v="66.69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x v="4"/>
    <s v="rock"/>
    <n v="67.13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x v="4"/>
    <s v="rock"/>
    <n v="66.37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x v="4"/>
    <s v="rock"/>
    <n v="64.62"/>
    <x v="1617"/>
    <d v="2013-11-01T19:00:00"/>
    <x v="0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x v="4"/>
    <s v="rock"/>
    <n v="58.37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x v="4"/>
    <s v="rock"/>
    <n v="86.96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x v="4"/>
    <s v="rock"/>
    <n v="66.47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x v="4"/>
    <s v="rock"/>
    <n v="163.78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x v="4"/>
    <s v="rock"/>
    <n v="107.98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x v="4"/>
    <s v="rock"/>
    <n v="42.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x v="4"/>
    <s v="rock"/>
    <n v="47.2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x v="4"/>
    <s v="rock"/>
    <n v="112.02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x v="4"/>
    <s v="rock"/>
    <n v="74.95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x v="4"/>
    <s v="rock"/>
    <n v="61.58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x v="4"/>
    <s v="rock"/>
    <n v="45.88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x v="4"/>
    <s v="rock"/>
    <n v="75.849999999999994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x v="4"/>
    <s v="rock"/>
    <n v="84.2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x v="4"/>
    <s v="rock"/>
    <n v="117.23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x v="4"/>
    <s v="rock"/>
    <n v="86.49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x v="4"/>
    <s v="rock"/>
    <n v="172.4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x v="4"/>
    <s v="rock"/>
    <n v="62.8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x v="4"/>
    <s v="rock"/>
    <n v="67.73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x v="4"/>
    <s v="rock"/>
    <n v="53.56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x v="4"/>
    <s v="rock"/>
    <n v="34.6"/>
    <x v="1637"/>
    <d v="2009-12-31T23:39:00"/>
    <x v="0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x v="4"/>
    <s v="rock"/>
    <n v="38.89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x v="4"/>
    <s v="rock"/>
    <n v="94.74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x v="4"/>
    <s v="rock"/>
    <n v="39.97"/>
    <x v="1640"/>
    <d v="2010-08-03T01:59:00"/>
    <x v="0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x v="4"/>
    <s v="pop"/>
    <n v="97.5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x v="4"/>
    <s v="pop"/>
    <n v="42.86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x v="4"/>
    <s v="pop"/>
    <n v="168.51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x v="4"/>
    <s v="pop"/>
    <n v="85.55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x v="4"/>
    <s v="pop"/>
    <n v="554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x v="4"/>
    <s v="pop"/>
    <n v="26.55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x v="4"/>
    <s v="pop"/>
    <n v="113.83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x v="4"/>
    <s v="pop"/>
    <n v="32.01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x v="4"/>
    <s v="pop"/>
    <n v="47.19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x v="4"/>
    <s v="pop"/>
    <n v="88.4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x v="4"/>
    <s v="pop"/>
    <n v="100.75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x v="4"/>
    <s v="pop"/>
    <n v="64.709999999999994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x v="4"/>
    <s v="pop"/>
    <n v="51.85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x v="4"/>
    <s v="pop"/>
    <n v="38.79"/>
    <x v="1654"/>
    <d v="2012-04-18T21:22:40"/>
    <x v="0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x v="4"/>
    <s v="pop"/>
    <n v="44.65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x v="4"/>
    <s v="pop"/>
    <n v="156.77000000000001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x v="4"/>
    <s v="pop"/>
    <n v="118.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x v="4"/>
    <s v="pop"/>
    <n v="74.150000000000006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x v="4"/>
    <s v="pop"/>
    <n v="12.53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x v="4"/>
    <s v="pop"/>
    <n v="27.86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x v="4"/>
    <s v="pop"/>
    <n v="132.44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x v="4"/>
    <s v="pop"/>
    <n v="34.380000000000003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x v="4"/>
    <s v="pop"/>
    <n v="44.96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x v="4"/>
    <s v="pop"/>
    <n v="41.04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x v="4"/>
    <s v="pop"/>
    <n v="52.6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x v="4"/>
    <s v="pop"/>
    <n v="70.78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x v="4"/>
    <s v="pop"/>
    <n v="53.75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x v="4"/>
    <s v="pop"/>
    <n v="44.61"/>
    <x v="1670"/>
    <d v="2010-07-05T04:00:00"/>
    <x v="0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x v="4"/>
    <s v="pop"/>
    <n v="26.15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x v="4"/>
    <s v="pop"/>
    <n v="39.18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x v="4"/>
    <s v="pop"/>
    <n v="89.25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x v="4"/>
    <s v="pop"/>
    <n v="40.42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x v="4"/>
    <s v="pop"/>
    <n v="82.38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x v="4"/>
    <s v="pop"/>
    <n v="159.52000000000001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x v="4"/>
    <s v="pop"/>
    <n v="36.24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x v="4"/>
    <s v="pop"/>
    <n v="62.5"/>
    <x v="1679"/>
    <d v="2011-07-22T01:39:05"/>
    <x v="0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x v="4"/>
    <s v="pop"/>
    <n v="4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x v="4"/>
    <s v="faith"/>
    <n v="74.5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x v="4"/>
    <s v="faith"/>
    <n v="0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x v="4"/>
    <s v="faith"/>
    <n v="76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x v="4"/>
    <s v="faith"/>
    <n v="86.44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x v="4"/>
    <s v="faith"/>
    <n v="24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x v="4"/>
    <s v="faith"/>
    <n v="1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x v="4"/>
    <s v="faith"/>
    <n v="80.13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x v="4"/>
    <s v="faith"/>
    <n v="253.14"/>
    <x v="1688"/>
    <d v="2017-04-09T11:49:54"/>
    <x v="0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x v="4"/>
    <s v="faith"/>
    <n v="171.43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x v="4"/>
    <s v="faith"/>
    <n v="57.73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x v="4"/>
    <s v="faith"/>
    <n v="264.26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x v="4"/>
    <s v="faith"/>
    <n v="159.33000000000001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x v="4"/>
    <s v="faith"/>
    <n v="35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x v="4"/>
    <s v="faith"/>
    <n v="5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x v="4"/>
    <s v="faith"/>
    <n v="61.09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x v="4"/>
    <s v="faith"/>
    <n v="0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x v="4"/>
    <s v="faith"/>
    <n v="114.82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x v="4"/>
    <s v="faith"/>
    <n v="0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x v="4"/>
    <s v="faith"/>
    <n v="54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x v="4"/>
    <s v="faith"/>
    <n v="65.97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x v="4"/>
    <s v="faith"/>
    <n v="5"/>
    <x v="1701"/>
    <d v="2015-01-15T15:56:45"/>
    <x v="0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x v="4"/>
    <s v="faith"/>
    <n v="54.11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x v="4"/>
    <s v="faith"/>
    <n v="0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x v="4"/>
    <s v="faith"/>
    <n v="21.25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x v="4"/>
    <s v="faith"/>
    <n v="525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x v="4"/>
    <s v="faith"/>
    <n v="50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x v="4"/>
    <s v="faith"/>
    <n v="50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x v="4"/>
    <s v="faith"/>
    <n v="34.020000000000003"/>
    <x v="1717"/>
    <d v="2016-04-21T04:00:00"/>
    <x v="0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x v="4"/>
    <s v="faith"/>
    <n v="37.5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x v="4"/>
    <s v="faith"/>
    <n v="11.67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x v="4"/>
    <s v="faith"/>
    <n v="28.13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x v="4"/>
    <s v="faith"/>
    <n v="1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x v="4"/>
    <s v="faith"/>
    <n v="8.75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x v="4"/>
    <s v="faith"/>
    <n v="62.22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x v="4"/>
    <s v="faith"/>
    <n v="137.25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x v="4"/>
    <s v="faith"/>
    <n v="0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x v="4"/>
    <s v="faith"/>
    <n v="0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x v="4"/>
    <s v="faith"/>
    <n v="55"/>
    <x v="1735"/>
    <d v="2016-08-07T19:32:25"/>
    <x v="0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x v="4"/>
    <s v="faith"/>
    <n v="20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x v="4"/>
    <s v="faith"/>
    <n v="1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x v="8"/>
    <s v="photobooks"/>
    <n v="63.97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x v="8"/>
    <s v="photobooks"/>
    <n v="89.93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x v="8"/>
    <s v="photobooks"/>
    <n v="89.67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x v="8"/>
    <s v="photobooks"/>
    <n v="207.62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x v="8"/>
    <s v="photobooks"/>
    <n v="94.74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x v="8"/>
    <s v="photobooks"/>
    <n v="80.650000000000006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x v="8"/>
    <s v="photobooks"/>
    <n v="34.69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x v="8"/>
    <s v="photobooks"/>
    <n v="462.86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x v="8"/>
    <s v="photobooks"/>
    <n v="47.13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x v="8"/>
    <s v="photobooks"/>
    <n v="414.29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x v="8"/>
    <s v="photobooks"/>
    <n v="42.48"/>
    <x v="1758"/>
    <d v="2016-07-14T22:56:32"/>
    <x v="0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x v="8"/>
    <s v="photobooks"/>
    <n v="81.099999999999994"/>
    <x v="1760"/>
    <d v="2016-02-25T16:08:33"/>
    <x v="0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x v="8"/>
    <s v="photobooks"/>
    <n v="35.4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x v="8"/>
    <s v="photobooks"/>
    <n v="103.64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x v="8"/>
    <s v="photobooks"/>
    <n v="55.28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x v="8"/>
    <s v="photobooks"/>
    <n v="72.17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x v="8"/>
    <s v="photobooks"/>
    <n v="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x v="8"/>
    <s v="photobooks"/>
    <n v="58.62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x v="8"/>
    <s v="photobooks"/>
    <n v="12.47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x v="8"/>
    <s v="photobooks"/>
    <n v="49.14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x v="8"/>
    <s v="photobooks"/>
    <n v="150.5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x v="8"/>
    <s v="photobooks"/>
    <n v="35.799999999999997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x v="8"/>
    <s v="photobooks"/>
    <n v="45.16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x v="8"/>
    <s v="photobooks"/>
    <n v="98.79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x v="8"/>
    <s v="photobooks"/>
    <n v="88.31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x v="8"/>
    <s v="photobooks"/>
    <n v="170.63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x v="8"/>
    <s v="photobooks"/>
    <n v="83.75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x v="8"/>
    <s v="photobooks"/>
    <n v="104.89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x v="8"/>
    <s v="photobooks"/>
    <n v="78.44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x v="8"/>
    <s v="photobooks"/>
    <n v="59.04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x v="8"/>
    <s v="photobooks"/>
    <n v="71.34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x v="8"/>
    <s v="photobooks"/>
    <n v="60.24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x v="8"/>
    <s v="photobooks"/>
    <n v="44.94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x v="8"/>
    <s v="photobooks"/>
    <n v="31.21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x v="8"/>
    <s v="photobooks"/>
    <n v="19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x v="8"/>
    <s v="photobooks"/>
    <n v="1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x v="8"/>
    <s v="photobooks"/>
    <n v="26.75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x v="8"/>
    <s v="photobooks"/>
    <n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x v="8"/>
    <s v="photobooks"/>
    <n v="133.9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x v="8"/>
    <s v="photobooks"/>
    <n v="48.72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x v="8"/>
    <s v="photobooks"/>
    <n v="48.25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x v="8"/>
    <s v="photobooks"/>
    <n v="11.64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x v="8"/>
    <s v="photobooks"/>
    <n v="83.72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x v="8"/>
    <s v="photobooks"/>
    <n v="73.88"/>
    <x v="1806"/>
    <d v="2014-09-30T15:19:09"/>
    <x v="0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x v="8"/>
    <s v="photobooks"/>
    <n v="69.13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x v="8"/>
    <s v="photobooks"/>
    <n v="120.77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x v="8"/>
    <s v="photobooks"/>
    <n v="7.5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x v="8"/>
    <s v="photobooks"/>
    <n v="1.54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x v="8"/>
    <s v="photobooks"/>
    <n v="37.61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x v="8"/>
    <s v="photobooks"/>
    <n v="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x v="8"/>
    <s v="photobooks"/>
    <n v="84.83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x v="8"/>
    <s v="photobooks"/>
    <n v="94.19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x v="8"/>
    <s v="photobooks"/>
    <n v="6.25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x v="4"/>
    <s v="rock"/>
    <n v="59.16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x v="4"/>
    <s v="rock"/>
    <n v="27.27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x v="4"/>
    <s v="rock"/>
    <n v="24.58"/>
    <x v="1823"/>
    <d v="2012-10-24T16:26:16"/>
    <x v="0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x v="4"/>
    <s v="rock"/>
    <n v="75.05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x v="4"/>
    <s v="rock"/>
    <n v="42.02"/>
    <x v="1825"/>
    <d v="2013-07-11T20:01:43"/>
    <x v="0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x v="4"/>
    <s v="rock"/>
    <n v="53.16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x v="4"/>
    <s v="rock"/>
    <n v="83.89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x v="4"/>
    <s v="rock"/>
    <n v="417.33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x v="4"/>
    <s v="rock"/>
    <n v="75.77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x v="4"/>
    <s v="rock"/>
    <n v="67.39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x v="4"/>
    <s v="rock"/>
    <n v="73.569999999999993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x v="4"/>
    <s v="rock"/>
    <n v="25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x v="4"/>
    <s v="rock"/>
    <n v="42"/>
    <x v="1833"/>
    <d v="2013-03-02T07:59:00"/>
    <x v="0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x v="4"/>
    <s v="rock"/>
    <n v="131.16999999999999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x v="4"/>
    <s v="rock"/>
    <n v="47.27"/>
    <x v="1835"/>
    <d v="2016-03-31T15:51:11"/>
    <x v="0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x v="4"/>
    <s v="rock"/>
    <n v="182.13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x v="4"/>
    <s v="rock"/>
    <n v="61.37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x v="4"/>
    <s v="rock"/>
    <n v="35.770000000000003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x v="4"/>
    <s v="rock"/>
    <n v="45.62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x v="4"/>
    <s v="rock"/>
    <n v="75.38"/>
    <x v="1840"/>
    <d v="2013-05-07T04:59:00"/>
    <x v="0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x v="4"/>
    <s v="rock"/>
    <n v="50.88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x v="4"/>
    <s v="rock"/>
    <n v="92.54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x v="4"/>
    <s v="rock"/>
    <n v="76.05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x v="4"/>
    <s v="rock"/>
    <n v="52.63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x v="4"/>
    <s v="rock"/>
    <n v="98.99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x v="4"/>
    <s v="rock"/>
    <n v="134.2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x v="4"/>
    <s v="rock"/>
    <n v="37.630000000000003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x v="4"/>
    <s v="rock"/>
    <n v="51.04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x v="4"/>
    <s v="rock"/>
    <n v="50.04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x v="4"/>
    <s v="rock"/>
    <n v="58.2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x v="4"/>
    <s v="rock"/>
    <n v="88.04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x v="4"/>
    <s v="rock"/>
    <n v="70.58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x v="4"/>
    <s v="rock"/>
    <n v="53.29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x v="4"/>
    <s v="rock"/>
    <n v="136.3600000000000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x v="4"/>
    <s v="rock"/>
    <n v="40.549999999999997"/>
    <x v="1858"/>
    <d v="2011-12-16T05:48:41"/>
    <x v="0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x v="4"/>
    <s v="rock"/>
    <n v="70.63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x v="4"/>
    <s v="rock"/>
    <n v="52.68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x v="6"/>
    <s v="mobile games"/>
    <n v="0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x v="6"/>
    <s v="mobile games"/>
    <n v="90.94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x v="6"/>
    <s v="mobile games"/>
    <n v="5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x v="6"/>
    <s v="mobile games"/>
    <n v="58.0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x v="6"/>
    <s v="mobile games"/>
    <n v="2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x v="6"/>
    <s v="mobile games"/>
    <n v="62.5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x v="6"/>
    <s v="mobile games"/>
    <n v="10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x v="6"/>
    <s v="mobile games"/>
    <n v="0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x v="6"/>
    <s v="mobile games"/>
    <n v="32.82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x v="6"/>
    <s v="mobile games"/>
    <n v="49.12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x v="6"/>
    <s v="mobile games"/>
    <n v="13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x v="6"/>
    <s v="mobile games"/>
    <n v="17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x v="6"/>
    <s v="mobile games"/>
    <n v="0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x v="6"/>
    <s v="mobile games"/>
    <n v="0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x v="6"/>
    <s v="mobile games"/>
    <n v="3"/>
    <x v="1879"/>
    <d v="2016-03-14T14:35:29"/>
    <x v="0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x v="6"/>
    <s v="mobile games"/>
    <n v="41.83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x v="4"/>
    <s v="indie rock"/>
    <n v="41.73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x v="4"/>
    <s v="indie rock"/>
    <n v="32.72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x v="4"/>
    <s v="indie rock"/>
    <n v="51.96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x v="4"/>
    <s v="indie rock"/>
    <n v="50.69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x v="4"/>
    <s v="indie rock"/>
    <n v="42.2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x v="4"/>
    <s v="indie rock"/>
    <n v="46.65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x v="4"/>
    <s v="indie rock"/>
    <n v="48.45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x v="4"/>
    <s v="indie rock"/>
    <n v="70.53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x v="4"/>
    <s v="indie rock"/>
    <n v="87.96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x v="4"/>
    <s v="indie rock"/>
    <n v="26.27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x v="4"/>
    <s v="indie rock"/>
    <n v="57.78"/>
    <x v="1893"/>
    <d v="2011-04-16T03:59:00"/>
    <x v="0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x v="4"/>
    <s v="indie rock"/>
    <n v="57.25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x v="4"/>
    <s v="indie rock"/>
    <n v="43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x v="4"/>
    <s v="indie rock"/>
    <n v="35.549999999999997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x v="4"/>
    <s v="indie rock"/>
    <n v="50.63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x v="2"/>
    <s v="gadgets"/>
    <n v="34.1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x v="2"/>
    <s v="gadgets"/>
    <n v="10.5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x v="2"/>
    <s v="gadgets"/>
    <n v="215.96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x v="2"/>
    <s v="gadgets"/>
    <n v="21.25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x v="2"/>
    <s v="gadgets"/>
    <n v="108.25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x v="2"/>
    <s v="gadgets"/>
    <n v="129.97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x v="2"/>
    <s v="gadgets"/>
    <n v="10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x v="2"/>
    <s v="gadgets"/>
    <n v="24.5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x v="2"/>
    <s v="gadgets"/>
    <n v="30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x v="2"/>
    <s v="gadgets"/>
    <n v="2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x v="2"/>
    <s v="gadgets"/>
    <n v="17"/>
    <x v="1916"/>
    <d v="2016-11-07T18:12:55"/>
    <x v="0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x v="2"/>
    <s v="gadgets"/>
    <n v="2928.93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x v="2"/>
    <s v="gadgets"/>
    <n v="28.8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x v="4"/>
    <s v="indie rock"/>
    <n v="5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x v="4"/>
    <s v="indie rock"/>
    <n v="36.11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x v="4"/>
    <s v="indie rock"/>
    <n v="23.15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x v="4"/>
    <s v="indie rock"/>
    <n v="10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x v="4"/>
    <s v="indie rock"/>
    <n v="31.83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x v="4"/>
    <s v="indie rock"/>
    <n v="27.39"/>
    <x v="1926"/>
    <d v="2010-11-02T00:26:00"/>
    <x v="0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x v="4"/>
    <s v="indie rock"/>
    <n v="56.36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x v="4"/>
    <s v="indie rock"/>
    <n v="77.34999999999999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x v="4"/>
    <s v="indie rock"/>
    <n v="42.8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x v="4"/>
    <s v="indie rock"/>
    <n v="48.85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x v="4"/>
    <s v="indie rock"/>
    <n v="48.2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x v="4"/>
    <s v="indie rock"/>
    <n v="70.20999999999999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x v="4"/>
    <s v="indie rock"/>
    <n v="94.05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x v="4"/>
    <s v="indie rock"/>
    <n v="80.27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x v="4"/>
    <s v="indie rock"/>
    <n v="54.2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x v="4"/>
    <s v="indie rock"/>
    <n v="60.27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x v="4"/>
    <s v="indie rock"/>
    <n v="38.7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x v="4"/>
    <s v="indie rock"/>
    <n v="152.5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x v="4"/>
    <s v="indie rock"/>
    <n v="115.31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x v="4"/>
    <s v="indie rock"/>
    <n v="35.840000000000003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x v="2"/>
    <s v="hardware"/>
    <n v="64.569999999999993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x v="2"/>
    <s v="hardware"/>
    <n v="87.44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x v="2"/>
    <s v="hardware"/>
    <n v="68.819999999999993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x v="2"/>
    <s v="hardware"/>
    <n v="176.2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x v="2"/>
    <s v="hardware"/>
    <n v="160.44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x v="2"/>
    <s v="hardware"/>
    <n v="35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x v="2"/>
    <s v="hardware"/>
    <n v="188.51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x v="2"/>
    <s v="hardware"/>
    <n v="56.2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x v="2"/>
    <s v="hardware"/>
    <n v="51.31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x v="2"/>
    <s v="hardware"/>
    <n v="127.36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x v="2"/>
    <s v="hardware"/>
    <n v="101.86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x v="2"/>
    <s v="hardware"/>
    <n v="230.56"/>
    <x v="1953"/>
    <d v="2012-03-02T03:00:00"/>
    <x v="0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x v="2"/>
    <s v="hardware"/>
    <n v="842.11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x v="2"/>
    <s v="hardware"/>
    <n v="577.28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x v="2"/>
    <s v="hardware"/>
    <n v="76.14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x v="2"/>
    <s v="hardware"/>
    <n v="74.11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x v="2"/>
    <s v="hardware"/>
    <n v="36.97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x v="2"/>
    <s v="hardware"/>
    <n v="2500.9699999999998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x v="2"/>
    <s v="hardware"/>
    <n v="67.69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x v="2"/>
    <s v="hardware"/>
    <n v="63.05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x v="2"/>
    <s v="hardware"/>
    <n v="117.6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x v="2"/>
    <s v="hardware"/>
    <n v="180.75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x v="2"/>
    <s v="hardware"/>
    <n v="127.32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x v="2"/>
    <s v="hardware"/>
    <n v="136.63999999999999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x v="2"/>
    <s v="hardware"/>
    <n v="182.78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x v="2"/>
    <s v="hardware"/>
    <n v="279.38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x v="2"/>
    <s v="hardware"/>
    <n v="61.38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x v="2"/>
    <s v="hardware"/>
    <n v="80.73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x v="2"/>
    <s v="hardware"/>
    <n v="272.36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x v="2"/>
    <s v="hardware"/>
    <n v="70.849999999999994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x v="2"/>
    <s v="hardware"/>
    <n v="247.94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x v="2"/>
    <s v="hardware"/>
    <n v="186.81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x v="2"/>
    <s v="hardware"/>
    <n v="131.99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x v="2"/>
    <s v="hardware"/>
    <n v="29.31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x v="2"/>
    <s v="hardware"/>
    <n v="1323.25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x v="2"/>
    <s v="hardware"/>
    <n v="91.21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x v="8"/>
    <s v="people"/>
    <n v="31.75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x v="8"/>
    <s v="people"/>
    <n v="0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x v="8"/>
    <s v="people"/>
    <n v="88.69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x v="8"/>
    <s v="people"/>
    <n v="453.14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x v="8"/>
    <s v="people"/>
    <n v="12.75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x v="8"/>
    <s v="people"/>
    <n v="1"/>
    <x v="1986"/>
    <d v="2016-03-14T09:24:43"/>
    <x v="0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x v="8"/>
    <s v="people"/>
    <n v="83.43"/>
    <x v="1987"/>
    <d v="2015-03-01T15:21:16"/>
    <x v="0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x v="8"/>
    <s v="people"/>
    <n v="50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x v="8"/>
    <s v="people"/>
    <n v="101.8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x v="8"/>
    <s v="people"/>
    <n v="0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x v="8"/>
    <s v="people"/>
    <n v="0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x v="8"/>
    <s v="people"/>
    <n v="0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x v="8"/>
    <s v="people"/>
    <n v="218.33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x v="8"/>
    <s v="people"/>
    <n v="33.7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x v="2"/>
    <s v="hardware"/>
    <n v="78.83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x v="2"/>
    <s v="hardware"/>
    <n v="91.76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x v="2"/>
    <s v="hardware"/>
    <n v="331.1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x v="2"/>
    <s v="hardware"/>
    <n v="194.26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x v="2"/>
    <s v="hardware"/>
    <n v="408.98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x v="2"/>
    <s v="hardware"/>
    <n v="84.46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x v="2"/>
    <s v="hardware"/>
    <n v="44.85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x v="2"/>
    <s v="hardware"/>
    <n v="383.36"/>
    <x v="2009"/>
    <d v="2016-11-23T08:45:43"/>
    <x v="0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x v="2"/>
    <s v="hardware"/>
    <n v="55.28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x v="2"/>
    <s v="hardware"/>
    <n v="173.58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x v="2"/>
    <s v="hardware"/>
    <n v="88.6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x v="2"/>
    <s v="hardware"/>
    <n v="50.22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x v="2"/>
    <s v="hardware"/>
    <n v="192.39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x v="2"/>
    <s v="hardware"/>
    <n v="73.42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x v="2"/>
    <s v="hardware"/>
    <n v="108.97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x v="2"/>
    <s v="hardware"/>
    <n v="23.65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x v="2"/>
    <s v="hardware"/>
    <n v="147.94999999999999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x v="2"/>
    <s v="hardware"/>
    <n v="385.04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x v="2"/>
    <s v="hardware"/>
    <n v="222.99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x v="2"/>
    <s v="hardware"/>
    <n v="73.5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x v="2"/>
    <s v="hardware"/>
    <n v="47.91"/>
    <x v="2028"/>
    <d v="2010-03-15T21:55:00"/>
    <x v="0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x v="2"/>
    <s v="hardware"/>
    <n v="96.06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x v="2"/>
    <s v="hardware"/>
    <n v="118.61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x v="2"/>
    <s v="hardware"/>
    <n v="118.45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x v="2"/>
    <s v="hardware"/>
    <n v="143.21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x v="2"/>
    <s v="hardware"/>
    <n v="282.72000000000003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x v="2"/>
    <s v="hardware"/>
    <n v="46.58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x v="2"/>
    <s v="hardware"/>
    <n v="70.040000000000006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x v="2"/>
    <s v="hardware"/>
    <n v="164.91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x v="2"/>
    <s v="hardware"/>
    <n v="449.26"/>
    <x v="2039"/>
    <d v="2016-12-01T04:59:00"/>
    <x v="0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x v="2"/>
    <s v="hardware"/>
    <n v="27.47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x v="2"/>
    <s v="hardware"/>
    <n v="143.97999999999999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x v="2"/>
    <s v="hardware"/>
    <n v="36.33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x v="2"/>
    <s v="hardware"/>
    <n v="152.62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x v="2"/>
    <s v="hardware"/>
    <n v="55.81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x v="2"/>
    <s v="hardware"/>
    <n v="91.83"/>
    <x v="2048"/>
    <d v="2013-05-23T15:38:11"/>
    <x v="0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x v="2"/>
    <s v="hardware"/>
    <n v="80.989999999999995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x v="2"/>
    <s v="hardware"/>
    <n v="43.1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x v="2"/>
    <s v="hardware"/>
    <n v="326.29000000000002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x v="2"/>
    <s v="hardware"/>
    <n v="64.02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x v="2"/>
    <s v="hardware"/>
    <n v="99.46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x v="2"/>
    <s v="hardware"/>
    <n v="138.49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x v="2"/>
    <s v="hardware"/>
    <n v="45.55"/>
    <x v="2057"/>
    <d v="2016-02-26T11:52:12"/>
    <x v="0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x v="2"/>
    <s v="hardware"/>
    <n v="36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x v="2"/>
    <s v="hardware"/>
    <n v="154.16999999999999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x v="2"/>
    <s v="hardware"/>
    <n v="566.39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x v="2"/>
    <s v="hardware"/>
    <n v="120.86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x v="2"/>
    <s v="hardware"/>
    <n v="86.16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x v="2"/>
    <s v="hardware"/>
    <n v="51.21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x v="2"/>
    <s v="hardware"/>
    <n v="67.260000000000005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x v="2"/>
    <s v="hardware"/>
    <n v="346.13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x v="2"/>
    <s v="hardware"/>
    <n v="259.25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x v="2"/>
    <s v="hardware"/>
    <n v="201.96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x v="2"/>
    <s v="hardware"/>
    <n v="226.21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x v="2"/>
    <s v="hardware"/>
    <n v="205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x v="2"/>
    <s v="hardware"/>
    <n v="20.47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x v="2"/>
    <s v="hardware"/>
    <n v="116.35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x v="2"/>
    <s v="hardware"/>
    <n v="546.69000000000005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x v="4"/>
    <s v="indie rock"/>
    <n v="72.91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x v="4"/>
    <s v="indie rock"/>
    <n v="43.71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x v="4"/>
    <s v="indie rock"/>
    <n v="3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x v="4"/>
    <s v="indie rock"/>
    <n v="70.650000000000006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x v="4"/>
    <s v="indie rock"/>
    <n v="89.3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x v="4"/>
    <s v="indie rock"/>
    <n v="115.09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x v="4"/>
    <s v="indie rock"/>
    <n v="62.12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x v="4"/>
    <s v="indie rock"/>
    <n v="46.2"/>
    <x v="2088"/>
    <d v="2010-09-11T03:59:00"/>
    <x v="0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x v="4"/>
    <s v="indie rock"/>
    <n v="48.55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x v="4"/>
    <s v="indie rock"/>
    <n v="57.52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x v="4"/>
    <s v="indie rock"/>
    <n v="88.15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x v="4"/>
    <s v="indie rock"/>
    <n v="110.49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x v="4"/>
    <s v="indie rock"/>
    <n v="66.83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x v="4"/>
    <s v="indie rock"/>
    <n v="58.6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x v="4"/>
    <s v="indie rock"/>
    <n v="113.6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x v="4"/>
    <s v="indie rock"/>
    <n v="43.57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x v="4"/>
    <s v="indie rock"/>
    <n v="78.95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x v="4"/>
    <s v="indie rock"/>
    <n v="188.13"/>
    <x v="2098"/>
    <d v="2012-03-08T02:43:55"/>
    <x v="0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x v="4"/>
    <s v="indie rock"/>
    <n v="30.37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x v="4"/>
    <s v="indie rock"/>
    <n v="51.48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x v="4"/>
    <s v="indie rock"/>
    <n v="35.79"/>
    <x v="2102"/>
    <d v="2011-05-05T20:50:48"/>
    <x v="0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x v="4"/>
    <s v="indie rock"/>
    <n v="98.82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x v="4"/>
    <s v="indie rock"/>
    <n v="28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x v="4"/>
    <s v="indie rock"/>
    <n v="51.31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x v="4"/>
    <s v="indie rock"/>
    <n v="53.52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x v="4"/>
    <s v="indie rock"/>
    <n v="37.15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x v="4"/>
    <s v="indie rock"/>
    <n v="89.9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x v="4"/>
    <s v="indie rock"/>
    <n v="52.82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x v="4"/>
    <s v="indie rock"/>
    <n v="54.62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x v="4"/>
    <s v="indie rock"/>
    <n v="27.27"/>
    <x v="2112"/>
    <d v="2013-04-15T22:16:33"/>
    <x v="0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x v="4"/>
    <s v="indie rock"/>
    <n v="68.59999999999999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x v="4"/>
    <s v="indie rock"/>
    <n v="35.61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x v="4"/>
    <s v="indie rock"/>
    <n v="94.03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x v="4"/>
    <s v="indie rock"/>
    <n v="526.46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x v="4"/>
    <s v="indie rock"/>
    <n v="79.180000000000007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x v="4"/>
    <s v="indie rock"/>
    <n v="91.59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x v="4"/>
    <s v="indie rock"/>
    <n v="116.96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x v="6"/>
    <s v="video games"/>
    <n v="28.4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x v="6"/>
    <s v="video games"/>
    <n v="103.33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x v="6"/>
    <s v="video games"/>
    <n v="10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x v="6"/>
    <s v="video games"/>
    <n v="23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x v="6"/>
    <s v="video games"/>
    <n v="5"/>
    <x v="2126"/>
    <d v="2014-12-08T23:21:27"/>
    <x v="0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x v="6"/>
    <s v="video games"/>
    <n v="25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x v="6"/>
    <s v="video games"/>
    <n v="19.670000000000002"/>
    <x v="2129"/>
    <d v="2016-03-10T00:35:00"/>
    <x v="0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x v="6"/>
    <s v="video games"/>
    <n v="21.25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x v="6"/>
    <s v="video games"/>
    <n v="21.34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x v="6"/>
    <s v="video games"/>
    <n v="5.33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x v="6"/>
    <s v="video games"/>
    <n v="34.6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x v="6"/>
    <s v="video games"/>
    <n v="21.73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x v="6"/>
    <s v="video games"/>
    <n v="11.92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x v="6"/>
    <s v="video games"/>
    <n v="26.6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x v="6"/>
    <s v="video games"/>
    <n v="10.6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x v="6"/>
    <s v="video games"/>
    <n v="29.04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x v="6"/>
    <s v="video games"/>
    <n v="50.91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x v="6"/>
    <s v="video games"/>
    <n v="0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x v="6"/>
    <s v="video games"/>
    <n v="45"/>
    <x v="2143"/>
    <d v="2010-07-21T19:00:00"/>
    <x v="0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x v="6"/>
    <s v="video games"/>
    <n v="25.29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x v="6"/>
    <s v="video games"/>
    <n v="51.29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x v="6"/>
    <s v="video games"/>
    <n v="1"/>
    <x v="2146"/>
    <d v="2016-02-11T16:18:30"/>
    <x v="0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x v="6"/>
    <s v="video games"/>
    <n v="49.38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x v="6"/>
    <s v="video games"/>
    <n v="0"/>
    <x v="2149"/>
    <d v="2010-07-31T00:00:00"/>
    <x v="0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x v="6"/>
    <s v="video games"/>
    <n v="101.25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x v="6"/>
    <s v="video games"/>
    <n v="19.670000000000002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x v="6"/>
    <s v="video games"/>
    <n v="12.5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x v="6"/>
    <s v="video games"/>
    <n v="8.5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x v="6"/>
    <s v="video games"/>
    <n v="1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x v="6"/>
    <s v="video games"/>
    <n v="23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x v="6"/>
    <s v="video games"/>
    <n v="17.989999999999998"/>
    <x v="2156"/>
    <d v="2013-09-16T20:30:06"/>
    <x v="0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x v="6"/>
    <s v="video games"/>
    <n v="370.95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x v="6"/>
    <s v="video games"/>
    <n v="63.5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x v="6"/>
    <s v="video games"/>
    <n v="13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x v="6"/>
    <s v="video games"/>
    <n v="5.31"/>
    <x v="2160"/>
    <d v="2012-05-19T17:05:05"/>
    <x v="0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x v="4"/>
    <s v="rock"/>
    <n v="87.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x v="4"/>
    <s v="rock"/>
    <n v="68.010000000000005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x v="4"/>
    <s v="rock"/>
    <n v="29.62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x v="4"/>
    <s v="rock"/>
    <n v="91.63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x v="4"/>
    <s v="rock"/>
    <n v="22.5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x v="4"/>
    <s v="rock"/>
    <n v="64.37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x v="4"/>
    <s v="rock"/>
    <n v="21.86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x v="4"/>
    <s v="rock"/>
    <n v="59.23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x v="4"/>
    <s v="rock"/>
    <n v="65.38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x v="4"/>
    <s v="rock"/>
    <n v="67.3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x v="4"/>
    <s v="rock"/>
    <n v="65.87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x v="4"/>
    <s v="rock"/>
    <n v="40.35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x v="6"/>
    <s v="tabletop games"/>
    <n v="57.77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x v="6"/>
    <s v="tabletop games"/>
    <n v="44.17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x v="6"/>
    <s v="tabletop games"/>
    <n v="31.57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x v="6"/>
    <s v="tabletop games"/>
    <n v="107.05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x v="6"/>
    <s v="tabletop games"/>
    <n v="149.03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x v="6"/>
    <s v="tabletop games"/>
    <n v="55.96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x v="6"/>
    <s v="tabletop games"/>
    <n v="44.06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x v="6"/>
    <s v="tabletop games"/>
    <n v="68.63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x v="6"/>
    <s v="tabletop games"/>
    <n v="65.319999999999993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x v="6"/>
    <s v="tabletop games"/>
    <n v="35.9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x v="6"/>
    <s v="tabletop games"/>
    <n v="40.07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x v="6"/>
    <s v="tabletop games"/>
    <n v="75.650000000000006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x v="6"/>
    <s v="tabletop games"/>
    <n v="61.2"/>
    <x v="2194"/>
    <d v="2016-03-26T17:11:30"/>
    <x v="0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x v="6"/>
    <s v="tabletop games"/>
    <n v="68.11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x v="4"/>
    <s v="electronic music"/>
    <n v="15.04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x v="4"/>
    <s v="electronic music"/>
    <n v="39.07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x v="4"/>
    <s v="electronic music"/>
    <n v="27.3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x v="4"/>
    <s v="electronic music"/>
    <n v="42.22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x v="4"/>
    <s v="electronic music"/>
    <n v="33.24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x v="4"/>
    <s v="electronic music"/>
    <n v="285.70999999999998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x v="4"/>
    <s v="electronic music"/>
    <n v="42.33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x v="4"/>
    <s v="electronic music"/>
    <n v="50.27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x v="4"/>
    <s v="electronic music"/>
    <n v="61.9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x v="4"/>
    <s v="electronic music"/>
    <n v="40.7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x v="4"/>
    <s v="electronic music"/>
    <n v="55.8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x v="4"/>
    <s v="electronic music"/>
    <n v="73.13"/>
    <x v="2214"/>
    <d v="2014-02-06T19:00:48"/>
    <x v="0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x v="4"/>
    <s v="electronic music"/>
    <n v="26.06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x v="4"/>
    <s v="electronic music"/>
    <n v="32.32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x v="4"/>
    <s v="electronic music"/>
    <n v="51.3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x v="6"/>
    <s v="tabletop games"/>
    <n v="37.200000000000003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x v="6"/>
    <s v="tabletop games"/>
    <n v="27.1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x v="6"/>
    <s v="tabletop games"/>
    <n v="82.15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x v="6"/>
    <s v="tabletop games"/>
    <n v="164.8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x v="6"/>
    <s v="tabletop games"/>
    <n v="60.8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x v="6"/>
    <s v="tabletop games"/>
    <n v="67.97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x v="6"/>
    <s v="tabletop games"/>
    <n v="25.43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x v="6"/>
    <s v="tabletop games"/>
    <n v="21.5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x v="6"/>
    <s v="tabletop games"/>
    <n v="27.23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x v="6"/>
    <s v="tabletop games"/>
    <n v="25.09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x v="6"/>
    <s v="tabletop games"/>
    <n v="41.61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x v="6"/>
    <s v="tabletop games"/>
    <n v="22.1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x v="6"/>
    <s v="tabletop games"/>
    <n v="64.63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x v="6"/>
    <s v="tabletop games"/>
    <n v="69.569999999999993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x v="6"/>
    <s v="tabletop games"/>
    <n v="75.13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x v="6"/>
    <s v="tabletop games"/>
    <n v="140.97999999999999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x v="6"/>
    <s v="tabletop games"/>
    <n v="49.47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x v="6"/>
    <s v="tabletop games"/>
    <n v="53.87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x v="6"/>
    <s v="tabletop games"/>
    <n v="4.57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x v="6"/>
    <s v="tabletop games"/>
    <n v="65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x v="6"/>
    <s v="tabletop games"/>
    <n v="53.48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x v="6"/>
    <s v="tabletop games"/>
    <n v="58.63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x v="6"/>
    <s v="tabletop games"/>
    <n v="32.8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x v="6"/>
    <s v="tabletop games"/>
    <n v="426.93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x v="6"/>
    <s v="tabletop games"/>
    <n v="23.81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x v="6"/>
    <s v="tabletop games"/>
    <n v="98.41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x v="6"/>
    <s v="tabletop games"/>
    <n v="11.67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x v="6"/>
    <s v="tabletop games"/>
    <n v="41.78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x v="6"/>
    <s v="tabletop games"/>
    <n v="21.38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x v="6"/>
    <s v="tabletop games"/>
    <n v="94.1"/>
    <x v="2257"/>
    <d v="2016-06-19T23:00:00"/>
    <x v="0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x v="6"/>
    <s v="tabletop games"/>
    <n v="90.64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x v="6"/>
    <s v="tabletop games"/>
    <n v="97.3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x v="6"/>
    <s v="tabletop games"/>
    <n v="37.119999999999997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x v="6"/>
    <s v="tabletop games"/>
    <n v="28.1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x v="6"/>
    <s v="tabletop games"/>
    <n v="24.27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x v="6"/>
    <s v="tabletop games"/>
    <n v="35.119999999999997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x v="6"/>
    <s v="tabletop games"/>
    <n v="24.76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x v="6"/>
    <s v="tabletop games"/>
    <n v="188.38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x v="6"/>
    <s v="tabletop games"/>
    <n v="148.08000000000001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x v="6"/>
    <s v="tabletop games"/>
    <n v="49.93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x v="6"/>
    <s v="tabletop games"/>
    <n v="107.8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x v="6"/>
    <s v="tabletop games"/>
    <n v="42.63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x v="6"/>
    <s v="tabletop games"/>
    <n v="37.479999999999997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x v="6"/>
    <s v="tabletop games"/>
    <n v="30.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x v="6"/>
    <s v="tabletop games"/>
    <n v="33.549999999999997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x v="6"/>
    <s v="tabletop games"/>
    <n v="64.75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x v="6"/>
    <s v="tabletop games"/>
    <n v="57.93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x v="4"/>
    <s v="rock"/>
    <n v="50.45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x v="4"/>
    <s v="rock"/>
    <n v="63.03"/>
    <x v="2283"/>
    <d v="2012-05-09T02:00:04"/>
    <x v="0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x v="4"/>
    <s v="rock"/>
    <n v="108.02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x v="4"/>
    <s v="rock"/>
    <n v="46.09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x v="4"/>
    <s v="rock"/>
    <n v="107.2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x v="4"/>
    <s v="rock"/>
    <n v="50.93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x v="4"/>
    <s v="rock"/>
    <n v="40.04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x v="4"/>
    <s v="rock"/>
    <n v="64.44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x v="4"/>
    <s v="rock"/>
    <n v="53.83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x v="4"/>
    <s v="rock"/>
    <n v="100.47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x v="4"/>
    <s v="rock"/>
    <n v="46.63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x v="4"/>
    <s v="rock"/>
    <n v="34.07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x v="4"/>
    <s v="rock"/>
    <n v="65.209999999999994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x v="4"/>
    <s v="rock"/>
    <n v="44.2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x v="4"/>
    <s v="rock"/>
    <n v="71.97"/>
    <x v="2296"/>
    <d v="2012-02-23T17:33:46"/>
    <x v="0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x v="4"/>
    <s v="rock"/>
    <n v="52.95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x v="4"/>
    <s v="rock"/>
    <n v="109.45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x v="4"/>
    <s v="rock"/>
    <n v="75.040000000000006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x v="4"/>
    <s v="rock"/>
    <n v="115.71"/>
    <x v="2300"/>
    <d v="2012-06-28T17:26:56"/>
    <x v="0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x v="4"/>
    <s v="indie rock"/>
    <n v="31.66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x v="4"/>
    <s v="indie rock"/>
    <n v="46.18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x v="4"/>
    <s v="indie rock"/>
    <n v="68.48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x v="4"/>
    <s v="indie rock"/>
    <n v="53.47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x v="4"/>
    <s v="indie rock"/>
    <n v="109.11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x v="4"/>
    <s v="indie rock"/>
    <n v="51.19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x v="4"/>
    <s v="indie rock"/>
    <n v="27.9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x v="4"/>
    <s v="indie rock"/>
    <n v="82.5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x v="4"/>
    <s v="indie rock"/>
    <n v="59.82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x v="4"/>
    <s v="indie rock"/>
    <n v="64.819999999999993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x v="4"/>
    <s v="indie rock"/>
    <n v="90.1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x v="4"/>
    <s v="indie rock"/>
    <n v="40.96"/>
    <x v="2312"/>
    <d v="2014-04-18T23:00:00"/>
    <x v="0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x v="4"/>
    <s v="indie rock"/>
    <n v="56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x v="4"/>
    <s v="indie rock"/>
    <n v="37.67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x v="4"/>
    <s v="indie rock"/>
    <n v="40.08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x v="4"/>
    <s v="indie rock"/>
    <n v="78.03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x v="4"/>
    <s v="indie rock"/>
    <n v="18.91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x v="4"/>
    <s v="indie rock"/>
    <n v="37.130000000000003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x v="4"/>
    <s v="indie rock"/>
    <n v="41.96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x v="4"/>
    <s v="indie rock"/>
    <n v="61.0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x v="7"/>
    <s v="small batch"/>
    <n v="64.5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x v="7"/>
    <s v="small batch"/>
    <n v="21.25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x v="7"/>
    <s v="small batch"/>
    <n v="30"/>
    <x v="2323"/>
    <d v="2017-03-20T18:07:27"/>
    <x v="0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x v="7"/>
    <s v="small batch"/>
    <n v="25.49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x v="7"/>
    <s v="small batch"/>
    <n v="11.4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x v="7"/>
    <s v="small batch"/>
    <n v="108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x v="7"/>
    <s v="small batch"/>
    <n v="54.88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x v="7"/>
    <s v="small batch"/>
    <n v="211.84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x v="7"/>
    <s v="small batch"/>
    <n v="40.799999999999997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x v="7"/>
    <s v="small batch"/>
    <n v="13.54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x v="7"/>
    <s v="small batch"/>
    <n v="60.87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x v="7"/>
    <s v="small batch"/>
    <n v="115.69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x v="7"/>
    <s v="small batch"/>
    <n v="48.1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x v="7"/>
    <s v="small batch"/>
    <n v="74.180000000000007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x v="7"/>
    <s v="small batch"/>
    <n v="123.35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x v="7"/>
    <s v="small batch"/>
    <n v="66.62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x v="7"/>
    <s v="small batch"/>
    <n v="104.99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x v="2"/>
    <s v="web"/>
    <n v="0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x v="2"/>
    <s v="web"/>
    <n v="1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x v="2"/>
    <s v="web"/>
    <n v="13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x v="2"/>
    <s v="web"/>
    <n v="15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x v="2"/>
    <s v="web"/>
    <n v="0"/>
    <x v="2350"/>
    <d v="2017-01-03T20:12:50"/>
    <x v="0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x v="2"/>
    <s v="web"/>
    <n v="25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x v="2"/>
    <s v="web"/>
    <n v="0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x v="2"/>
    <s v="web"/>
    <n v="2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x v="2"/>
    <s v="web"/>
    <n v="0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x v="2"/>
    <s v="web"/>
    <n v="60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x v="2"/>
    <s v="web"/>
    <n v="47.86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x v="2"/>
    <s v="web"/>
    <n v="0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x v="2"/>
    <s v="web"/>
    <n v="20.5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x v="2"/>
    <s v="web"/>
    <n v="0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x v="2"/>
    <s v="web"/>
    <n v="0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x v="2"/>
    <s v="web"/>
    <n v="1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x v="2"/>
    <s v="web"/>
    <n v="0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x v="2"/>
    <s v="web"/>
    <n v="342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x v="2"/>
    <s v="web"/>
    <n v="57.88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x v="2"/>
    <s v="web"/>
    <n v="0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x v="2"/>
    <s v="web"/>
    <n v="0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x v="2"/>
    <s v="web"/>
    <n v="0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x v="2"/>
    <s v="web"/>
    <n v="0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x v="2"/>
    <s v="web"/>
    <n v="0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x v="7"/>
    <s v="food trucks"/>
    <n v="22.33"/>
    <x v="2401"/>
    <d v="2016-03-05T19:44:56"/>
    <x v="0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x v="7"/>
    <s v="food trucks"/>
    <n v="16.829999999999998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x v="7"/>
    <s v="food trucks"/>
    <n v="56.3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x v="7"/>
    <s v="food trucks"/>
    <n v="84.06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x v="7"/>
    <s v="food trucks"/>
    <n v="15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x v="7"/>
    <s v="food trucks"/>
    <n v="0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x v="7"/>
    <s v="food trucks"/>
    <n v="8.33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x v="7"/>
    <s v="food trucks"/>
    <n v="55.83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x v="7"/>
    <s v="food trucks"/>
    <n v="0"/>
    <x v="2417"/>
    <d v="2014-08-10T21:13:07"/>
    <x v="0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x v="7"/>
    <s v="food trucks"/>
    <n v="0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x v="7"/>
    <s v="food trucks"/>
    <n v="69.47"/>
    <x v="2420"/>
    <d v="2014-11-10T01:41:35"/>
    <x v="0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x v="7"/>
    <s v="food trucks"/>
    <n v="8"/>
    <x v="2423"/>
    <d v="2014-12-31T16:54:50"/>
    <x v="0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x v="7"/>
    <s v="food trucks"/>
    <n v="34.44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x v="7"/>
    <s v="food trucks"/>
    <n v="1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x v="7"/>
    <s v="food trucks"/>
    <n v="1"/>
    <x v="2427"/>
    <d v="2016-03-23T06:38:53"/>
    <x v="0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x v="7"/>
    <s v="food trucks"/>
    <n v="501.25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x v="7"/>
    <s v="food trucks"/>
    <n v="10.5"/>
    <x v="2430"/>
    <d v="2016-02-12T03:08:24"/>
    <x v="0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x v="7"/>
    <s v="food trucks"/>
    <n v="1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x v="7"/>
    <s v="food trucks"/>
    <n v="0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x v="7"/>
    <s v="food trucks"/>
    <n v="5"/>
    <x v="2440"/>
    <d v="2016-02-13T21:35:13"/>
    <x v="0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x v="7"/>
    <s v="small batch"/>
    <n v="130.22999999999999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x v="7"/>
    <s v="small batch"/>
    <n v="53.41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x v="7"/>
    <s v="small batch"/>
    <n v="75.67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x v="7"/>
    <s v="small batch"/>
    <n v="31.69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x v="7"/>
    <s v="small batch"/>
    <n v="47.78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x v="7"/>
    <s v="small batch"/>
    <n v="90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x v="7"/>
    <s v="small batch"/>
    <n v="149.31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x v="7"/>
    <s v="small batch"/>
    <n v="62.07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x v="7"/>
    <s v="small batch"/>
    <n v="69.27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x v="7"/>
    <s v="small batch"/>
    <n v="271.51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x v="7"/>
    <s v="small batch"/>
    <n v="34.13000000000000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x v="7"/>
    <s v="small batch"/>
    <n v="40.49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x v="7"/>
    <s v="small batch"/>
    <n v="189.76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x v="7"/>
    <s v="small batch"/>
    <n v="68.86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x v="7"/>
    <s v="small batch"/>
    <n v="108.78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x v="7"/>
    <s v="small batch"/>
    <n v="125.99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x v="4"/>
    <s v="indie rock"/>
    <n v="90.52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x v="4"/>
    <s v="indie rock"/>
    <n v="28.88"/>
    <x v="2462"/>
    <d v="2012-07-19T04:28:16"/>
    <x v="0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x v="4"/>
    <s v="indie rock"/>
    <n v="31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x v="4"/>
    <s v="indie rock"/>
    <n v="26.27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x v="4"/>
    <s v="indie rock"/>
    <n v="48.08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x v="4"/>
    <s v="indie rock"/>
    <n v="27.56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x v="4"/>
    <s v="indie rock"/>
    <n v="36.97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x v="4"/>
    <s v="indie rock"/>
    <n v="29.02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x v="4"/>
    <s v="indie rock"/>
    <n v="28.66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x v="4"/>
    <s v="indie rock"/>
    <n v="37.65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x v="4"/>
    <s v="indie rock"/>
    <n v="97.9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x v="4"/>
    <s v="indie rock"/>
    <n v="42.55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x v="4"/>
    <s v="indie rock"/>
    <n v="131.58000000000001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x v="4"/>
    <s v="indie rock"/>
    <n v="32.32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x v="4"/>
    <s v="indie rock"/>
    <n v="61.1"/>
    <x v="2476"/>
    <d v="2014-11-03T08:52:50"/>
    <x v="0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x v="4"/>
    <s v="indie rock"/>
    <n v="31.3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x v="4"/>
    <s v="indie rock"/>
    <n v="129.11000000000001"/>
    <x v="2478"/>
    <d v="2013-01-13T22:48:33"/>
    <x v="0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x v="4"/>
    <s v="indie rock"/>
    <n v="25.02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x v="4"/>
    <s v="indie rock"/>
    <n v="47.5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x v="4"/>
    <s v="indie rock"/>
    <n v="40.0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x v="4"/>
    <s v="indie rock"/>
    <n v="65.8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x v="4"/>
    <s v="indie rock"/>
    <n v="46.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x v="4"/>
    <s v="indie rock"/>
    <n v="50.37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x v="4"/>
    <s v="indie rock"/>
    <n v="26.57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x v="4"/>
    <s v="indie rock"/>
    <n v="39.49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x v="4"/>
    <s v="indie rock"/>
    <n v="49.25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x v="4"/>
    <s v="indie rock"/>
    <n v="62.38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x v="4"/>
    <s v="indie rock"/>
    <n v="37.9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x v="4"/>
    <s v="indie rock"/>
    <n v="51.6"/>
    <x v="2491"/>
    <d v="2011-01-16T01:51:00"/>
    <x v="0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x v="4"/>
    <s v="indie rock"/>
    <n v="27.78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x v="4"/>
    <s v="indie rock"/>
    <n v="99.38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x v="4"/>
    <s v="indie rock"/>
    <n v="38.85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x v="4"/>
    <s v="indie rock"/>
    <n v="45.55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x v="4"/>
    <s v="indie rock"/>
    <n v="600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x v="4"/>
    <s v="indie rock"/>
    <n v="80.55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x v="4"/>
    <s v="indie rock"/>
    <n v="47.68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x v="4"/>
    <s v="indie rock"/>
    <n v="23.45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x v="7"/>
    <s v="restaurants"/>
    <n v="17.2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x v="7"/>
    <s v="restaurants"/>
    <n v="0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x v="7"/>
    <s v="restaurants"/>
    <n v="0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x v="7"/>
    <s v="restaurants"/>
    <n v="0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x v="7"/>
    <s v="restaurants"/>
    <n v="0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x v="7"/>
    <s v="restaurants"/>
    <n v="0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x v="7"/>
    <s v="restaurants"/>
    <n v="0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x v="7"/>
    <s v="restaurants"/>
    <n v="52.5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x v="7"/>
    <s v="restaurants"/>
    <n v="0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x v="7"/>
    <s v="restaurants"/>
    <n v="0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x v="7"/>
    <s v="restaurants"/>
    <n v="16.25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x v="7"/>
    <s v="restaurants"/>
    <n v="0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x v="4"/>
    <s v="classical music"/>
    <n v="185.19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x v="4"/>
    <s v="classical music"/>
    <n v="54.1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x v="4"/>
    <s v="classical music"/>
    <n v="177.21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x v="4"/>
    <s v="classical music"/>
    <n v="100.33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x v="4"/>
    <s v="classical music"/>
    <n v="136.91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x v="4"/>
    <s v="classical music"/>
    <n v="57.54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x v="4"/>
    <s v="classical music"/>
    <n v="82.33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x v="4"/>
    <s v="classical music"/>
    <n v="84.08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x v="4"/>
    <s v="classical music"/>
    <n v="61.03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x v="4"/>
    <s v="classical music"/>
    <n v="150"/>
    <x v="2534"/>
    <d v="2010-01-01T06:00:00"/>
    <x v="0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x v="4"/>
    <s v="classical music"/>
    <n v="266.08999999999997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x v="4"/>
    <s v="classical music"/>
    <n v="7.2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x v="4"/>
    <s v="classical music"/>
    <n v="100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x v="4"/>
    <s v="classical music"/>
    <n v="109.96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x v="4"/>
    <s v="classical music"/>
    <n v="169.92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x v="4"/>
    <s v="classical music"/>
    <n v="95.74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x v="4"/>
    <s v="classical music"/>
    <n v="59.46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x v="4"/>
    <s v="classical music"/>
    <n v="55.77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x v="4"/>
    <s v="classical music"/>
    <n v="30.08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x v="4"/>
    <s v="classical music"/>
    <n v="88.44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x v="4"/>
    <s v="classical music"/>
    <n v="60.1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x v="4"/>
    <s v="classical music"/>
    <n v="49.19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x v="4"/>
    <s v="classical music"/>
    <n v="165.16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x v="4"/>
    <s v="classical music"/>
    <n v="43.62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x v="4"/>
    <s v="classical music"/>
    <n v="67.42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x v="4"/>
    <s v="classical music"/>
    <n v="177.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x v="4"/>
    <s v="classical music"/>
    <n v="38.880000000000003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x v="4"/>
    <s v="classical music"/>
    <n v="61.34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x v="4"/>
    <s v="classical music"/>
    <n v="23.12"/>
    <x v="2556"/>
    <d v="2012-12-24T23:47:37"/>
    <x v="0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x v="4"/>
    <s v="classical music"/>
    <n v="29.61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x v="4"/>
    <s v="classical music"/>
    <n v="35.6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x v="7"/>
    <s v="food trucks"/>
    <n v="25"/>
    <x v="2562"/>
    <d v="2016-10-11T12:35:39"/>
    <x v="0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x v="7"/>
    <s v="food trucks"/>
    <n v="0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x v="7"/>
    <s v="food trucks"/>
    <n v="100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x v="7"/>
    <s v="food trucks"/>
    <n v="0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x v="7"/>
    <s v="food trucks"/>
    <n v="50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x v="7"/>
    <s v="food trucks"/>
    <n v="29.5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x v="7"/>
    <s v="food trucks"/>
    <n v="62.5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x v="7"/>
    <s v="food trucks"/>
    <n v="0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x v="7"/>
    <s v="food trucks"/>
    <n v="0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x v="7"/>
    <s v="food trucks"/>
    <n v="0"/>
    <x v="2575"/>
    <d v="2015-01-12T02:36:34"/>
    <x v="0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x v="7"/>
    <s v="food trucks"/>
    <n v="0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x v="7"/>
    <s v="food trucks"/>
    <n v="23.08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x v="7"/>
    <s v="food trucks"/>
    <n v="1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x v="7"/>
    <s v="food trucks"/>
    <n v="50"/>
    <x v="2585"/>
    <d v="2014-07-05T23:07:12"/>
    <x v="0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x v="7"/>
    <s v="food trucks"/>
    <n v="5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x v="7"/>
    <s v="food trucks"/>
    <n v="0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x v="7"/>
    <s v="food trucks"/>
    <n v="13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x v="7"/>
    <s v="food trucks"/>
    <n v="50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x v="7"/>
    <s v="food trucks"/>
    <n v="1"/>
    <x v="2594"/>
    <d v="2014-08-07T23:13:48"/>
    <x v="0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x v="7"/>
    <s v="food trucks"/>
    <n v="96.05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x v="7"/>
    <s v="food trucks"/>
    <n v="305.77999999999997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x v="7"/>
    <s v="food trucks"/>
    <n v="12.14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x v="7"/>
    <s v="food trucks"/>
    <n v="18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x v="7"/>
    <s v="food trucks"/>
    <n v="115.53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x v="2"/>
    <s v="space exploration"/>
    <n v="21.9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x v="2"/>
    <s v="space exploration"/>
    <n v="80.02"/>
    <x v="2602"/>
    <d v="2014-11-12T21:20:00"/>
    <x v="0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x v="2"/>
    <s v="space exploration"/>
    <n v="35.520000000000003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x v="2"/>
    <s v="space exploration"/>
    <n v="64.930000000000007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x v="2"/>
    <s v="space exploration"/>
    <n v="60.97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x v="2"/>
    <s v="space exploration"/>
    <n v="31.44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x v="2"/>
    <s v="space exploration"/>
    <n v="58.93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x v="2"/>
    <s v="space exploration"/>
    <n v="157.29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x v="2"/>
    <s v="space exploration"/>
    <n v="55.7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x v="2"/>
    <s v="space exploration"/>
    <n v="83.8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x v="2"/>
    <s v="space exploration"/>
    <n v="58.42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x v="2"/>
    <s v="space exploration"/>
    <n v="270.57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x v="2"/>
    <s v="space exploration"/>
    <n v="107.1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x v="2"/>
    <s v="space exploration"/>
    <n v="47.18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x v="2"/>
    <s v="space exploration"/>
    <n v="27.6"/>
    <x v="2617"/>
    <d v="2014-10-20T20:59:11"/>
    <x v="0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x v="2"/>
    <s v="space exploration"/>
    <n v="26.59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x v="2"/>
    <s v="space exploration"/>
    <n v="36.770000000000003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x v="2"/>
    <s v="space exploration"/>
    <n v="31.82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x v="2"/>
    <s v="space exploration"/>
    <n v="27.58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x v="2"/>
    <s v="space exploration"/>
    <n v="44.1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x v="2"/>
    <s v="space exploration"/>
    <n v="38.99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x v="2"/>
    <s v="space exploration"/>
    <n v="34.9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x v="2"/>
    <s v="space exploration"/>
    <n v="89.1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x v="2"/>
    <s v="space exploration"/>
    <n v="39.44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x v="2"/>
    <s v="space exploration"/>
    <n v="37.4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x v="2"/>
    <s v="space exploration"/>
    <n v="31.9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x v="2"/>
    <s v="space exploration"/>
    <n v="25.21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x v="2"/>
    <s v="space exploration"/>
    <n v="15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x v="2"/>
    <s v="space exploration"/>
    <n v="0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x v="2"/>
    <s v="space exploration"/>
    <n v="223.58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x v="2"/>
    <s v="space exploration"/>
    <n v="39.479999999999997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x v="2"/>
    <s v="space exploration"/>
    <n v="91.3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x v="2"/>
    <s v="space exploration"/>
    <n v="17.670000000000002"/>
    <x v="2648"/>
    <d v="2016-03-09T17:09:20"/>
    <x v="0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x v="2"/>
    <s v="space exploration"/>
    <n v="71.599999999999994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x v="2"/>
    <s v="space exploration"/>
    <n v="80.45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x v="2"/>
    <s v="space exploration"/>
    <n v="83.94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x v="2"/>
    <s v="space exploration"/>
    <n v="73.37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x v="2"/>
    <s v="space exploration"/>
    <n v="112.8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x v="2"/>
    <s v="space exploration"/>
    <n v="95.28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x v="2"/>
    <s v="space exploration"/>
    <n v="22.75"/>
    <x v="2658"/>
    <d v="2016-07-30T21:13:14"/>
    <x v="0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x v="2"/>
    <s v="makerspaces"/>
    <n v="85.75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x v="2"/>
    <s v="makerspaces"/>
    <n v="92.22"/>
    <x v="2667"/>
    <d v="2016-02-10T22:13:36"/>
    <x v="0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x v="2"/>
    <s v="makerspaces"/>
    <n v="41.58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x v="2"/>
    <s v="makerspaces"/>
    <n v="33.76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x v="2"/>
    <s v="makerspaces"/>
    <n v="167.15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x v="2"/>
    <s v="makerspaces"/>
    <n v="128.62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x v="2"/>
    <s v="makerspaces"/>
    <n v="65.41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x v="2"/>
    <s v="makerspaces"/>
    <n v="117.56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x v="2"/>
    <s v="makerspaces"/>
    <n v="126.48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x v="2"/>
    <s v="makerspaces"/>
    <n v="44"/>
    <x v="2679"/>
    <d v="2015-02-28T00:01:34"/>
    <x v="0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x v="2"/>
    <s v="makerspaces"/>
    <n v="69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x v="7"/>
    <s v="food trucks"/>
    <n v="27.5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x v="7"/>
    <s v="food trucks"/>
    <n v="84.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x v="7"/>
    <s v="food trucks"/>
    <n v="200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x v="7"/>
    <s v="food trucks"/>
    <n v="0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x v="7"/>
    <s v="food trucks"/>
    <n v="1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x v="7"/>
    <s v="food trucks"/>
    <n v="13.33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x v="7"/>
    <s v="food trucks"/>
    <n v="1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x v="7"/>
    <s v="food trucks"/>
    <n v="89.21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x v="7"/>
    <s v="food trucks"/>
    <n v="13.01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x v="7"/>
    <s v="food trucks"/>
    <n v="0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x v="7"/>
    <s v="food trucks"/>
    <n v="17.5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x v="1"/>
    <s v="spaces"/>
    <n v="34.130000000000003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x v="1"/>
    <s v="spaces"/>
    <n v="132.35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x v="1"/>
    <s v="spaces"/>
    <n v="922.22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x v="1"/>
    <s v="spaces"/>
    <n v="163.57"/>
    <x v="2704"/>
    <d v="2017-04-05T19:41:54"/>
    <x v="0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x v="1"/>
    <s v="spaces"/>
    <n v="217.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x v="1"/>
    <s v="spaces"/>
    <n v="149.44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x v="1"/>
    <s v="spaces"/>
    <n v="71.239999999999995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x v="1"/>
    <s v="spaces"/>
    <n v="44.46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x v="1"/>
    <s v="spaces"/>
    <n v="164.94"/>
    <x v="2709"/>
    <d v="2016-10-04T03:59:00"/>
    <x v="0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x v="1"/>
    <s v="spaces"/>
    <n v="84.87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x v="1"/>
    <s v="spaces"/>
    <n v="53.95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x v="1"/>
    <s v="spaces"/>
    <n v="50.53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x v="1"/>
    <s v="spaces"/>
    <n v="95.37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x v="1"/>
    <s v="spaces"/>
    <n v="57.63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x v="1"/>
    <s v="spaces"/>
    <n v="92.39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x v="1"/>
    <s v="spaces"/>
    <n v="125.9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x v="1"/>
    <s v="spaces"/>
    <n v="94.64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x v="1"/>
    <s v="spaces"/>
    <n v="170.7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x v="2"/>
    <s v="hardware"/>
    <n v="40.76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x v="2"/>
    <s v="hardware"/>
    <n v="68.25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x v="2"/>
    <s v="hardware"/>
    <n v="95.49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x v="2"/>
    <s v="hardware"/>
    <n v="511.65"/>
    <x v="2725"/>
    <d v="2017-03-01T17:52:15"/>
    <x v="0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x v="2"/>
    <s v="hardware"/>
    <n v="261.75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x v="2"/>
    <s v="hardware"/>
    <n v="67.42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x v="2"/>
    <s v="hardware"/>
    <n v="845.7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x v="2"/>
    <s v="hardware"/>
    <n v="97.19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x v="2"/>
    <s v="hardware"/>
    <n v="138.66999999999999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x v="2"/>
    <s v="hardware"/>
    <n v="21.64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x v="2"/>
    <s v="hardware"/>
    <n v="169.52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x v="2"/>
    <s v="hardware"/>
    <n v="161.88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x v="2"/>
    <s v="hardware"/>
    <n v="493.13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x v="2"/>
    <s v="hardware"/>
    <n v="22.12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x v="3"/>
    <s v="children's books"/>
    <n v="8.75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x v="3"/>
    <s v="children's books"/>
    <n v="40.61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x v="3"/>
    <s v="children's books"/>
    <n v="0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x v="3"/>
    <s v="children's books"/>
    <n v="37.950000000000003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x v="3"/>
    <s v="children's books"/>
    <n v="35.729999999999997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x v="3"/>
    <s v="children's books"/>
    <n v="42.16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x v="3"/>
    <s v="children's books"/>
    <n v="35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x v="3"/>
    <s v="children's books"/>
    <n v="13.25"/>
    <x v="2748"/>
    <d v="2016-09-02T17:03:22"/>
    <x v="0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x v="3"/>
    <s v="children's books"/>
    <n v="0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x v="3"/>
    <s v="children's books"/>
    <n v="0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x v="3"/>
    <s v="children's books"/>
    <n v="39.2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x v="3"/>
    <s v="children's books"/>
    <n v="47.5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x v="3"/>
    <s v="children's books"/>
    <n v="0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x v="3"/>
    <s v="children's books"/>
    <n v="31.76"/>
    <x v="2756"/>
    <d v="2014-01-11T21:36:41"/>
    <x v="0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x v="3"/>
    <s v="children's books"/>
    <n v="5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x v="3"/>
    <s v="children's books"/>
    <n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x v="3"/>
    <s v="children's books"/>
    <n v="52.5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x v="3"/>
    <s v="children's books"/>
    <n v="0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x v="3"/>
    <s v="children's books"/>
    <n v="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x v="3"/>
    <s v="children's books"/>
    <n v="25"/>
    <x v="2762"/>
    <d v="2012-03-18T23:53:15"/>
    <x v="0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x v="3"/>
    <s v="children's books"/>
    <n v="30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x v="3"/>
    <s v="children's books"/>
    <n v="11.25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x v="3"/>
    <s v="children's books"/>
    <n v="0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x v="3"/>
    <s v="children's books"/>
    <n v="25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x v="3"/>
    <s v="children's books"/>
    <n v="29.47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x v="3"/>
    <s v="children's books"/>
    <n v="1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x v="3"/>
    <s v="children's books"/>
    <n v="63.1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x v="3"/>
    <s v="children's books"/>
    <n v="0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x v="3"/>
    <s v="children's books"/>
    <n v="0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x v="3"/>
    <s v="children's books"/>
    <n v="1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x v="3"/>
    <s v="children's books"/>
    <n v="43.85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x v="3"/>
    <s v="children's books"/>
    <n v="75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x v="3"/>
    <s v="children's books"/>
    <n v="93.67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x v="3"/>
    <s v="children's books"/>
    <n v="0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x v="1"/>
    <s v="plays"/>
    <n v="66.11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x v="1"/>
    <s v="plays"/>
    <n v="36.86"/>
    <x v="2785"/>
    <d v="2016-08-05T21:00:00"/>
    <x v="0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x v="1"/>
    <s v="plays"/>
    <n v="39.81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x v="1"/>
    <s v="plays"/>
    <n v="31.5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x v="1"/>
    <s v="plays"/>
    <n v="102.5"/>
    <x v="2788"/>
    <d v="2016-07-29T16:50:43"/>
    <x v="0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x v="1"/>
    <s v="plays"/>
    <n v="73.209999999999994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x v="1"/>
    <s v="plays"/>
    <n v="25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x v="1"/>
    <s v="plays"/>
    <n v="36.5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x v="1"/>
    <s v="plays"/>
    <n v="44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x v="1"/>
    <s v="plays"/>
    <n v="87.3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x v="1"/>
    <s v="plays"/>
    <n v="44.8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x v="1"/>
    <s v="plays"/>
    <n v="42.9"/>
    <x v="2800"/>
    <d v="2015-01-04T13:16:06"/>
    <x v="0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x v="1"/>
    <s v="plays"/>
    <n v="51.23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x v="1"/>
    <s v="plays"/>
    <n v="50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x v="1"/>
    <s v="plays"/>
    <n v="121.9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x v="1"/>
    <s v="plays"/>
    <n v="47.4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x v="1"/>
    <s v="plays"/>
    <n v="37.21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x v="1"/>
    <s v="plays"/>
    <n v="43.21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x v="1"/>
    <s v="plays"/>
    <n v="13.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x v="1"/>
    <s v="plays"/>
    <n v="28.57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x v="1"/>
    <s v="plays"/>
    <n v="104.57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x v="1"/>
    <s v="plays"/>
    <n v="35.04"/>
    <x v="2829"/>
    <d v="2016-06-02T10:25:18"/>
    <x v="0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x v="1"/>
    <s v="plays"/>
    <n v="272.73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x v="1"/>
    <s v="plays"/>
    <n v="30.19"/>
    <x v="2832"/>
    <d v="2014-11-23T22:00:00"/>
    <x v="0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x v="1"/>
    <s v="plays"/>
    <n v="44.09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x v="1"/>
    <s v="plays"/>
    <n v="44.54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x v="1"/>
    <s v="plays"/>
    <n v="125.81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x v="1"/>
    <s v="plays"/>
    <n v="0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x v="1"/>
    <s v="plays"/>
    <n v="0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x v="1"/>
    <s v="plays"/>
    <n v="30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x v="1"/>
    <s v="plays"/>
    <n v="0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x v="1"/>
    <s v="plays"/>
    <n v="5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x v="1"/>
    <s v="plays"/>
    <n v="23.92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x v="1"/>
    <s v="plays"/>
    <n v="0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x v="1"/>
    <s v="plays"/>
    <n v="15.83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x v="1"/>
    <s v="plays"/>
    <n v="0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x v="1"/>
    <s v="plays"/>
    <n v="60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x v="1"/>
    <s v="plays"/>
    <n v="500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x v="1"/>
    <s v="plays"/>
    <n v="0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x v="1"/>
    <s v="plays"/>
    <n v="29.56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x v="1"/>
    <s v="plays"/>
    <n v="18.329999999999998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x v="1"/>
    <s v="plays"/>
    <n v="20"/>
    <x v="2863"/>
    <d v="2014-09-09T16:12:03"/>
    <x v="0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x v="1"/>
    <s v="plays"/>
    <n v="0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x v="1"/>
    <s v="plays"/>
    <n v="22.5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x v="1"/>
    <s v="plays"/>
    <n v="50.4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x v="1"/>
    <s v="plays"/>
    <n v="105.03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x v="1"/>
    <s v="plays"/>
    <n v="35.4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x v="1"/>
    <s v="plays"/>
    <n v="83.33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x v="1"/>
    <s v="plays"/>
    <n v="35.92"/>
    <x v="2871"/>
    <d v="2014-12-21T17:43:33"/>
    <x v="0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x v="1"/>
    <s v="plays"/>
    <n v="119.13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x v="1"/>
    <s v="plays"/>
    <n v="90.33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x v="1"/>
    <s v="plays"/>
    <n v="2.33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x v="1"/>
    <s v="plays"/>
    <n v="108.33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x v="1"/>
    <s v="plays"/>
    <n v="0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x v="1"/>
    <s v="plays"/>
    <n v="63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x v="1"/>
    <s v="plays"/>
    <n v="381.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x v="1"/>
    <s v="plays"/>
    <n v="46.25"/>
    <x v="2884"/>
    <d v="2014-12-05T17:27:15"/>
    <x v="0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x v="1"/>
    <s v="plays"/>
    <n v="5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x v="1"/>
    <s v="plays"/>
    <n v="0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x v="1"/>
    <s v="plays"/>
    <n v="81.569999999999993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x v="1"/>
    <s v="plays"/>
    <n v="7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x v="1"/>
    <s v="plays"/>
    <n v="27.3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x v="1"/>
    <s v="plays"/>
    <n v="29.41"/>
    <x v="2892"/>
    <d v="2014-08-25T21:00:00"/>
    <x v="0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x v="1"/>
    <s v="plays"/>
    <n v="12.5"/>
    <x v="2893"/>
    <d v="2015-01-09T02:00:00"/>
    <x v="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x v="1"/>
    <s v="plays"/>
    <n v="5.75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x v="1"/>
    <s v="plays"/>
    <n v="52.08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x v="1"/>
    <s v="plays"/>
    <n v="0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x v="1"/>
    <s v="plays"/>
    <n v="486.43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x v="1"/>
    <s v="plays"/>
    <n v="3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x v="1"/>
    <s v="plays"/>
    <n v="18.75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x v="1"/>
    <s v="plays"/>
    <n v="36.590000000000003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x v="1"/>
    <s v="plays"/>
    <n v="1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x v="1"/>
    <s v="plays"/>
    <n v="52.8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x v="1"/>
    <s v="plays"/>
    <n v="20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x v="1"/>
    <s v="plays"/>
    <n v="1"/>
    <x v="2913"/>
    <d v="2014-09-06T22:08:59"/>
    <x v="0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x v="1"/>
    <s v="plays"/>
    <n v="203.67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x v="1"/>
    <s v="plays"/>
    <n v="20.71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x v="1"/>
    <s v="plays"/>
    <n v="8.5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x v="1"/>
    <s v="musical"/>
    <n v="43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x v="1"/>
    <s v="musical"/>
    <n v="83.33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x v="1"/>
    <s v="musical"/>
    <n v="231.66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x v="1"/>
    <s v="musical"/>
    <n v="112.14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x v="1"/>
    <s v="musical"/>
    <n v="41.67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x v="1"/>
    <s v="musical"/>
    <n v="255.17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x v="1"/>
    <s v="musical"/>
    <n v="162.77000000000001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x v="1"/>
    <s v="musical"/>
    <n v="88.33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x v="1"/>
    <s v="musical"/>
    <n v="47.57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x v="1"/>
    <s v="musical"/>
    <n v="72.97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x v="1"/>
    <s v="musical"/>
    <n v="90.54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x v="1"/>
    <s v="musical"/>
    <n v="37.65"/>
    <x v="2936"/>
    <d v="2014-10-13T04:59:00"/>
    <x v="0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x v="1"/>
    <s v="musical"/>
    <n v="36.36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x v="1"/>
    <s v="musical"/>
    <n v="126.72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x v="1"/>
    <s v="musical"/>
    <n v="329.2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x v="1"/>
    <s v="musical"/>
    <n v="81.239999999999995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x v="1"/>
    <s v="spaces"/>
    <n v="1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x v="1"/>
    <s v="spaces"/>
    <n v="82.46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x v="1"/>
    <s v="spaces"/>
    <n v="18.899999999999999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x v="1"/>
    <s v="spaces"/>
    <n v="200.63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x v="1"/>
    <s v="spaces"/>
    <n v="0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x v="1"/>
    <s v="spaces"/>
    <n v="66.099999999999994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x v="1"/>
    <s v="spaces"/>
    <n v="0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x v="1"/>
    <s v="spaces"/>
    <n v="0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x v="1"/>
    <s v="spaces"/>
    <n v="0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x v="1"/>
    <s v="plays"/>
    <n v="25.69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x v="1"/>
    <s v="plays"/>
    <n v="78.94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x v="1"/>
    <s v="plays"/>
    <n v="69.89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x v="1"/>
    <s v="plays"/>
    <n v="74.53"/>
    <x v="2971"/>
    <d v="2014-08-31T15:47:58"/>
    <x v="0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x v="1"/>
    <s v="plays"/>
    <n v="123.94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x v="1"/>
    <s v="plays"/>
    <n v="58.62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x v="1"/>
    <s v="plays"/>
    <n v="70.88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x v="1"/>
    <s v="plays"/>
    <n v="8.57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x v="1"/>
    <s v="plays"/>
    <n v="60.69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x v="1"/>
    <s v="plays"/>
    <n v="110.22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x v="1"/>
    <s v="spaces"/>
    <n v="86.49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x v="1"/>
    <s v="spaces"/>
    <n v="155.24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x v="1"/>
    <s v="spaces"/>
    <n v="115.0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x v="1"/>
    <s v="spaces"/>
    <n v="109.59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x v="1"/>
    <s v="spaces"/>
    <n v="45.21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x v="1"/>
    <s v="spaces"/>
    <n v="104.15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x v="1"/>
    <s v="spaces"/>
    <n v="35.71"/>
    <x v="2988"/>
    <d v="2016-06-20T08:41:21"/>
    <x v="0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x v="1"/>
    <s v="spaces"/>
    <n v="94.41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x v="1"/>
    <s v="spaces"/>
    <n v="48.98"/>
    <x v="2992"/>
    <d v="2016-10-09T18:25:10"/>
    <x v="0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x v="1"/>
    <s v="spaces"/>
    <n v="45.59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x v="1"/>
    <s v="spaces"/>
    <n v="23.2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x v="1"/>
    <s v="spaces"/>
    <n v="63.23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x v="1"/>
    <s v="spaces"/>
    <n v="90.2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x v="1"/>
    <s v="spaces"/>
    <n v="118.97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x v="1"/>
    <s v="spaces"/>
    <n v="80.25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x v="1"/>
    <s v="spaces"/>
    <n v="62.5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x v="1"/>
    <s v="spaces"/>
    <n v="131.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x v="1"/>
    <s v="spaces"/>
    <n v="73.03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x v="1"/>
    <s v="spaces"/>
    <n v="178.53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x v="1"/>
    <s v="spaces"/>
    <n v="162.91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x v="1"/>
    <s v="spaces"/>
    <n v="108.24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x v="1"/>
    <s v="spaces"/>
    <n v="88.87"/>
    <x v="3006"/>
    <d v="2014-12-14T18:09:51"/>
    <x v="0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x v="1"/>
    <s v="spaces"/>
    <n v="233.9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x v="1"/>
    <s v="spaces"/>
    <n v="15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x v="1"/>
    <s v="spaces"/>
    <n v="50.76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x v="1"/>
    <s v="spaces"/>
    <n v="87.7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x v="1"/>
    <s v="spaces"/>
    <n v="242.2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x v="1"/>
    <s v="spaces"/>
    <n v="146.44999999999999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x v="1"/>
    <s v="spaces"/>
    <n v="80.459999999999994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x v="1"/>
    <s v="spaces"/>
    <n v="50.69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x v="1"/>
    <s v="spaces"/>
    <n v="162.71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x v="1"/>
    <s v="spaces"/>
    <n v="67.7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x v="1"/>
    <s v="spaces"/>
    <n v="52.1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x v="1"/>
    <s v="spaces"/>
    <n v="51.6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x v="1"/>
    <s v="spaces"/>
    <n v="84.86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x v="1"/>
    <s v="spaces"/>
    <n v="94.55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x v="1"/>
    <s v="spaces"/>
    <n v="51.72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x v="1"/>
    <s v="spaces"/>
    <n v="191.13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x v="1"/>
    <s v="spaces"/>
    <n v="89.31"/>
    <x v="3034"/>
    <d v="2016-11-01T03:59:00"/>
    <x v="0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x v="1"/>
    <s v="spaces"/>
    <n v="88.59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x v="1"/>
    <s v="spaces"/>
    <n v="96.3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x v="1"/>
    <s v="spaces"/>
    <n v="33.31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x v="1"/>
    <s v="spaces"/>
    <n v="37.22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x v="1"/>
    <s v="spaces"/>
    <n v="92.13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x v="1"/>
    <s v="spaces"/>
    <n v="84.11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x v="1"/>
    <s v="spaces"/>
    <n v="82.94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x v="1"/>
    <s v="spaces"/>
    <n v="259.95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x v="1"/>
    <s v="spaces"/>
    <n v="37.25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x v="1"/>
    <s v="spaces"/>
    <n v="177.02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x v="1"/>
    <s v="spaces"/>
    <n v="70.67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x v="1"/>
    <s v="spaces"/>
    <n v="23.63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x v="1"/>
    <s v="spaces"/>
    <n v="13.33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x v="1"/>
    <s v="spaces"/>
    <n v="1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x v="1"/>
    <s v="spaces"/>
    <n v="0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x v="1"/>
    <s v="spaces"/>
    <n v="0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x v="1"/>
    <s v="spaces"/>
    <n v="1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x v="1"/>
    <s v="spaces"/>
    <n v="41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x v="1"/>
    <s v="spaces"/>
    <n v="55.83"/>
    <x v="3060"/>
    <d v="2015-09-28T06:35:34"/>
    <x v="0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x v="1"/>
    <s v="spaces"/>
    <n v="0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x v="1"/>
    <s v="spaces"/>
    <n v="25.52"/>
    <x v="3063"/>
    <d v="2016-10-22T22:08:58"/>
    <x v="0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x v="1"/>
    <s v="spaces"/>
    <n v="5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x v="1"/>
    <s v="spaces"/>
    <n v="2796.67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x v="1"/>
    <s v="spaces"/>
    <n v="20.14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x v="1"/>
    <s v="spaces"/>
    <n v="20.8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x v="1"/>
    <s v="spaces"/>
    <n v="1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x v="1"/>
    <s v="spaces"/>
    <n v="7.33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x v="1"/>
    <s v="spaces"/>
    <n v="64.8"/>
    <x v="3075"/>
    <d v="2016-08-19T02:27:20"/>
    <x v="0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x v="1"/>
    <s v="spaces"/>
    <n v="52.5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x v="1"/>
    <s v="spaces"/>
    <n v="53.71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x v="1"/>
    <s v="spaces"/>
    <n v="18.670000000000002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x v="1"/>
    <s v="spaces"/>
    <n v="62.5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x v="1"/>
    <s v="spaces"/>
    <n v="42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x v="1"/>
    <s v="spaces"/>
    <n v="130.09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x v="1"/>
    <s v="spaces"/>
    <n v="88.44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x v="1"/>
    <s v="spaces"/>
    <n v="53.53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x v="1"/>
    <s v="spaces"/>
    <n v="50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x v="1"/>
    <s v="spaces"/>
    <n v="40.83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x v="1"/>
    <s v="spaces"/>
    <n v="55.6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x v="1"/>
    <s v="spaces"/>
    <n v="140.54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x v="1"/>
    <s v="spaces"/>
    <n v="69.53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x v="1"/>
    <s v="spaces"/>
    <n v="79.87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x v="1"/>
    <s v="spaces"/>
    <n v="58.1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x v="1"/>
    <s v="spaces"/>
    <n v="10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x v="1"/>
    <s v="spaces"/>
    <n v="70.11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x v="1"/>
    <s v="spaces"/>
    <n v="57.89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x v="1"/>
    <s v="spaces"/>
    <n v="0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x v="1"/>
    <s v="spaces"/>
    <n v="300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x v="1"/>
    <s v="spaces"/>
    <n v="1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x v="1"/>
    <s v="spaces"/>
    <n v="775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x v="1"/>
    <s v="spaces"/>
    <n v="12.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x v="1"/>
    <s v="spaces"/>
    <n v="10"/>
    <x v="3121"/>
    <d v="2014-09-26T16:18:55"/>
    <x v="0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x v="1"/>
    <s v="spaces"/>
    <n v="5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x v="1"/>
    <s v="spaces"/>
    <n v="244.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x v="1"/>
    <s v="spaces"/>
    <n v="6.5"/>
    <x v="3124"/>
    <d v="2015-02-02T18:43:21"/>
    <x v="0"/>
  </r>
  <r>
    <n v="3125"/>
    <s v="N/A (Canceled)"/>
    <s v="N/A"/>
    <n v="1500000"/>
    <n v="0"/>
    <n v="0"/>
    <x v="1"/>
    <s v="US"/>
    <s v="USD"/>
    <n v="1452142672"/>
    <n v="1449550672"/>
    <b v="0"/>
    <n v="0"/>
    <b v="0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x v="1"/>
    <s v="spaces"/>
    <n v="61.1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x v="1"/>
    <s v="plays"/>
    <n v="139.24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x v="1"/>
    <s v="plays"/>
    <n v="10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x v="1"/>
    <s v="plays"/>
    <n v="93.75"/>
    <x v="3130"/>
    <d v="2017-04-14T04:59:00"/>
    <x v="0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x v="1"/>
    <s v="plays"/>
    <n v="53.75"/>
    <x v="3131"/>
    <d v="2017-04-08T12:54:05"/>
    <x v="0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x v="1"/>
    <s v="plays"/>
    <n v="10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x v="1"/>
    <s v="plays"/>
    <n v="33.75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x v="1"/>
    <s v="plays"/>
    <n v="18.75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x v="1"/>
    <s v="plays"/>
    <n v="23.14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x v="1"/>
    <s v="plays"/>
    <n v="29.05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x v="1"/>
    <s v="plays"/>
    <n v="50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x v="1"/>
    <s v="plays"/>
    <n v="0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x v="1"/>
    <s v="plays"/>
    <n v="450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x v="1"/>
    <s v="plays"/>
    <n v="24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x v="1"/>
    <s v="plays"/>
    <n v="32.25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x v="1"/>
    <s v="plays"/>
    <n v="15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x v="1"/>
    <s v="plays"/>
    <n v="0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x v="1"/>
    <s v="plays"/>
    <n v="251.33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x v="1"/>
    <s v="plays"/>
    <n v="0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x v="1"/>
    <s v="plays"/>
    <n v="437.5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x v="1"/>
    <s v="plays"/>
    <n v="110.35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x v="1"/>
    <s v="plays"/>
    <n v="41.42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x v="1"/>
    <s v="plays"/>
    <n v="52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x v="1"/>
    <s v="plays"/>
    <n v="33.99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x v="1"/>
    <s v="plays"/>
    <n v="103.35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x v="1"/>
    <s v="plays"/>
    <n v="34.79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x v="1"/>
    <s v="plays"/>
    <n v="41.77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x v="1"/>
    <s v="plays"/>
    <n v="64.27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x v="1"/>
    <s v="plays"/>
    <n v="31.21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x v="1"/>
    <s v="plays"/>
    <n v="62.92"/>
    <x v="3156"/>
    <d v="2012-06-01T22:52:24"/>
    <x v="0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x v="1"/>
    <s v="plays"/>
    <n v="98.54"/>
    <x v="3157"/>
    <d v="2014-07-19T05:00:00"/>
    <x v="0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x v="1"/>
    <s v="plays"/>
    <n v="82.61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x v="1"/>
    <s v="plays"/>
    <n v="38.5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x v="1"/>
    <s v="plays"/>
    <n v="80.1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x v="1"/>
    <s v="plays"/>
    <n v="28.41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x v="1"/>
    <s v="plays"/>
    <n v="80.73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x v="1"/>
    <s v="plays"/>
    <n v="200.69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x v="1"/>
    <s v="plays"/>
    <n v="37.590000000000003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x v="1"/>
    <s v="plays"/>
    <n v="58.1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x v="1"/>
    <s v="plays"/>
    <n v="60.3"/>
    <x v="3166"/>
    <d v="2014-11-26T07:59:00"/>
    <x v="0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x v="1"/>
    <s v="plays"/>
    <n v="63.3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x v="1"/>
    <s v="plays"/>
    <n v="50.9"/>
    <x v="3168"/>
    <d v="2014-06-13T22:00:00"/>
    <x v="0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x v="1"/>
    <s v="plays"/>
    <n v="100.5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x v="1"/>
    <s v="plays"/>
    <n v="31.62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x v="1"/>
    <s v="plays"/>
    <n v="65.099999999999994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x v="1"/>
    <s v="plays"/>
    <n v="79.31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x v="1"/>
    <s v="plays"/>
    <n v="139.19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x v="1"/>
    <s v="plays"/>
    <n v="131.91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x v="1"/>
    <s v="plays"/>
    <n v="91.3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x v="1"/>
    <s v="plays"/>
    <n v="39.67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x v="1"/>
    <s v="plays"/>
    <n v="57.55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x v="1"/>
    <s v="plays"/>
    <n v="33.03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x v="1"/>
    <s v="plays"/>
    <n v="77.34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x v="1"/>
    <s v="plays"/>
    <n v="31.93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x v="1"/>
    <s v="plays"/>
    <n v="36.33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x v="1"/>
    <s v="plays"/>
    <n v="46.77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x v="1"/>
    <s v="plays"/>
    <n v="40.07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x v="1"/>
    <s v="plays"/>
    <n v="100.22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x v="1"/>
    <s v="plays"/>
    <n v="41.67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x v="1"/>
    <s v="plays"/>
    <n v="46.71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x v="1"/>
    <s v="plays"/>
    <n v="71.489999999999995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x v="1"/>
    <s v="musical"/>
    <n v="14.44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x v="1"/>
    <s v="musical"/>
    <n v="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x v="1"/>
    <s v="musical"/>
    <n v="37.75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x v="1"/>
    <s v="musical"/>
    <n v="12.75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x v="1"/>
    <s v="musical"/>
    <n v="24.46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x v="1"/>
    <s v="musical"/>
    <n v="49.21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x v="1"/>
    <s v="musical"/>
    <n v="1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x v="1"/>
    <s v="musical"/>
    <n v="12.5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x v="1"/>
    <s v="musical"/>
    <n v="22.75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x v="1"/>
    <s v="plays"/>
    <n v="63.11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x v="1"/>
    <s v="plays"/>
    <n v="50.1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x v="1"/>
    <s v="plays"/>
    <n v="62.88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x v="1"/>
    <s v="plays"/>
    <n v="85.53"/>
    <x v="3211"/>
    <d v="2014-08-15T02:00:00"/>
    <x v="0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x v="1"/>
    <s v="plays"/>
    <n v="53.72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x v="1"/>
    <s v="plays"/>
    <n v="50.2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x v="1"/>
    <s v="plays"/>
    <n v="66.59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x v="1"/>
    <s v="plays"/>
    <n v="256.37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x v="1"/>
    <s v="plays"/>
    <n v="141.71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x v="1"/>
    <s v="plays"/>
    <n v="52.49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x v="1"/>
    <s v="plays"/>
    <n v="50"/>
    <x v="3227"/>
    <d v="2017-01-17T21:10:36"/>
    <x v="0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x v="1"/>
    <s v="plays"/>
    <n v="106.8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x v="1"/>
    <s v="plays"/>
    <n v="77.22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x v="1"/>
    <s v="plays"/>
    <n v="57.5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x v="1"/>
    <s v="plays"/>
    <n v="50.4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x v="1"/>
    <s v="plays"/>
    <n v="97.38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x v="1"/>
    <s v="plays"/>
    <n v="34.92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x v="1"/>
    <s v="plays"/>
    <n v="85.53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x v="1"/>
    <s v="plays"/>
    <n v="182.91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x v="1"/>
    <s v="plays"/>
    <n v="88.74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x v="1"/>
    <s v="plays"/>
    <n v="58.69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x v="1"/>
    <s v="plays"/>
    <n v="69.569999999999993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x v="1"/>
    <s v="plays"/>
    <n v="23.87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x v="1"/>
    <s v="plays"/>
    <n v="119.19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x v="1"/>
    <s v="plays"/>
    <n v="57.52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x v="1"/>
    <s v="plays"/>
    <n v="177.09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x v="1"/>
    <s v="plays"/>
    <n v="29.17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x v="1"/>
    <s v="plays"/>
    <n v="51.85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x v="1"/>
    <s v="plays"/>
    <n v="98.2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x v="1"/>
    <s v="plays"/>
    <n v="251.74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x v="1"/>
    <s v="plays"/>
    <n v="93.81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x v="1"/>
    <s v="plays"/>
    <n v="60.95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x v="1"/>
    <s v="plays"/>
    <n v="38.24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x v="1"/>
    <s v="plays"/>
    <n v="204.57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x v="1"/>
    <s v="plays"/>
    <n v="54.91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x v="1"/>
    <s v="plays"/>
    <n v="52.58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x v="1"/>
    <s v="plays"/>
    <n v="54.3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x v="1"/>
    <s v="plays"/>
    <n v="105.21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x v="1"/>
    <s v="plays"/>
    <n v="134.2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x v="1"/>
    <s v="plays"/>
    <n v="17.829999999999998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x v="1"/>
    <s v="plays"/>
    <n v="203.2"/>
    <x v="3284"/>
    <d v="2016-01-29T05:59:00"/>
    <x v="0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x v="1"/>
    <s v="plays"/>
    <n v="69.19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x v="1"/>
    <s v="plays"/>
    <n v="125.12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x v="1"/>
    <s v="plays"/>
    <n v="48.44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x v="1"/>
    <s v="plays"/>
    <n v="26.61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x v="1"/>
    <s v="plays"/>
    <n v="33.67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x v="1"/>
    <s v="plays"/>
    <n v="84.29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x v="1"/>
    <s v="plays"/>
    <n v="26.67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x v="1"/>
    <s v="plays"/>
    <n v="57.2"/>
    <x v="3301"/>
    <d v="2016-08-01T06:59:00"/>
    <x v="0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x v="1"/>
    <s v="plays"/>
    <n v="173.7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x v="1"/>
    <s v="plays"/>
    <n v="89.59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x v="1"/>
    <s v="plays"/>
    <n v="48.7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x v="1"/>
    <s v="plays"/>
    <n v="53.34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x v="1"/>
    <s v="plays"/>
    <n v="75.09"/>
    <x v="3308"/>
    <d v="2016-04-13T21:02:45"/>
    <x v="0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x v="1"/>
    <s v="plays"/>
    <n v="18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x v="1"/>
    <s v="plays"/>
    <n v="61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x v="1"/>
    <s v="plays"/>
    <n v="80.03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x v="1"/>
    <s v="plays"/>
    <n v="49.44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x v="1"/>
    <s v="plays"/>
    <n v="93.98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x v="1"/>
    <s v="plays"/>
    <n v="61.94"/>
    <x v="3317"/>
    <d v="2016-06-08T00:57:04"/>
    <x v="0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x v="1"/>
    <s v="plays"/>
    <n v="78.5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x v="1"/>
    <s v="plays"/>
    <n v="33.75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x v="1"/>
    <s v="plays"/>
    <n v="66.45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x v="1"/>
    <s v="plays"/>
    <n v="35.799999999999997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x v="1"/>
    <s v="plays"/>
    <n v="145.65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x v="1"/>
    <s v="plays"/>
    <n v="25.69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x v="1"/>
    <s v="plays"/>
    <n v="152.5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x v="1"/>
    <s v="plays"/>
    <n v="24.55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x v="1"/>
    <s v="plays"/>
    <n v="292.77999999999997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x v="1"/>
    <s v="plays"/>
    <n v="44.92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x v="1"/>
    <s v="plays"/>
    <n v="72.29000000000000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x v="1"/>
    <s v="plays"/>
    <n v="79.62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x v="1"/>
    <s v="plays"/>
    <n v="27.78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x v="1"/>
    <s v="plays"/>
    <n v="81.03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x v="1"/>
    <s v="plays"/>
    <n v="136.85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x v="1"/>
    <s v="plays"/>
    <n v="177.62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x v="1"/>
    <s v="plays"/>
    <n v="109.08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x v="1"/>
    <s v="plays"/>
    <n v="119.64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x v="1"/>
    <s v="plays"/>
    <n v="52.17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x v="1"/>
    <s v="plays"/>
    <n v="114.13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x v="1"/>
    <s v="plays"/>
    <n v="108.59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x v="1"/>
    <s v="plays"/>
    <n v="69.819999999999993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x v="1"/>
    <s v="plays"/>
    <n v="109.57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x v="1"/>
    <s v="plays"/>
    <n v="93.61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x v="1"/>
    <s v="plays"/>
    <n v="76.8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x v="1"/>
    <s v="plays"/>
    <n v="35.799999999999997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x v="1"/>
    <s v="plays"/>
    <n v="147.33000000000001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x v="1"/>
    <s v="plays"/>
    <n v="56.33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x v="1"/>
    <s v="plays"/>
    <n v="96.19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x v="1"/>
    <s v="plays"/>
    <n v="63.57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x v="1"/>
    <s v="plays"/>
    <n v="184.78"/>
    <x v="3359"/>
    <d v="2017-02-25T01:22:14"/>
    <x v="0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x v="1"/>
    <s v="plays"/>
    <n v="126.72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x v="1"/>
    <s v="plays"/>
    <n v="83.43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x v="1"/>
    <s v="plays"/>
    <n v="302.31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x v="1"/>
    <s v="plays"/>
    <n v="44.14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x v="1"/>
    <s v="plays"/>
    <n v="45.48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x v="1"/>
    <s v="plays"/>
    <n v="96.2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x v="1"/>
    <s v="plays"/>
    <n v="67.92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x v="1"/>
    <s v="plays"/>
    <n v="38.33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x v="1"/>
    <s v="plays"/>
    <n v="176.47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x v="1"/>
    <s v="plays"/>
    <n v="28.19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x v="1"/>
    <s v="plays"/>
    <n v="111.89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x v="1"/>
    <s v="plays"/>
    <n v="76.65000000000000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x v="1"/>
    <s v="plays"/>
    <n v="65.17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x v="1"/>
    <s v="plays"/>
    <n v="133.33000000000001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x v="1"/>
    <s v="plays"/>
    <n v="51.22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x v="1"/>
    <s v="plays"/>
    <n v="100.17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x v="1"/>
    <s v="plays"/>
    <n v="184.68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x v="1"/>
    <s v="plays"/>
    <n v="69.819999999999993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x v="1"/>
    <s v="plays"/>
    <n v="61.94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x v="1"/>
    <s v="plays"/>
    <n v="41.67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x v="1"/>
    <s v="plays"/>
    <n v="36.07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x v="1"/>
    <s v="plays"/>
    <n v="29"/>
    <x v="3394"/>
    <d v="2014-07-27T14:17:25"/>
    <x v="0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x v="1"/>
    <s v="plays"/>
    <n v="55.89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x v="1"/>
    <s v="plays"/>
    <n v="11.67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x v="1"/>
    <s v="plays"/>
    <n v="68.349999999999994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x v="1"/>
    <s v="plays"/>
    <n v="118.13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x v="1"/>
    <s v="plays"/>
    <n v="28.32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x v="1"/>
    <s v="plays"/>
    <n v="110.23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x v="1"/>
    <s v="plays"/>
    <n v="31.97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x v="1"/>
    <s v="plays"/>
    <n v="58.61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x v="1"/>
    <s v="plays"/>
    <n v="29.43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x v="1"/>
    <s v="plays"/>
    <n v="81.38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x v="1"/>
    <s v="plays"/>
    <n v="115.38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x v="1"/>
    <s v="plays"/>
    <n v="70.569999999999993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x v="1"/>
    <s v="plays"/>
    <n v="22.22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x v="1"/>
    <s v="plays"/>
    <n v="37.78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x v="1"/>
    <s v="plays"/>
    <n v="72.05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x v="1"/>
    <s v="plays"/>
    <n v="63.7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x v="1"/>
    <s v="plays"/>
    <n v="28.41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x v="1"/>
    <s v="plays"/>
    <n v="297.02999999999997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x v="1"/>
    <s v="plays"/>
    <n v="46.61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x v="1"/>
    <s v="plays"/>
    <n v="51.72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x v="1"/>
    <s v="plays"/>
    <n v="16.25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x v="1"/>
    <s v="plays"/>
    <n v="30.15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x v="1"/>
    <s v="plays"/>
    <n v="95.24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x v="1"/>
    <s v="plays"/>
    <n v="52.21"/>
    <x v="3432"/>
    <d v="2016-02-05T22:00:00"/>
    <x v="0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x v="1"/>
    <s v="plays"/>
    <n v="134.15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x v="1"/>
    <s v="plays"/>
    <n v="62.83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x v="1"/>
    <s v="plays"/>
    <n v="58.95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x v="1"/>
    <s v="plays"/>
    <n v="143.11000000000001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x v="1"/>
    <s v="plays"/>
    <n v="89.79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x v="1"/>
    <s v="plays"/>
    <n v="64.1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x v="1"/>
    <s v="plays"/>
    <n v="41.22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x v="1"/>
    <s v="plays"/>
    <n v="43.35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x v="1"/>
    <s v="plays"/>
    <n v="77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x v="1"/>
    <s v="plays"/>
    <n v="51.22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x v="1"/>
    <s v="plays"/>
    <n v="68.25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x v="1"/>
    <s v="plays"/>
    <n v="41.41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x v="1"/>
    <s v="plays"/>
    <n v="27.5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x v="1"/>
    <s v="plays"/>
    <n v="33.57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x v="1"/>
    <s v="plays"/>
    <n v="145.87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x v="1"/>
    <s v="plays"/>
    <n v="358.69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x v="1"/>
    <s v="plays"/>
    <n v="17.53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x v="1"/>
    <s v="plays"/>
    <n v="50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x v="1"/>
    <s v="plays"/>
    <n v="57.92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x v="1"/>
    <s v="plays"/>
    <n v="90.68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x v="1"/>
    <s v="plays"/>
    <n v="55.01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x v="1"/>
    <s v="plays"/>
    <n v="72.95"/>
    <x v="3466"/>
    <d v="2016-04-19T23:27:30"/>
    <x v="0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x v="1"/>
    <s v="plays"/>
    <n v="716.35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x v="1"/>
    <s v="plays"/>
    <n v="50.4"/>
    <x v="3469"/>
    <d v="2016-04-28T15:24:05"/>
    <x v="0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x v="1"/>
    <s v="plays"/>
    <n v="41.67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x v="1"/>
    <s v="plays"/>
    <n v="35.770000000000003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x v="1"/>
    <s v="plays"/>
    <n v="88.74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x v="1"/>
    <s v="plays"/>
    <n v="51.79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x v="1"/>
    <s v="plays"/>
    <n v="20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x v="1"/>
    <s v="plays"/>
    <n v="52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x v="1"/>
    <s v="plays"/>
    <n v="34.25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x v="1"/>
    <s v="plays"/>
    <n v="125.05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x v="1"/>
    <s v="plays"/>
    <n v="51.88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x v="1"/>
    <s v="plays"/>
    <n v="40.29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x v="1"/>
    <s v="plays"/>
    <n v="64.91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x v="1"/>
    <s v="plays"/>
    <n v="55.33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x v="1"/>
    <s v="plays"/>
    <n v="78.260000000000005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x v="1"/>
    <s v="plays"/>
    <n v="47.22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x v="1"/>
    <s v="plays"/>
    <n v="51.72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x v="1"/>
    <s v="plays"/>
    <n v="30.77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x v="1"/>
    <s v="plays"/>
    <n v="74.209999999999994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x v="1"/>
    <s v="plays"/>
    <n v="47.85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x v="1"/>
    <s v="plays"/>
    <n v="34.409999999999997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x v="1"/>
    <s v="plays"/>
    <n v="40.24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x v="1"/>
    <s v="plays"/>
    <n v="25.31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x v="1"/>
    <s v="plays"/>
    <n v="13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x v="1"/>
    <s v="plays"/>
    <n v="70.760000000000005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x v="1"/>
    <s v="plays"/>
    <n v="66.510000000000005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x v="1"/>
    <s v="plays"/>
    <n v="105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x v="1"/>
    <s v="plays"/>
    <n v="145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x v="1"/>
    <s v="plays"/>
    <n v="12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x v="1"/>
    <s v="plays"/>
    <n v="96.67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x v="1"/>
    <s v="plays"/>
    <n v="60.33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x v="1"/>
    <s v="plays"/>
    <n v="79.89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x v="1"/>
    <s v="plays"/>
    <n v="75.34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x v="1"/>
    <s v="plays"/>
    <n v="227.27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x v="1"/>
    <s v="plays"/>
    <n v="307.69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x v="1"/>
    <s v="plays"/>
    <n v="50.02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x v="1"/>
    <s v="plays"/>
    <n v="45.62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x v="1"/>
    <s v="plays"/>
    <n v="56.83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x v="1"/>
    <s v="plays"/>
    <n v="137.24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x v="1"/>
    <s v="plays"/>
    <n v="99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x v="1"/>
    <s v="plays"/>
    <n v="45.11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x v="1"/>
    <s v="plays"/>
    <n v="125"/>
    <x v="3530"/>
    <d v="2016-04-10T20:00:00"/>
    <x v="0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x v="1"/>
    <s v="plays"/>
    <n v="49.23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x v="1"/>
    <s v="plays"/>
    <n v="42.3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x v="1"/>
    <s v="plays"/>
    <n v="43.5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x v="1"/>
    <s v="plays"/>
    <n v="30.95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x v="1"/>
    <s v="plays"/>
    <n v="55.23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x v="1"/>
    <s v="plays"/>
    <n v="46.13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x v="1"/>
    <s v="plays"/>
    <n v="66.15000000000000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x v="1"/>
    <s v="plays"/>
    <n v="119.18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x v="1"/>
    <s v="plays"/>
    <n v="164.62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x v="1"/>
    <s v="plays"/>
    <n v="40.94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x v="1"/>
    <s v="plays"/>
    <n v="61.1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x v="1"/>
    <s v="plays"/>
    <n v="38.65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x v="1"/>
    <s v="plays"/>
    <n v="171.43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x v="1"/>
    <s v="plays"/>
    <n v="110.5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x v="1"/>
    <s v="plays"/>
    <n v="179.28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x v="1"/>
    <s v="plays"/>
    <n v="15.13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x v="1"/>
    <s v="plays"/>
    <n v="21.1"/>
    <x v="3563"/>
    <d v="2016-08-01T19:00:00"/>
    <x v="0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x v="1"/>
    <s v="plays"/>
    <n v="97.92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x v="1"/>
    <s v="plays"/>
    <n v="55.13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x v="1"/>
    <s v="plays"/>
    <n v="58.42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x v="1"/>
    <s v="plays"/>
    <n v="122.54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x v="1"/>
    <s v="plays"/>
    <n v="87.9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x v="1"/>
    <s v="plays"/>
    <n v="73.239999999999995"/>
    <x v="3571"/>
    <d v="2014-10-30T20:36:53"/>
    <x v="0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x v="1"/>
    <s v="plays"/>
    <n v="39.54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x v="1"/>
    <s v="plays"/>
    <n v="136.78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x v="1"/>
    <s v="plays"/>
    <n v="99.34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x v="1"/>
    <s v="plays"/>
    <n v="40.549999999999997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x v="1"/>
    <s v="plays"/>
    <n v="35.71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x v="1"/>
    <s v="plays"/>
    <n v="33.33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x v="1"/>
    <s v="plays"/>
    <n v="58.57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x v="1"/>
    <s v="plays"/>
    <n v="135.63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x v="1"/>
    <s v="plays"/>
    <n v="176.09"/>
    <x v="3585"/>
    <d v="2014-12-21T17:11:30"/>
    <x v="0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x v="1"/>
    <s v="plays"/>
    <n v="151.97999999999999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x v="1"/>
    <s v="plays"/>
    <n v="22.61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x v="1"/>
    <s v="plays"/>
    <n v="68.53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x v="1"/>
    <s v="plays"/>
    <n v="68.0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x v="1"/>
    <s v="plays"/>
    <n v="72.709999999999994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x v="1"/>
    <s v="plays"/>
    <n v="77.19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x v="1"/>
    <s v="plays"/>
    <n v="55.97"/>
    <x v="3594"/>
    <d v="2016-09-04T01:36:22"/>
    <x v="0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x v="1"/>
    <s v="plays"/>
    <n v="79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x v="1"/>
    <s v="plays"/>
    <n v="77.73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x v="1"/>
    <s v="plays"/>
    <n v="40.78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x v="1"/>
    <s v="plays"/>
    <n v="3.25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x v="1"/>
    <s v="plays"/>
    <n v="39.380000000000003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x v="1"/>
    <s v="plays"/>
    <n v="81.67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x v="1"/>
    <s v="plays"/>
    <n v="49.0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x v="1"/>
    <s v="plays"/>
    <n v="30.67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x v="1"/>
    <s v="plays"/>
    <n v="61.06"/>
    <x v="3606"/>
    <d v="2016-08-14T14:30:57"/>
    <x v="0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x v="1"/>
    <s v="plays"/>
    <n v="29.63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x v="1"/>
    <s v="plays"/>
    <n v="143.1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x v="1"/>
    <s v="plays"/>
    <n v="126.67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x v="1"/>
    <s v="plays"/>
    <n v="62.5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x v="1"/>
    <s v="plays"/>
    <n v="17.25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x v="1"/>
    <s v="plays"/>
    <n v="66.47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x v="1"/>
    <s v="plays"/>
    <n v="47.03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x v="1"/>
    <s v="plays"/>
    <n v="47.67"/>
    <x v="3622"/>
    <d v="2014-09-28T03:23:00"/>
    <x v="0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x v="1"/>
    <s v="plays"/>
    <n v="88.24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x v="1"/>
    <s v="plays"/>
    <n v="80.72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x v="1"/>
    <s v="plays"/>
    <n v="84.85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x v="1"/>
    <s v="plays"/>
    <n v="68.97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x v="1"/>
    <s v="musical"/>
    <n v="1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x v="1"/>
    <s v="musical"/>
    <n v="1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x v="1"/>
    <s v="musical"/>
    <n v="147.88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x v="1"/>
    <s v="musical"/>
    <n v="100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x v="1"/>
    <s v="musical"/>
    <n v="56.84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x v="1"/>
    <s v="musical"/>
    <n v="176.94"/>
    <x v="3634"/>
    <d v="2017-01-14T03:59:00"/>
    <x v="0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x v="1"/>
    <s v="musical"/>
    <n v="127.6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x v="1"/>
    <s v="musical"/>
    <n v="66.14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x v="1"/>
    <s v="musical"/>
    <n v="1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x v="1"/>
    <s v="musical"/>
    <n v="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x v="1"/>
    <s v="musical"/>
    <n v="68.42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x v="1"/>
    <s v="musical"/>
    <n v="1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x v="1"/>
    <s v="musical"/>
    <n v="15"/>
    <x v="3647"/>
    <d v="2016-09-30T17:58:47"/>
    <x v="3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x v="1"/>
    <s v="plays"/>
    <n v="550.04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x v="1"/>
    <s v="plays"/>
    <n v="97.5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x v="1"/>
    <s v="plays"/>
    <n v="29.41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x v="1"/>
    <s v="plays"/>
    <n v="57.78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x v="1"/>
    <s v="plays"/>
    <n v="44.24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x v="1"/>
    <s v="plays"/>
    <n v="68.84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x v="1"/>
    <s v="plays"/>
    <n v="115.02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x v="1"/>
    <s v="plays"/>
    <n v="110.75"/>
    <x v="3657"/>
    <d v="2016-06-01T21:42:00"/>
    <x v="0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x v="1"/>
    <s v="plays"/>
    <n v="75.5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x v="1"/>
    <s v="plays"/>
    <n v="11.3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x v="1"/>
    <s v="plays"/>
    <n v="92.5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x v="1"/>
    <s v="plays"/>
    <n v="2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x v="1"/>
    <s v="plays"/>
    <n v="46.05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x v="1"/>
    <s v="plays"/>
    <n v="31.58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x v="1"/>
    <s v="plays"/>
    <n v="88.25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x v="1"/>
    <s v="plays"/>
    <n v="53.44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x v="1"/>
    <s v="plays"/>
    <n v="39.869999999999997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x v="1"/>
    <s v="plays"/>
    <n v="145.1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x v="1"/>
    <s v="plays"/>
    <n v="23.33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x v="1"/>
    <s v="plays"/>
    <n v="64.38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x v="1"/>
    <s v="plays"/>
    <n v="62.05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x v="1"/>
    <s v="plays"/>
    <n v="73.40000000000000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x v="1"/>
    <s v="plays"/>
    <n v="99.5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x v="1"/>
    <s v="plays"/>
    <n v="62.17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x v="1"/>
    <s v="plays"/>
    <n v="62.33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x v="1"/>
    <s v="plays"/>
    <n v="58.79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x v="1"/>
    <s v="plays"/>
    <n v="41.94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x v="1"/>
    <s v="plays"/>
    <n v="200.49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x v="1"/>
    <s v="plays"/>
    <n v="83.97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x v="1"/>
    <s v="plays"/>
    <n v="58.0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x v="1"/>
    <s v="plays"/>
    <n v="74.12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x v="1"/>
    <s v="plays"/>
    <n v="62.67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x v="1"/>
    <s v="plays"/>
    <n v="121.3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x v="1"/>
    <s v="plays"/>
    <n v="39.74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x v="1"/>
    <s v="plays"/>
    <n v="72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x v="1"/>
    <s v="plays"/>
    <n v="40.630000000000003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x v="1"/>
    <s v="plays"/>
    <n v="63"/>
    <x v="3699"/>
    <d v="2014-10-15T14:26:56"/>
    <x v="0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x v="1"/>
    <s v="plays"/>
    <n v="33.67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x v="1"/>
    <s v="plays"/>
    <n v="155.94999999999999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x v="1"/>
    <s v="plays"/>
    <n v="43.2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x v="1"/>
    <s v="plays"/>
    <n v="15.15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x v="1"/>
    <s v="plays"/>
    <n v="83.57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x v="1"/>
    <s v="plays"/>
    <n v="140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x v="1"/>
    <s v="plays"/>
    <n v="80.87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x v="1"/>
    <s v="plays"/>
    <n v="53.85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x v="1"/>
    <s v="plays"/>
    <n v="30.93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x v="1"/>
    <s v="plays"/>
    <n v="27.14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x v="1"/>
    <s v="plays"/>
    <n v="106.84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x v="1"/>
    <s v="plays"/>
    <n v="114.55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x v="1"/>
    <s v="plays"/>
    <n v="47.66"/>
    <x v="3722"/>
    <d v="2016-02-11T22:59:00"/>
    <x v="0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x v="1"/>
    <s v="plays"/>
    <n v="72.89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x v="1"/>
    <s v="plays"/>
    <n v="49.55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x v="1"/>
    <s v="plays"/>
    <n v="25.4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x v="1"/>
    <s v="plays"/>
    <n v="62.59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x v="1"/>
    <s v="plays"/>
    <n v="61.0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x v="1"/>
    <s v="plays"/>
    <n v="51.67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x v="1"/>
    <s v="plays"/>
    <n v="32.75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x v="1"/>
    <s v="plays"/>
    <n v="45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x v="1"/>
    <s v="plays"/>
    <n v="100.63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x v="1"/>
    <s v="plays"/>
    <n v="25.57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x v="1"/>
    <s v="plays"/>
    <n v="25"/>
    <x v="3742"/>
    <d v="2014-09-06T05:09:04"/>
    <x v="0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x v="1"/>
    <s v="plays"/>
    <n v="0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x v="1"/>
    <s v="plays"/>
    <n v="0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x v="1"/>
    <s v="plays"/>
    <n v="10"/>
    <x v="3745"/>
    <d v="2014-08-10T16:45:02"/>
    <x v="0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x v="1"/>
    <s v="plays"/>
    <n v="202"/>
    <x v="3746"/>
    <d v="2016-10-08T09:20:39"/>
    <x v="0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x v="1"/>
    <s v="musical"/>
    <n v="99.54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x v="1"/>
    <s v="musical"/>
    <n v="75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x v="1"/>
    <s v="musical"/>
    <n v="120.55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x v="1"/>
    <s v="musical"/>
    <n v="37.67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x v="1"/>
    <s v="musical"/>
    <n v="111.11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x v="1"/>
    <s v="musical"/>
    <n v="25.46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x v="1"/>
    <s v="musical"/>
    <n v="267.64999999999998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x v="1"/>
    <s v="musical"/>
    <n v="75.959999999999994"/>
    <x v="3757"/>
    <d v="2014-12-01T20:25:15"/>
    <x v="0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x v="1"/>
    <s v="musical"/>
    <n v="59.04"/>
    <x v="3758"/>
    <d v="2014-05-19T05:00:00"/>
    <x v="0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x v="1"/>
    <s v="musical"/>
    <n v="55.5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x v="1"/>
    <s v="musical"/>
    <n v="166.67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x v="1"/>
    <s v="musical"/>
    <n v="47.43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x v="1"/>
    <s v="musical"/>
    <n v="55.56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x v="1"/>
    <s v="musical"/>
    <n v="74.22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x v="1"/>
    <s v="musical"/>
    <n v="106.93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x v="1"/>
    <s v="musical"/>
    <n v="74.239999999999995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x v="1"/>
    <s v="musical"/>
    <n v="73.33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x v="1"/>
    <s v="musical"/>
    <n v="100"/>
    <x v="3770"/>
    <d v="2015-06-13T22:20:10"/>
    <x v="1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x v="1"/>
    <s v="musical"/>
    <n v="38.42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x v="1"/>
    <s v="musical"/>
    <n v="166.97"/>
    <x v="3772"/>
    <d v="2016-11-29T06:00:00"/>
    <x v="0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x v="1"/>
    <s v="musical"/>
    <n v="94.91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x v="1"/>
    <s v="musical"/>
    <n v="90.82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x v="1"/>
    <s v="musical"/>
    <n v="48.54"/>
    <x v="3777"/>
    <d v="2014-09-27T04:00:00"/>
    <x v="0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x v="1"/>
    <s v="musical"/>
    <n v="70.03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x v="1"/>
    <s v="musical"/>
    <n v="135.63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x v="1"/>
    <s v="musical"/>
    <n v="94.9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x v="1"/>
    <s v="musical"/>
    <n v="75.37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x v="1"/>
    <s v="musical"/>
    <n v="64.459999999999994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x v="1"/>
    <s v="musical"/>
    <n v="115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x v="1"/>
    <s v="musical"/>
    <n v="100.5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x v="1"/>
    <s v="musical"/>
    <n v="93.77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x v="1"/>
    <s v="musical"/>
    <n v="29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x v="1"/>
    <s v="musical"/>
    <n v="0"/>
    <x v="3790"/>
    <d v="2016-11-22T17:00:23"/>
    <x v="0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x v="1"/>
    <s v="musical"/>
    <n v="0"/>
    <x v="3791"/>
    <d v="2014-07-06T16:36:32"/>
    <x v="0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x v="1"/>
    <s v="musical"/>
    <n v="174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x v="1"/>
    <s v="musical"/>
    <n v="5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x v="1"/>
    <s v="musical"/>
    <n v="5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x v="1"/>
    <s v="musical"/>
    <n v="1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x v="1"/>
    <s v="musical"/>
    <n v="205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x v="1"/>
    <s v="musical"/>
    <n v="100.5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x v="1"/>
    <s v="musical"/>
    <n v="55.06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x v="1"/>
    <s v="musical"/>
    <n v="47.33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x v="1"/>
    <s v="musical"/>
    <n v="58.95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x v="1"/>
    <s v="musical"/>
    <n v="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x v="1"/>
    <s v="musical"/>
    <n v="1.5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x v="1"/>
    <s v="musical"/>
    <n v="5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x v="1"/>
    <s v="plays"/>
    <n v="53.29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x v="1"/>
    <s v="plays"/>
    <n v="43.42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x v="1"/>
    <s v="plays"/>
    <n v="78.52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x v="1"/>
    <s v="plays"/>
    <n v="48.34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x v="1"/>
    <s v="plays"/>
    <n v="38.57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x v="1"/>
    <s v="plays"/>
    <n v="178.57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x v="1"/>
    <s v="plays"/>
    <n v="62.63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x v="1"/>
    <s v="plays"/>
    <n v="75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x v="1"/>
    <s v="plays"/>
    <n v="58.9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x v="1"/>
    <s v="plays"/>
    <n v="139.5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x v="1"/>
    <s v="plays"/>
    <n v="70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x v="1"/>
    <s v="plays"/>
    <n v="40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x v="1"/>
    <s v="plays"/>
    <n v="64.29000000000000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x v="1"/>
    <s v="plays"/>
    <n v="21.67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x v="1"/>
    <s v="plays"/>
    <n v="25.65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x v="1"/>
    <s v="plays"/>
    <n v="47.7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x v="1"/>
    <s v="plays"/>
    <n v="56.05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x v="1"/>
    <s v="plays"/>
    <n v="81.319999999999993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x v="1"/>
    <s v="plays"/>
    <n v="23.63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x v="1"/>
    <s v="plays"/>
    <n v="9.5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x v="1"/>
    <s v="plays"/>
    <n v="13"/>
    <x v="3853"/>
    <d v="2014-09-01T20:09:38"/>
    <x v="0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x v="1"/>
    <s v="plays"/>
    <n v="65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x v="1"/>
    <s v="plays"/>
    <n v="1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x v="1"/>
    <s v="plays"/>
    <n v="81.540000000000006"/>
    <x v="3860"/>
    <d v="2014-08-12T15:51:50"/>
    <x v="0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x v="1"/>
    <s v="plays"/>
    <n v="100"/>
    <x v="3861"/>
    <d v="2014-11-12T21:47:00"/>
    <x v="0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x v="1"/>
    <s v="plays"/>
    <n v="1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x v="1"/>
    <s v="plays"/>
    <n v="46.43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x v="1"/>
    <s v="plays"/>
    <n v="5.5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x v="1"/>
    <s v="plays"/>
    <n v="50.2"/>
    <x v="3867"/>
    <d v="2016-06-18T19:32:19"/>
    <x v="0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x v="1"/>
    <s v="musical"/>
    <n v="10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x v="1"/>
    <s v="musical"/>
    <n v="15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x v="1"/>
    <s v="musical"/>
    <n v="13.33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x v="1"/>
    <s v="musical"/>
    <n v="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x v="1"/>
    <s v="musical"/>
    <n v="44.76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x v="1"/>
    <s v="musical"/>
    <n v="88.64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x v="1"/>
    <s v="musical"/>
    <n v="0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x v="1"/>
    <s v="musical"/>
    <n v="57.65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x v="1"/>
    <s v="musical"/>
    <n v="25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x v="1"/>
    <s v="musical"/>
    <n v="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x v="1"/>
    <s v="musical"/>
    <n v="0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x v="1"/>
    <s v="musical"/>
    <n v="0"/>
    <x v="3885"/>
    <d v="2016-05-09T22:49:51"/>
    <x v="0"/>
  </r>
  <r>
    <n v="3886"/>
    <s v="a (Canceled)"/>
    <n v="1"/>
    <n v="10000"/>
    <n v="0"/>
    <n v="0"/>
    <x v="1"/>
    <s v="AU"/>
    <s v="AUD"/>
    <n v="1418275702"/>
    <n v="1415683702"/>
    <b v="0"/>
    <n v="0"/>
    <b v="0"/>
    <x v="1"/>
    <s v="musical"/>
    <n v="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x v="1"/>
    <s v="plays"/>
    <n v="38.71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x v="1"/>
    <s v="plays"/>
    <n v="13.11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x v="1"/>
    <s v="plays"/>
    <n v="0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x v="1"/>
    <s v="plays"/>
    <n v="128.27000000000001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x v="1"/>
    <s v="plays"/>
    <n v="47.27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x v="1"/>
    <s v="plays"/>
    <n v="42.5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x v="1"/>
    <s v="plays"/>
    <n v="44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x v="1"/>
    <s v="plays"/>
    <n v="62.5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x v="1"/>
    <s v="plays"/>
    <n v="47.2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x v="1"/>
    <s v="plays"/>
    <n v="0"/>
    <x v="3903"/>
    <d v="2015-08-14T19:38:00"/>
    <x v="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x v="1"/>
    <s v="plays"/>
    <n v="38.25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x v="1"/>
    <s v="plays"/>
    <n v="16.25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x v="1"/>
    <s v="plays"/>
    <n v="33.75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x v="1"/>
    <s v="plays"/>
    <n v="83.14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x v="1"/>
    <s v="plays"/>
    <n v="5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x v="1"/>
    <s v="plays"/>
    <n v="0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x v="1"/>
    <s v="plays"/>
    <n v="10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x v="1"/>
    <s v="plays"/>
    <n v="40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x v="1"/>
    <s v="plays"/>
    <n v="45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x v="1"/>
    <s v="plays"/>
    <n v="0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x v="1"/>
    <s v="plays"/>
    <n v="57.25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x v="1"/>
    <s v="plays"/>
    <n v="5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x v="1"/>
    <s v="plays"/>
    <n v="15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x v="1"/>
    <s v="plays"/>
    <n v="12.5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x v="1"/>
    <s v="plays"/>
    <n v="32.3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x v="1"/>
    <s v="plays"/>
    <n v="0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x v="1"/>
    <s v="plays"/>
    <n v="1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x v="1"/>
    <s v="plays"/>
    <n v="91.83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x v="1"/>
    <s v="plays"/>
    <n v="0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x v="1"/>
    <s v="plays"/>
    <n v="248.5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x v="1"/>
    <s v="plays"/>
    <n v="5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x v="1"/>
    <s v="plays"/>
    <n v="5.5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x v="1"/>
    <s v="plays"/>
    <n v="25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x v="1"/>
    <s v="plays"/>
    <n v="50.5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x v="1"/>
    <s v="plays"/>
    <n v="0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x v="1"/>
    <s v="plays"/>
    <n v="25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x v="1"/>
    <s v="plays"/>
    <n v="1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x v="1"/>
    <s v="plays"/>
    <n v="0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x v="1"/>
    <s v="plays"/>
    <n v="0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x v="1"/>
    <s v="plays"/>
    <n v="0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x v="1"/>
    <s v="plays"/>
    <n v="7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x v="1"/>
    <s v="plays"/>
    <n v="40.0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x v="1"/>
    <s v="plays"/>
    <n v="24.33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x v="1"/>
    <s v="plays"/>
    <n v="10.5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x v="1"/>
    <s v="plays"/>
    <n v="71.25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x v="1"/>
    <s v="plays"/>
    <n v="22.5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x v="1"/>
    <s v="plays"/>
    <n v="41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x v="1"/>
    <s v="plays"/>
    <n v="47.91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x v="1"/>
    <s v="plays"/>
    <n v="35.17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x v="1"/>
    <s v="plays"/>
    <n v="5.5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x v="1"/>
    <s v="plays"/>
    <n v="22.67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x v="1"/>
    <s v="plays"/>
    <n v="26.38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x v="1"/>
    <s v="plays"/>
    <n v="105.54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x v="1"/>
    <s v="plays"/>
    <n v="29.09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x v="1"/>
    <s v="plays"/>
    <n v="0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x v="1"/>
    <s v="plays"/>
    <n v="62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x v="1"/>
    <s v="plays"/>
    <n v="217.5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x v="1"/>
    <s v="plays"/>
    <n v="26.75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x v="1"/>
    <s v="plays"/>
    <n v="64.290000000000006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x v="1"/>
    <s v="plays"/>
    <n v="175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x v="1"/>
    <s v="plays"/>
    <n v="84.28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x v="1"/>
    <s v="plays"/>
    <n v="9.5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x v="1"/>
    <s v="plays"/>
    <n v="33.74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x v="1"/>
    <s v="plays"/>
    <n v="37.54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x v="1"/>
    <s v="plays"/>
    <n v="11.62"/>
    <x v="3987"/>
    <d v="2014-05-16T22:11:30"/>
    <x v="0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x v="1"/>
    <s v="plays"/>
    <n v="23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x v="1"/>
    <s v="plays"/>
    <n v="5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x v="1"/>
    <s v="plays"/>
    <n v="29.24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x v="1"/>
    <s v="plays"/>
    <n v="82.57"/>
    <x v="3999"/>
    <d v="2014-08-31T19:51:49"/>
    <x v="0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x v="1"/>
    <s v="plays"/>
    <n v="10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x v="1"/>
    <s v="plays"/>
    <n v="32.3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x v="1"/>
    <s v="plays"/>
    <n v="5.75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x v="1"/>
    <s v="plays"/>
    <n v="100.5"/>
    <x v="4003"/>
    <d v="2015-02-15T14:05:47"/>
    <x v="0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x v="1"/>
    <s v="plays"/>
    <n v="1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x v="1"/>
    <s v="plays"/>
    <n v="20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x v="1"/>
    <s v="plays"/>
    <n v="2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x v="1"/>
    <s v="plays"/>
    <n v="5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x v="1"/>
    <s v="plays"/>
    <n v="25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x v="1"/>
    <s v="plays"/>
    <n v="45.84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x v="1"/>
    <s v="plays"/>
    <n v="4.75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x v="1"/>
    <s v="plays"/>
    <n v="0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x v="1"/>
    <s v="plays"/>
    <n v="10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x v="1"/>
    <s v="plays"/>
    <n v="52.5"/>
    <x v="4017"/>
    <d v="2014-09-04T16:07:54"/>
    <x v="0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x v="1"/>
    <s v="plays"/>
    <n v="32.5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x v="1"/>
    <s v="plays"/>
    <n v="7.25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x v="1"/>
    <s v="plays"/>
    <n v="62.5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x v="1"/>
    <s v="plays"/>
    <n v="63.5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x v="1"/>
    <s v="plays"/>
    <n v="0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x v="1"/>
    <s v="plays"/>
    <n v="30.71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x v="1"/>
    <s v="plays"/>
    <n v="51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x v="1"/>
    <s v="plays"/>
    <n v="66.67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x v="1"/>
    <s v="plays"/>
    <n v="0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x v="1"/>
    <s v="plays"/>
    <n v="65.34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x v="1"/>
    <s v="plays"/>
    <n v="147.4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x v="1"/>
    <s v="plays"/>
    <n v="166.0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x v="1"/>
    <s v="plays"/>
    <n v="40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x v="1"/>
    <s v="plays"/>
    <n v="75.25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x v="1"/>
    <s v="plays"/>
    <n v="10.5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x v="1"/>
    <s v="plays"/>
    <n v="7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x v="1"/>
    <s v="plays"/>
    <n v="0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x v="1"/>
    <s v="plays"/>
    <n v="1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x v="1"/>
    <s v="plays"/>
    <n v="38.33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x v="1"/>
    <s v="plays"/>
    <n v="27.5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x v="1"/>
    <s v="plays"/>
    <n v="32.979999999999997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x v="1"/>
    <s v="plays"/>
    <n v="1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x v="1"/>
    <s v="plays"/>
    <n v="0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x v="1"/>
    <s v="plays"/>
    <n v="86.62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x v="1"/>
    <s v="plays"/>
    <n v="55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x v="1"/>
    <s v="plays"/>
    <n v="0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x v="1"/>
    <s v="plays"/>
    <n v="41.95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x v="1"/>
    <s v="plays"/>
    <n v="88.33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x v="1"/>
    <s v="plays"/>
    <n v="23.75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x v="1"/>
    <s v="plays"/>
    <n v="35.71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x v="1"/>
    <s v="plays"/>
    <n v="57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x v="1"/>
    <s v="plays"/>
    <n v="0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x v="1"/>
    <s v="plays"/>
    <n v="163.33000000000001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x v="1"/>
    <s v="plays"/>
    <n v="15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x v="1"/>
    <s v="plays"/>
    <n v="6.75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x v="1"/>
    <s v="plays"/>
    <n v="25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x v="1"/>
    <s v="plays"/>
    <n v="34.950000000000003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x v="1"/>
    <s v="plays"/>
    <n v="0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x v="1"/>
    <s v="plays"/>
    <n v="2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x v="1"/>
    <s v="plays"/>
    <n v="44.31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x v="1"/>
    <s v="plays"/>
    <n v="0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x v="1"/>
    <s v="plays"/>
    <n v="222.5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x v="1"/>
    <s v="plays"/>
    <n v="0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x v="1"/>
    <s v="plays"/>
    <n v="5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x v="1"/>
    <s v="plays"/>
    <n v="0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x v="1"/>
    <s v="plays"/>
    <n v="10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x v="1"/>
    <s v="plays"/>
    <n v="9.4"/>
    <x v="4086"/>
    <d v="2015-11-21T04:00:00"/>
    <x v="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x v="1"/>
    <s v="plays"/>
    <n v="0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x v="1"/>
    <s v="plays"/>
    <n v="72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x v="1"/>
    <s v="plays"/>
    <n v="25.5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x v="1"/>
    <s v="plays"/>
    <n v="91.25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x v="1"/>
    <s v="plays"/>
    <n v="800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x v="1"/>
    <s v="plays"/>
    <n v="80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x v="1"/>
    <s v="plays"/>
    <n v="0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x v="1"/>
    <s v="plays"/>
    <n v="50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x v="1"/>
    <s v="plays"/>
    <n v="0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x v="1"/>
    <s v="plays"/>
    <n v="0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x v="1"/>
    <s v="plays"/>
    <n v="22.83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x v="1"/>
    <s v="plays"/>
    <n v="45.79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x v="1"/>
    <s v="plays"/>
    <n v="383.33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x v="1"/>
    <s v="plays"/>
    <n v="10.25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x v="1"/>
    <s v="plays"/>
    <n v="59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x v="1"/>
    <s v="plays"/>
    <n v="14.33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x v="1"/>
    <s v="plays"/>
    <n v="1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x v="1"/>
    <s v="plays"/>
    <n v="1"/>
    <x v="4113"/>
    <d v="2016-01-08T06:34:00"/>
    <x v="0"/>
  </r>
  <r>
    <m/>
    <m/>
    <m/>
    <m/>
    <m/>
    <m/>
    <x v="4"/>
    <m/>
    <m/>
    <m/>
    <m/>
    <m/>
    <m/>
    <m/>
    <x v="9"/>
    <m/>
    <n v="0"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56464F-89E5-3143-A40D-B6A54E60C44E}" name="PivotTable10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 v="1"/>
    </i>
    <i>
      <x v="3"/>
    </i>
    <i>
      <x v="4"/>
    </i>
    <i t="grand">
      <x/>
    </i>
  </colItems>
  <pageFields count="2">
    <pageField fld="19" hier="-1"/>
    <pageField fld="14" hier="-1"/>
  </pageFields>
  <dataFields count="1">
    <dataField name=" 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Vs Launch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3023C-07F1-8B42-95C9-22E08A72D1A4}" name="PivotTable1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804B39-DDE0-844D-BE4B-22C0AEEA7A35}" name="PivotTable1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174D71-000B-4D48-82F4-DEA31B5520EB}" name="PivotTable1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4" hier="-1"/>
  </pageFields>
  <dataFields count="1">
    <dataField name="Count of outcomes" fld="6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DB779-089B-1D48-9956-EC0C9E6762BC}">
  <dimension ref="A1:E18"/>
  <sheetViews>
    <sheetView workbookViewId="0">
      <selection activeCell="B9" sqref="B9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  <col min="8" max="10" width="14.83203125" bestFit="1" customWidth="1"/>
    <col min="11" max="11" width="10" bestFit="1" customWidth="1"/>
    <col min="12" max="13" width="14.83203125" bestFit="1" customWidth="1"/>
    <col min="14" max="14" width="10" bestFit="1" customWidth="1"/>
    <col min="15" max="4115" width="14.83203125" bestFit="1" customWidth="1"/>
    <col min="4116" max="4116" width="10" bestFit="1" customWidth="1"/>
    <col min="4117" max="4117" width="47.33203125" bestFit="1" customWidth="1"/>
    <col min="4118" max="4118" width="11.33203125" bestFit="1" customWidth="1"/>
    <col min="4119" max="4119" width="13.33203125" bestFit="1" customWidth="1"/>
    <col min="4120" max="4120" width="46.33203125" bestFit="1" customWidth="1"/>
    <col min="4121" max="4121" width="24.6640625" bestFit="1" customWidth="1"/>
    <col min="4122" max="4122" width="42.5" bestFit="1" customWidth="1"/>
    <col min="4123" max="4123" width="25.6640625" bestFit="1" customWidth="1"/>
    <col min="4124" max="4124" width="50.33203125" bestFit="1" customWidth="1"/>
    <col min="4125" max="4125" width="45.83203125" bestFit="1" customWidth="1"/>
    <col min="4126" max="4126" width="31.1640625" bestFit="1" customWidth="1"/>
    <col min="4127" max="4127" width="29.6640625" bestFit="1" customWidth="1"/>
    <col min="4128" max="4128" width="18" bestFit="1" customWidth="1"/>
    <col min="4129" max="4129" width="8.6640625" bestFit="1" customWidth="1"/>
    <col min="4130" max="4130" width="33.33203125" bestFit="1" customWidth="1"/>
    <col min="4131" max="4131" width="27.1640625" bestFit="1" customWidth="1"/>
    <col min="4132" max="4132" width="41.83203125" bestFit="1" customWidth="1"/>
    <col min="4133" max="4133" width="46.83203125" bestFit="1" customWidth="1"/>
    <col min="4134" max="4134" width="36.6640625" bestFit="1" customWidth="1"/>
    <col min="4135" max="4135" width="42.5" bestFit="1" customWidth="1"/>
    <col min="4136" max="4136" width="42.83203125" bestFit="1" customWidth="1"/>
    <col min="4137" max="4137" width="43.5" bestFit="1" customWidth="1"/>
    <col min="4138" max="4138" width="35.5" bestFit="1" customWidth="1"/>
    <col min="4139" max="4139" width="46.5" bestFit="1" customWidth="1"/>
    <col min="4140" max="4140" width="42.1640625" bestFit="1" customWidth="1"/>
    <col min="4141" max="4141" width="34" bestFit="1" customWidth="1"/>
    <col min="4142" max="4142" width="47.5" bestFit="1" customWidth="1"/>
    <col min="4143" max="4143" width="35" bestFit="1" customWidth="1"/>
    <col min="4144" max="4144" width="35.1640625" bestFit="1" customWidth="1"/>
    <col min="4145" max="4145" width="34.5" bestFit="1" customWidth="1"/>
    <col min="4146" max="4146" width="39.1640625" bestFit="1" customWidth="1"/>
    <col min="4147" max="4147" width="48.83203125" bestFit="1" customWidth="1"/>
    <col min="4148" max="4148" width="42.1640625" bestFit="1" customWidth="1"/>
    <col min="4149" max="4149" width="42.83203125" bestFit="1" customWidth="1"/>
    <col min="4150" max="4150" width="14.6640625" bestFit="1" customWidth="1"/>
    <col min="4151" max="4151" width="8" bestFit="1" customWidth="1"/>
    <col min="4152" max="4152" width="10.5" bestFit="1" customWidth="1"/>
    <col min="4153" max="4153" width="10" bestFit="1" customWidth="1"/>
    <col min="4154" max="4154" width="13" bestFit="1" customWidth="1"/>
    <col min="4155" max="4155" width="11" bestFit="1" customWidth="1"/>
    <col min="4156" max="4156" width="48.6640625" bestFit="1" customWidth="1"/>
    <col min="4157" max="4157" width="20.1640625" bestFit="1" customWidth="1"/>
    <col min="4158" max="4158" width="49.1640625" bestFit="1" customWidth="1"/>
    <col min="4159" max="4159" width="41.6640625" bestFit="1" customWidth="1"/>
    <col min="4160" max="4160" width="47.6640625" bestFit="1" customWidth="1"/>
    <col min="4161" max="4161" width="22.83203125" bestFit="1" customWidth="1"/>
    <col min="4162" max="4162" width="27.6640625" bestFit="1" customWidth="1"/>
    <col min="4163" max="4163" width="50.83203125" bestFit="1" customWidth="1"/>
    <col min="4164" max="4164" width="49.83203125" bestFit="1" customWidth="1"/>
    <col min="4165" max="4165" width="49.5" bestFit="1" customWidth="1"/>
    <col min="4166" max="4166" width="42.5" bestFit="1" customWidth="1"/>
    <col min="4167" max="4167" width="46.5" bestFit="1" customWidth="1"/>
    <col min="4168" max="4168" width="47.5" bestFit="1" customWidth="1"/>
    <col min="4169" max="4169" width="30.1640625" bestFit="1" customWidth="1"/>
    <col min="4170" max="4170" width="32.5" bestFit="1" customWidth="1"/>
    <col min="4171" max="4171" width="19.33203125" bestFit="1" customWidth="1"/>
    <col min="4172" max="4172" width="51.5" bestFit="1" customWidth="1"/>
    <col min="4173" max="4173" width="12.33203125" bestFit="1" customWidth="1"/>
    <col min="4174" max="4174" width="45.83203125" bestFit="1" customWidth="1"/>
    <col min="4175" max="4175" width="13.1640625" bestFit="1" customWidth="1"/>
    <col min="4176" max="4176" width="13" bestFit="1" customWidth="1"/>
    <col min="4177" max="4177" width="8" bestFit="1" customWidth="1"/>
    <col min="4178" max="4179" width="10.5" bestFit="1" customWidth="1"/>
    <col min="4180" max="4180" width="10" bestFit="1" customWidth="1"/>
    <col min="4181" max="4181" width="45.33203125" bestFit="1" customWidth="1"/>
    <col min="4182" max="4182" width="48" bestFit="1" customWidth="1"/>
    <col min="4183" max="4183" width="20.83203125" bestFit="1" customWidth="1"/>
    <col min="4184" max="4184" width="23.5" bestFit="1" customWidth="1"/>
    <col min="4185" max="4185" width="20.83203125" bestFit="1" customWidth="1"/>
    <col min="4186" max="4186" width="23.5" bestFit="1" customWidth="1"/>
    <col min="4187" max="4187" width="27.5" bestFit="1" customWidth="1"/>
    <col min="4188" max="4188" width="30.1640625" bestFit="1" customWidth="1"/>
    <col min="4189" max="4189" width="41.1640625" bestFit="1" customWidth="1"/>
    <col min="4190" max="4190" width="43.83203125" bestFit="1" customWidth="1"/>
    <col min="4191" max="4191" width="39.6640625" bestFit="1" customWidth="1"/>
    <col min="4192" max="4192" width="42.33203125" bestFit="1" customWidth="1"/>
    <col min="4193" max="4193" width="47" bestFit="1" customWidth="1"/>
    <col min="4194" max="4194" width="49.6640625" bestFit="1" customWidth="1"/>
    <col min="4195" max="4195" width="27.6640625" bestFit="1" customWidth="1"/>
    <col min="4196" max="4196" width="30.33203125" bestFit="1" customWidth="1"/>
    <col min="4197" max="4197" width="31" bestFit="1" customWidth="1"/>
    <col min="4198" max="4198" width="33.6640625" bestFit="1" customWidth="1"/>
    <col min="4199" max="4199" width="47.1640625" bestFit="1" customWidth="1"/>
    <col min="4200" max="4200" width="49.83203125" bestFit="1" customWidth="1"/>
    <col min="4201" max="4201" width="22" bestFit="1" customWidth="1"/>
    <col min="4202" max="4202" width="24.6640625" bestFit="1" customWidth="1"/>
    <col min="4203" max="4203" width="11.1640625" bestFit="1" customWidth="1"/>
    <col min="4204" max="4204" width="13.6640625" bestFit="1" customWidth="1"/>
    <col min="4205" max="4205" width="31.33203125" bestFit="1" customWidth="1"/>
    <col min="4206" max="4206" width="34" bestFit="1" customWidth="1"/>
    <col min="4207" max="4207" width="24.83203125" bestFit="1" customWidth="1"/>
    <col min="4208" max="4208" width="27.5" bestFit="1" customWidth="1"/>
    <col min="4209" max="4209" width="45.6640625" bestFit="1" customWidth="1"/>
    <col min="4210" max="4210" width="48.33203125" bestFit="1" customWidth="1"/>
    <col min="4211" max="4211" width="45.6640625" bestFit="1" customWidth="1"/>
    <col min="4212" max="4212" width="48.33203125" bestFit="1" customWidth="1"/>
    <col min="4213" max="4213" width="50.83203125" bestFit="1" customWidth="1"/>
    <col min="4214" max="4214" width="53.5" bestFit="1" customWidth="1"/>
    <col min="4215" max="4215" width="30.6640625" bestFit="1" customWidth="1"/>
    <col min="4216" max="4216" width="33.33203125" bestFit="1" customWidth="1"/>
    <col min="4217" max="4217" width="36.33203125" bestFit="1" customWidth="1"/>
    <col min="4218" max="4218" width="39" bestFit="1" customWidth="1"/>
    <col min="4219" max="4219" width="25.83203125" bestFit="1" customWidth="1"/>
    <col min="4220" max="4220" width="28.5" bestFit="1" customWidth="1"/>
    <col min="4221" max="4221" width="43.5" bestFit="1" customWidth="1"/>
    <col min="4222" max="4222" width="46.1640625" bestFit="1" customWidth="1"/>
    <col min="4223" max="4223" width="33.1640625" bestFit="1" customWidth="1"/>
    <col min="4224" max="4224" width="35.83203125" bestFit="1" customWidth="1"/>
    <col min="4225" max="4225" width="21" bestFit="1" customWidth="1"/>
    <col min="4226" max="4226" width="23.6640625" bestFit="1" customWidth="1"/>
    <col min="4227" max="4227" width="48.33203125" bestFit="1" customWidth="1"/>
    <col min="4228" max="4228" width="51" bestFit="1" customWidth="1"/>
    <col min="4229" max="4229" width="31.83203125" bestFit="1" customWidth="1"/>
    <col min="4230" max="4230" width="34.5" bestFit="1" customWidth="1"/>
    <col min="4231" max="4231" width="38.6640625" bestFit="1" customWidth="1"/>
    <col min="4232" max="4232" width="41.1640625" bestFit="1" customWidth="1"/>
    <col min="4233" max="4233" width="21.83203125" bestFit="1" customWidth="1"/>
    <col min="4234" max="4234" width="24.5" bestFit="1" customWidth="1"/>
    <col min="4235" max="4235" width="16.33203125" bestFit="1" customWidth="1"/>
    <col min="4236" max="4236" width="19" bestFit="1" customWidth="1"/>
    <col min="4237" max="4237" width="22" bestFit="1" customWidth="1"/>
    <col min="4238" max="4238" width="24.6640625" bestFit="1" customWidth="1"/>
    <col min="4239" max="4240" width="19.5" bestFit="1" customWidth="1"/>
    <col min="4241" max="4241" width="22.1640625" bestFit="1" customWidth="1"/>
    <col min="4242" max="4242" width="41.6640625" bestFit="1" customWidth="1"/>
    <col min="4243" max="4243" width="44.33203125" bestFit="1" customWidth="1"/>
    <col min="4244" max="4244" width="52.33203125" bestFit="1" customWidth="1"/>
    <col min="4245" max="4245" width="55.1640625" bestFit="1" customWidth="1"/>
    <col min="4246" max="4246" width="45.83203125" bestFit="1" customWidth="1"/>
    <col min="4247" max="4247" width="48.5" bestFit="1" customWidth="1"/>
    <col min="4248" max="4248" width="20.33203125" bestFit="1" customWidth="1"/>
    <col min="4249" max="4249" width="23" bestFit="1" customWidth="1"/>
    <col min="4250" max="4250" width="47" bestFit="1" customWidth="1"/>
    <col min="4251" max="4251" width="49.6640625" bestFit="1" customWidth="1"/>
    <col min="4252" max="4252" width="27.83203125" bestFit="1" customWidth="1"/>
    <col min="4253" max="4253" width="30.5" bestFit="1" customWidth="1"/>
    <col min="4254" max="4254" width="15.83203125" bestFit="1" customWidth="1"/>
    <col min="4255" max="4255" width="18.5" bestFit="1" customWidth="1"/>
    <col min="4256" max="4256" width="38.83203125" bestFit="1" customWidth="1"/>
    <col min="4257" max="4257" width="41.33203125" bestFit="1" customWidth="1"/>
    <col min="4258" max="4258" width="52.6640625" bestFit="1" customWidth="1"/>
    <col min="4259" max="4259" width="55.33203125" bestFit="1" customWidth="1"/>
    <col min="4260" max="4260" width="19.83203125" bestFit="1" customWidth="1"/>
    <col min="4261" max="4261" width="22.5" bestFit="1" customWidth="1"/>
    <col min="4262" max="4262" width="51.1640625" bestFit="1" customWidth="1"/>
    <col min="4263" max="4263" width="53.83203125" bestFit="1" customWidth="1"/>
    <col min="4264" max="4264" width="20.33203125" bestFit="1" customWidth="1"/>
    <col min="4265" max="4265" width="23" bestFit="1" customWidth="1"/>
    <col min="4266" max="4266" width="29.83203125" bestFit="1" customWidth="1"/>
    <col min="4267" max="4267" width="32.5" bestFit="1" customWidth="1"/>
    <col min="4268" max="4268" width="46.1640625" bestFit="1" customWidth="1"/>
    <col min="4269" max="4269" width="48.83203125" bestFit="1" customWidth="1"/>
    <col min="4270" max="4270" width="20.6640625" bestFit="1" customWidth="1"/>
    <col min="4271" max="4271" width="23.33203125" bestFit="1" customWidth="1"/>
    <col min="4272" max="4272" width="24" bestFit="1" customWidth="1"/>
    <col min="4273" max="4273" width="26.6640625" bestFit="1" customWidth="1"/>
    <col min="4274" max="4274" width="25.1640625" bestFit="1" customWidth="1"/>
    <col min="4275" max="4275" width="27.83203125" bestFit="1" customWidth="1"/>
    <col min="4276" max="4276" width="12.83203125" bestFit="1" customWidth="1"/>
    <col min="4277" max="4277" width="15.33203125" bestFit="1" customWidth="1"/>
    <col min="4278" max="4278" width="26.33203125" bestFit="1" customWidth="1"/>
    <col min="4279" max="4279" width="29" bestFit="1" customWidth="1"/>
    <col min="4280" max="4280" width="43" bestFit="1" customWidth="1"/>
    <col min="4281" max="4281" width="45.6640625" bestFit="1" customWidth="1"/>
    <col min="4282" max="4282" width="39.5" bestFit="1" customWidth="1"/>
    <col min="4283" max="4283" width="42.1640625" bestFit="1" customWidth="1"/>
    <col min="4284" max="4284" width="36.1640625" bestFit="1" customWidth="1"/>
    <col min="4285" max="4285" width="38.83203125" bestFit="1" customWidth="1"/>
    <col min="4286" max="4286" width="10.1640625" bestFit="1" customWidth="1"/>
    <col min="4287" max="4287" width="12.6640625" bestFit="1" customWidth="1"/>
    <col min="4288" max="4288" width="32.83203125" bestFit="1" customWidth="1"/>
    <col min="4289" max="4289" width="35.5" bestFit="1" customWidth="1"/>
    <col min="4290" max="4290" width="31.83203125" bestFit="1" customWidth="1"/>
    <col min="4291" max="4291" width="34.5" bestFit="1" customWidth="1"/>
    <col min="4292" max="4292" width="17.6640625" bestFit="1" customWidth="1"/>
    <col min="4293" max="4293" width="20.33203125" bestFit="1" customWidth="1"/>
    <col min="4294" max="4294" width="39.83203125" bestFit="1" customWidth="1"/>
    <col min="4295" max="4295" width="42.5" bestFit="1" customWidth="1"/>
    <col min="4296" max="4296" width="44" bestFit="1" customWidth="1"/>
    <col min="4297" max="4297" width="46.5" bestFit="1" customWidth="1"/>
    <col min="4298" max="4298" width="42.33203125" bestFit="1" customWidth="1"/>
    <col min="4299" max="4299" width="45" bestFit="1" customWidth="1"/>
    <col min="4300" max="4300" width="51" bestFit="1" customWidth="1"/>
    <col min="4301" max="4301" width="53.6640625" bestFit="1" customWidth="1"/>
    <col min="4302" max="4302" width="56" bestFit="1" customWidth="1"/>
    <col min="4303" max="4303" width="58.6640625" bestFit="1" customWidth="1"/>
    <col min="4304" max="4304" width="34.1640625" bestFit="1" customWidth="1"/>
    <col min="4305" max="4305" width="36.6640625" bestFit="1" customWidth="1"/>
    <col min="4306" max="4306" width="23.1640625" bestFit="1" customWidth="1"/>
    <col min="4307" max="4307" width="25.6640625" bestFit="1" customWidth="1"/>
    <col min="4308" max="4308" width="42" bestFit="1" customWidth="1"/>
    <col min="4309" max="4309" width="44.83203125" bestFit="1" customWidth="1"/>
    <col min="4310" max="4310" width="15.33203125" bestFit="1" customWidth="1"/>
    <col min="4311" max="4311" width="18" bestFit="1" customWidth="1"/>
    <col min="4312" max="4312" width="24.1640625" bestFit="1" customWidth="1"/>
    <col min="4313" max="4313" width="26.83203125" bestFit="1" customWidth="1"/>
    <col min="4314" max="4314" width="35" bestFit="1" customWidth="1"/>
    <col min="4315" max="4315" width="37.6640625" bestFit="1" customWidth="1"/>
    <col min="4316" max="4316" width="23.6640625" bestFit="1" customWidth="1"/>
    <col min="4317" max="4317" width="26.1640625" bestFit="1" customWidth="1"/>
    <col min="4318" max="4318" width="24.6640625" bestFit="1" customWidth="1"/>
    <col min="4319" max="4319" width="27.33203125" bestFit="1" customWidth="1"/>
    <col min="4320" max="4320" width="48.6640625" bestFit="1" customWidth="1"/>
    <col min="4321" max="4321" width="51.33203125" bestFit="1" customWidth="1"/>
    <col min="4322" max="4322" width="16.5" bestFit="1" customWidth="1"/>
    <col min="4323" max="4323" width="19.1640625" bestFit="1" customWidth="1"/>
    <col min="4324" max="4324" width="25.6640625" bestFit="1" customWidth="1"/>
    <col min="4325" max="4325" width="28.33203125" bestFit="1" customWidth="1"/>
    <col min="4326" max="4326" width="27.1640625" bestFit="1" customWidth="1"/>
    <col min="4327" max="4327" width="29.83203125" bestFit="1" customWidth="1"/>
    <col min="4328" max="4328" width="33.5" bestFit="1" customWidth="1"/>
    <col min="4329" max="4329" width="36" bestFit="1" customWidth="1"/>
    <col min="4330" max="4330" width="48.5" bestFit="1" customWidth="1"/>
    <col min="4331" max="4331" width="51.1640625" bestFit="1" customWidth="1"/>
    <col min="4332" max="4332" width="20" bestFit="1" customWidth="1"/>
    <col min="4333" max="4333" width="22.6640625" bestFit="1" customWidth="1"/>
    <col min="4334" max="4334" width="39.1640625" bestFit="1" customWidth="1"/>
    <col min="4335" max="4335" width="41.6640625" bestFit="1" customWidth="1"/>
    <col min="4336" max="4336" width="42.83203125" bestFit="1" customWidth="1"/>
    <col min="4337" max="4337" width="45.5" bestFit="1" customWidth="1"/>
    <col min="4338" max="4338" width="47.6640625" bestFit="1" customWidth="1"/>
    <col min="4339" max="4339" width="50.33203125" bestFit="1" customWidth="1"/>
    <col min="4340" max="4340" width="28.5" bestFit="1" customWidth="1"/>
    <col min="4341" max="4341" width="31" bestFit="1" customWidth="1"/>
    <col min="4342" max="4342" width="51.1640625" bestFit="1" customWidth="1"/>
    <col min="4343" max="4343" width="53.83203125" bestFit="1" customWidth="1"/>
    <col min="4344" max="4344" width="16.83203125" bestFit="1" customWidth="1"/>
    <col min="4345" max="4345" width="19.5" bestFit="1" customWidth="1"/>
    <col min="4346" max="4346" width="15.5" bestFit="1" customWidth="1"/>
    <col min="4347" max="4347" width="18.1640625" bestFit="1" customWidth="1"/>
    <col min="4348" max="4348" width="42.6640625" bestFit="1" customWidth="1"/>
    <col min="4349" max="4349" width="45.33203125" bestFit="1" customWidth="1"/>
    <col min="4350" max="4350" width="7.1640625" bestFit="1" customWidth="1"/>
    <col min="4351" max="4351" width="9.6640625" bestFit="1" customWidth="1"/>
    <col min="4353" max="4353" width="13.33203125" bestFit="1" customWidth="1"/>
    <col min="4354" max="4354" width="11" bestFit="1" customWidth="1"/>
    <col min="4355" max="4355" width="13.5" bestFit="1" customWidth="1"/>
    <col min="4356" max="4356" width="13.1640625" bestFit="1" customWidth="1"/>
    <col min="4357" max="4357" width="15.6640625" bestFit="1" customWidth="1"/>
    <col min="4358" max="4358" width="29.5" bestFit="1" customWidth="1"/>
    <col min="4359" max="4359" width="32.1640625" bestFit="1" customWidth="1"/>
    <col min="4360" max="4360" width="22.83203125" bestFit="1" customWidth="1"/>
    <col min="4361" max="4361" width="25.5" bestFit="1" customWidth="1"/>
    <col min="4362" max="4362" width="45.5" bestFit="1" customWidth="1"/>
    <col min="4363" max="4363" width="48.1640625" bestFit="1" customWidth="1"/>
    <col min="4364" max="4364" width="31.6640625" bestFit="1" customWidth="1"/>
    <col min="4365" max="4365" width="34.33203125" bestFit="1" customWidth="1"/>
    <col min="4366" max="4366" width="30.83203125" bestFit="1" customWidth="1"/>
    <col min="4367" max="4367" width="33.5" bestFit="1" customWidth="1"/>
    <col min="4368" max="4368" width="13.6640625" bestFit="1" customWidth="1"/>
    <col min="4369" max="4369" width="16.33203125" bestFit="1" customWidth="1"/>
    <col min="4370" max="4370" width="18.1640625" bestFit="1" customWidth="1"/>
    <col min="4371" max="4371" width="20.6640625" bestFit="1" customWidth="1"/>
    <col min="4372" max="4372" width="34.1640625" bestFit="1" customWidth="1"/>
    <col min="4373" max="4373" width="36.6640625" bestFit="1" customWidth="1"/>
    <col min="4374" max="4374" width="14.83203125" bestFit="1" customWidth="1"/>
    <col min="4375" max="4375" width="17.5" bestFit="1" customWidth="1"/>
    <col min="4376" max="4376" width="19.33203125" bestFit="1" customWidth="1"/>
    <col min="4377" max="4377" width="22" bestFit="1" customWidth="1"/>
    <col min="4378" max="4378" width="29.5" bestFit="1" customWidth="1"/>
    <col min="4379" max="4380" width="32.1640625" bestFit="1" customWidth="1"/>
    <col min="4381" max="4381" width="34.83203125" bestFit="1" customWidth="1"/>
    <col min="4382" max="4382" width="21.6640625" bestFit="1" customWidth="1"/>
    <col min="4383" max="4383" width="24.33203125" bestFit="1" customWidth="1"/>
    <col min="4384" max="4384" width="17" bestFit="1" customWidth="1"/>
    <col min="4385" max="4385" width="19.6640625" bestFit="1" customWidth="1"/>
    <col min="4386" max="4386" width="42.1640625" bestFit="1" customWidth="1"/>
    <col min="4387" max="4387" width="44.83203125" bestFit="1" customWidth="1"/>
    <col min="4388" max="4388" width="37.1640625" bestFit="1" customWidth="1"/>
    <col min="4389" max="4389" width="39.83203125" bestFit="1" customWidth="1"/>
    <col min="4390" max="4390" width="35.5" bestFit="1" customWidth="1"/>
    <col min="4391" max="4391" width="38.1640625" bestFit="1" customWidth="1"/>
    <col min="4392" max="4392" width="13.1640625" bestFit="1" customWidth="1"/>
    <col min="4393" max="4394" width="15.6640625" bestFit="1" customWidth="1"/>
    <col min="4395" max="4395" width="18.33203125" bestFit="1" customWidth="1"/>
    <col min="4396" max="4396" width="31.5" bestFit="1" customWidth="1"/>
    <col min="4397" max="4397" width="34.1640625" bestFit="1" customWidth="1"/>
    <col min="4398" max="4398" width="19.33203125" bestFit="1" customWidth="1"/>
    <col min="4399" max="4399" width="22" bestFit="1" customWidth="1"/>
    <col min="4400" max="4400" width="18.33203125" bestFit="1" customWidth="1"/>
    <col min="4401" max="4401" width="20.83203125" bestFit="1" customWidth="1"/>
    <col min="4402" max="4402" width="16.33203125" bestFit="1" customWidth="1"/>
    <col min="4403" max="4403" width="19" bestFit="1" customWidth="1"/>
    <col min="4404" max="4404" width="8.83203125" bestFit="1" customWidth="1"/>
    <col min="4405" max="4405" width="9.83203125" bestFit="1" customWidth="1"/>
    <col min="4406" max="4406" width="21.6640625" bestFit="1" customWidth="1"/>
    <col min="4407" max="4407" width="24.33203125" bestFit="1" customWidth="1"/>
    <col min="4408" max="4408" width="9.5" bestFit="1" customWidth="1"/>
    <col min="4409" max="4409" width="12" bestFit="1" customWidth="1"/>
    <col min="4410" max="4410" width="12.5" bestFit="1" customWidth="1"/>
    <col min="4411" max="4411" width="15" bestFit="1" customWidth="1"/>
    <col min="4412" max="4412" width="16.5" bestFit="1" customWidth="1"/>
    <col min="4413" max="4413" width="19.1640625" bestFit="1" customWidth="1"/>
    <col min="4414" max="4414" width="20.5" bestFit="1" customWidth="1"/>
    <col min="4415" max="4415" width="23.1640625" bestFit="1" customWidth="1"/>
    <col min="4416" max="4416" width="25.83203125" bestFit="1" customWidth="1"/>
    <col min="4417" max="4417" width="28.5" bestFit="1" customWidth="1"/>
    <col min="4418" max="4418" width="49.6640625" bestFit="1" customWidth="1"/>
    <col min="4419" max="4419" width="52.1640625" bestFit="1" customWidth="1"/>
    <col min="4420" max="4420" width="52.6640625" bestFit="1" customWidth="1"/>
    <col min="4421" max="4421" width="55.33203125" bestFit="1" customWidth="1"/>
    <col min="4422" max="4422" width="20.5" bestFit="1" customWidth="1"/>
    <col min="4423" max="4423" width="23.1640625" bestFit="1" customWidth="1"/>
    <col min="4424" max="4424" width="45.5" bestFit="1" customWidth="1"/>
    <col min="4425" max="4425" width="48.1640625" bestFit="1" customWidth="1"/>
    <col min="4426" max="4426" width="11.83203125" bestFit="1" customWidth="1"/>
    <col min="4427" max="4427" width="14.33203125" bestFit="1" customWidth="1"/>
    <col min="4428" max="4428" width="58.5" bestFit="1" customWidth="1"/>
    <col min="4429" max="4429" width="61.1640625" bestFit="1" customWidth="1"/>
    <col min="4430" max="4430" width="17.1640625" bestFit="1" customWidth="1"/>
    <col min="4431" max="4431" width="19.83203125" bestFit="1" customWidth="1"/>
    <col min="4432" max="4432" width="36" bestFit="1" customWidth="1"/>
    <col min="4433" max="4433" width="38.6640625" bestFit="1" customWidth="1"/>
    <col min="4434" max="4434" width="14" bestFit="1" customWidth="1"/>
    <col min="4435" max="4435" width="16.6640625" bestFit="1" customWidth="1"/>
    <col min="4436" max="4436" width="28.5" bestFit="1" customWidth="1"/>
    <col min="4437" max="4437" width="31" bestFit="1" customWidth="1"/>
    <col min="4438" max="4438" width="52.5" bestFit="1" customWidth="1"/>
    <col min="4439" max="4439" width="55.1640625" bestFit="1" customWidth="1"/>
    <col min="4440" max="4440" width="17.5" bestFit="1" customWidth="1"/>
    <col min="4441" max="4441" width="20.1640625" bestFit="1" customWidth="1"/>
    <col min="4442" max="4442" width="52" bestFit="1" customWidth="1"/>
    <col min="4443" max="4443" width="54.6640625" bestFit="1" customWidth="1"/>
    <col min="4444" max="4444" width="17.6640625" bestFit="1" customWidth="1"/>
    <col min="4445" max="4445" width="20.33203125" bestFit="1" customWidth="1"/>
    <col min="4446" max="4446" width="52.33203125" bestFit="1" customWidth="1"/>
    <col min="4447" max="4447" width="55" bestFit="1" customWidth="1"/>
    <col min="4448" max="4448" width="52.5" bestFit="1" customWidth="1"/>
    <col min="4449" max="4449" width="55.1640625" bestFit="1" customWidth="1"/>
    <col min="4450" max="4450" width="21.83203125" bestFit="1" customWidth="1"/>
    <col min="4451" max="4451" width="24.5" bestFit="1" customWidth="1"/>
    <col min="4452" max="4452" width="44.83203125" bestFit="1" customWidth="1"/>
    <col min="4453" max="4453" width="47.5" bestFit="1" customWidth="1"/>
    <col min="4454" max="4454" width="51.1640625" bestFit="1" customWidth="1"/>
    <col min="4455" max="4455" width="53.83203125" bestFit="1" customWidth="1"/>
    <col min="4456" max="4456" width="13.5" bestFit="1" customWidth="1"/>
    <col min="4457" max="4457" width="16.33203125" bestFit="1" customWidth="1"/>
    <col min="4458" max="4458" width="46.33203125" bestFit="1" customWidth="1"/>
    <col min="4459" max="4459" width="49" bestFit="1" customWidth="1"/>
    <col min="4460" max="4460" width="10" bestFit="1" customWidth="1"/>
    <col min="4461" max="4461" width="12.5" bestFit="1" customWidth="1"/>
    <col min="4462" max="4462" width="29.5" bestFit="1" customWidth="1"/>
    <col min="4463" max="4463" width="32.1640625" bestFit="1" customWidth="1"/>
    <col min="4464" max="4464" width="30.83203125" bestFit="1" customWidth="1"/>
    <col min="4465" max="4465" width="33.5" bestFit="1" customWidth="1"/>
    <col min="4466" max="4466" width="34.5" bestFit="1" customWidth="1"/>
    <col min="4467" max="4467" width="37.1640625" bestFit="1" customWidth="1"/>
    <col min="4468" max="4468" width="11.1640625" bestFit="1" customWidth="1"/>
    <col min="4469" max="4469" width="13.6640625" bestFit="1" customWidth="1"/>
    <col min="4470" max="4470" width="48" bestFit="1" customWidth="1"/>
    <col min="4471" max="4471" width="50.83203125" bestFit="1" customWidth="1"/>
    <col min="4472" max="4472" width="36" bestFit="1" customWidth="1"/>
    <col min="4473" max="4473" width="38.6640625" bestFit="1" customWidth="1"/>
    <col min="4474" max="4474" width="50" bestFit="1" customWidth="1"/>
    <col min="4475" max="4475" width="52.6640625" bestFit="1" customWidth="1"/>
    <col min="4476" max="4476" width="22.5" bestFit="1" customWidth="1"/>
    <col min="4477" max="4477" width="25.1640625" bestFit="1" customWidth="1"/>
    <col min="4478" max="4478" width="14.83203125" bestFit="1" customWidth="1"/>
    <col min="4479" max="4479" width="17.5" bestFit="1" customWidth="1"/>
    <col min="4480" max="4480" width="32.5" bestFit="1" customWidth="1"/>
    <col min="4481" max="4481" width="35.1640625" bestFit="1" customWidth="1"/>
    <col min="4482" max="4482" width="27.5" bestFit="1" customWidth="1"/>
    <col min="4483" max="4483" width="30.1640625" bestFit="1" customWidth="1"/>
    <col min="4484" max="4484" width="36.6640625" bestFit="1" customWidth="1"/>
    <col min="4485" max="4485" width="39.33203125" bestFit="1" customWidth="1"/>
    <col min="4486" max="4486" width="22.6640625" bestFit="1" customWidth="1"/>
    <col min="4487" max="4487" width="25.33203125" bestFit="1" customWidth="1"/>
    <col min="4488" max="4488" width="51.5" bestFit="1" customWidth="1"/>
    <col min="4489" max="4489" width="54.1640625" bestFit="1" customWidth="1"/>
    <col min="4490" max="4490" width="27.33203125" bestFit="1" customWidth="1"/>
    <col min="4491" max="4491" width="30" bestFit="1" customWidth="1"/>
    <col min="4492" max="4492" width="40.33203125" bestFit="1" customWidth="1"/>
    <col min="4493" max="4493" width="43" bestFit="1" customWidth="1"/>
    <col min="4494" max="4494" width="25" bestFit="1" customWidth="1"/>
    <col min="4495" max="4495" width="27.6640625" bestFit="1" customWidth="1"/>
    <col min="4496" max="4496" width="14" bestFit="1" customWidth="1"/>
    <col min="4497" max="4497" width="16.6640625" bestFit="1" customWidth="1"/>
    <col min="4498" max="4498" width="19.33203125" bestFit="1" customWidth="1"/>
    <col min="4499" max="4499" width="22" bestFit="1" customWidth="1"/>
    <col min="4500" max="4500" width="48.6640625" bestFit="1" customWidth="1"/>
    <col min="4501" max="4501" width="51.33203125" bestFit="1" customWidth="1"/>
    <col min="4502" max="4502" width="49.33203125" bestFit="1" customWidth="1"/>
    <col min="4503" max="4503" width="51.83203125" bestFit="1" customWidth="1"/>
    <col min="4504" max="4504" width="46.5" bestFit="1" customWidth="1"/>
    <col min="4505" max="4505" width="49.1640625" bestFit="1" customWidth="1"/>
    <col min="4506" max="4506" width="23.6640625" bestFit="1" customWidth="1"/>
    <col min="4507" max="4507" width="26.1640625" bestFit="1" customWidth="1"/>
    <col min="4508" max="4508" width="15" bestFit="1" customWidth="1"/>
    <col min="4509" max="4509" width="17.6640625" bestFit="1" customWidth="1"/>
    <col min="4510" max="4510" width="19.6640625" bestFit="1" customWidth="1"/>
    <col min="4511" max="4511" width="22.33203125" bestFit="1" customWidth="1"/>
    <col min="4512" max="4512" width="16.5" bestFit="1" customWidth="1"/>
    <col min="4513" max="4513" width="19.1640625" bestFit="1" customWidth="1"/>
    <col min="4514" max="4514" width="19" bestFit="1" customWidth="1"/>
    <col min="4515" max="4515" width="21.6640625" bestFit="1" customWidth="1"/>
    <col min="4516" max="4516" width="28" bestFit="1" customWidth="1"/>
    <col min="4517" max="4517" width="30.6640625" bestFit="1" customWidth="1"/>
    <col min="4518" max="4518" width="16.83203125" bestFit="1" customWidth="1"/>
    <col min="4519" max="4519" width="19.5" bestFit="1" customWidth="1"/>
    <col min="4520" max="4520" width="20.83203125" bestFit="1" customWidth="1"/>
    <col min="4521" max="4521" width="23.5" bestFit="1" customWidth="1"/>
    <col min="4522" max="4522" width="35.1640625" bestFit="1" customWidth="1"/>
    <col min="4523" max="4523" width="37.83203125" bestFit="1" customWidth="1"/>
    <col min="4524" max="4524" width="15.5" bestFit="1" customWidth="1"/>
    <col min="4525" max="4525" width="18.1640625" bestFit="1" customWidth="1"/>
    <col min="4526" max="4526" width="15.1640625" bestFit="1" customWidth="1"/>
    <col min="4527" max="4527" width="17.83203125" bestFit="1" customWidth="1"/>
    <col min="4528" max="4528" width="22.6640625" bestFit="1" customWidth="1"/>
    <col min="4529" max="4529" width="25.33203125" bestFit="1" customWidth="1"/>
    <col min="4530" max="4530" width="33.5" bestFit="1" customWidth="1"/>
    <col min="4531" max="4531" width="36" bestFit="1" customWidth="1"/>
    <col min="4532" max="4532" width="46.5" bestFit="1" customWidth="1"/>
    <col min="4533" max="4533" width="49.33203125" bestFit="1" customWidth="1"/>
    <col min="4534" max="4534" width="29.33203125" bestFit="1" customWidth="1"/>
    <col min="4535" max="4535" width="32" bestFit="1" customWidth="1"/>
    <col min="4536" max="4536" width="18" bestFit="1" customWidth="1"/>
    <col min="4537" max="4537" width="20.5" bestFit="1" customWidth="1"/>
    <col min="4538" max="4538" width="35.33203125" bestFit="1" customWidth="1"/>
    <col min="4539" max="4539" width="38" bestFit="1" customWidth="1"/>
    <col min="4540" max="4540" width="46" bestFit="1" customWidth="1"/>
    <col min="4541" max="4541" width="48.6640625" bestFit="1" customWidth="1"/>
    <col min="4542" max="4542" width="14.5" bestFit="1" customWidth="1"/>
    <col min="4543" max="4543" width="17.1640625" bestFit="1" customWidth="1"/>
    <col min="4544" max="4544" width="20.5" bestFit="1" customWidth="1"/>
    <col min="4545" max="4545" width="23.1640625" bestFit="1" customWidth="1"/>
    <col min="4546" max="4546" width="51.33203125" bestFit="1" customWidth="1"/>
    <col min="4547" max="4547" width="54" bestFit="1" customWidth="1"/>
    <col min="4548" max="4548" width="17.5" bestFit="1" customWidth="1"/>
    <col min="4549" max="4549" width="20.1640625" bestFit="1" customWidth="1"/>
    <col min="4550" max="4550" width="68.33203125" bestFit="1" customWidth="1"/>
    <col min="4551" max="4551" width="71" bestFit="1" customWidth="1"/>
    <col min="4552" max="4552" width="28.33203125" bestFit="1" customWidth="1"/>
    <col min="4553" max="4553" width="30.83203125" bestFit="1" customWidth="1"/>
    <col min="4554" max="4554" width="14.83203125" bestFit="1" customWidth="1"/>
    <col min="4555" max="4555" width="17.5" bestFit="1" customWidth="1"/>
    <col min="4556" max="4556" width="11.5" bestFit="1" customWidth="1"/>
    <col min="4557" max="4557" width="14" bestFit="1" customWidth="1"/>
    <col min="4558" max="4558" width="38.33203125" bestFit="1" customWidth="1"/>
    <col min="4559" max="4559" width="41.1640625" bestFit="1" customWidth="1"/>
    <col min="4560" max="4560" width="47.6640625" bestFit="1" customWidth="1"/>
    <col min="4561" max="4561" width="50.33203125" bestFit="1" customWidth="1"/>
    <col min="4562" max="4562" width="30" bestFit="1" customWidth="1"/>
    <col min="4563" max="4563" width="32.6640625" bestFit="1" customWidth="1"/>
    <col min="4564" max="4564" width="32.5" bestFit="1" customWidth="1"/>
    <col min="4565" max="4565" width="35.1640625" bestFit="1" customWidth="1"/>
    <col min="4566" max="4566" width="37.5" bestFit="1" customWidth="1"/>
    <col min="4567" max="4567" width="40.1640625" bestFit="1" customWidth="1"/>
    <col min="4568" max="4568" width="13.33203125" bestFit="1" customWidth="1"/>
    <col min="4569" max="4569" width="15.83203125" bestFit="1" customWidth="1"/>
    <col min="4570" max="4570" width="20.5" bestFit="1" customWidth="1"/>
    <col min="4571" max="4571" width="23.1640625" bestFit="1" customWidth="1"/>
    <col min="4572" max="4572" width="19.83203125" bestFit="1" customWidth="1"/>
    <col min="4573" max="4573" width="22.5" bestFit="1" customWidth="1"/>
    <col min="4574" max="4574" width="32.83203125" bestFit="1" customWidth="1"/>
    <col min="4575" max="4575" width="35.5" bestFit="1" customWidth="1"/>
    <col min="4576" max="4576" width="28.83203125" bestFit="1" customWidth="1"/>
    <col min="4577" max="4577" width="31.33203125" bestFit="1" customWidth="1"/>
    <col min="4578" max="4578" width="41.1640625" bestFit="1" customWidth="1"/>
    <col min="4579" max="4579" width="43.83203125" bestFit="1" customWidth="1"/>
    <col min="4580" max="4580" width="44" bestFit="1" customWidth="1"/>
    <col min="4581" max="4581" width="46.5" bestFit="1" customWidth="1"/>
    <col min="4582" max="4582" width="51.5" bestFit="1" customWidth="1"/>
    <col min="4583" max="4583" width="54.1640625" bestFit="1" customWidth="1"/>
    <col min="4584" max="4584" width="5.6640625" bestFit="1" customWidth="1"/>
    <col min="4585" max="4585" width="8.1640625" bestFit="1" customWidth="1"/>
    <col min="4586" max="4586" width="52.33203125" bestFit="1" customWidth="1"/>
    <col min="4587" max="4587" width="55" bestFit="1" customWidth="1"/>
    <col min="4588" max="4588" width="34.1640625" bestFit="1" customWidth="1"/>
    <col min="4589" max="4589" width="36.6640625" bestFit="1" customWidth="1"/>
    <col min="4590" max="4590" width="49.83203125" bestFit="1" customWidth="1"/>
    <col min="4591" max="4591" width="52.5" bestFit="1" customWidth="1"/>
    <col min="4592" max="4592" width="19.83203125" bestFit="1" customWidth="1"/>
    <col min="4593" max="4593" width="22.5" bestFit="1" customWidth="1"/>
    <col min="4594" max="4594" width="29.33203125" bestFit="1" customWidth="1"/>
    <col min="4595" max="4595" width="32" bestFit="1" customWidth="1"/>
    <col min="4596" max="4596" width="24.83203125" bestFit="1" customWidth="1"/>
    <col min="4597" max="4597" width="27.5" bestFit="1" customWidth="1"/>
    <col min="4598" max="4598" width="38" bestFit="1" customWidth="1"/>
    <col min="4599" max="4599" width="40.6640625" bestFit="1" customWidth="1"/>
    <col min="4600" max="4600" width="44.5" bestFit="1" customWidth="1"/>
    <col min="4601" max="4601" width="47" bestFit="1" customWidth="1"/>
    <col min="4602" max="4602" width="52.33203125" bestFit="1" customWidth="1"/>
    <col min="4603" max="4603" width="55" bestFit="1" customWidth="1"/>
    <col min="4604" max="4604" width="22.6640625" bestFit="1" customWidth="1"/>
    <col min="4605" max="4605" width="25.33203125" bestFit="1" customWidth="1"/>
    <col min="4606" max="4606" width="34.6640625" bestFit="1" customWidth="1"/>
    <col min="4607" max="4607" width="37.33203125" bestFit="1" customWidth="1"/>
    <col min="4608" max="4608" width="18.1640625" bestFit="1" customWidth="1"/>
    <col min="4609" max="4609" width="20.6640625" bestFit="1" customWidth="1"/>
    <col min="4610" max="4610" width="28" bestFit="1" customWidth="1"/>
    <col min="4611" max="4611" width="30.6640625" bestFit="1" customWidth="1"/>
    <col min="4612" max="4612" width="46" bestFit="1" customWidth="1"/>
    <col min="4613" max="4613" width="48.6640625" bestFit="1" customWidth="1"/>
    <col min="4614" max="4614" width="30.33203125" bestFit="1" customWidth="1"/>
    <col min="4615" max="4615" width="33" bestFit="1" customWidth="1"/>
    <col min="4616" max="4616" width="51.1640625" bestFit="1" customWidth="1"/>
    <col min="4617" max="4617" width="53.83203125" bestFit="1" customWidth="1"/>
    <col min="4618" max="4618" width="21.83203125" bestFit="1" customWidth="1"/>
    <col min="4619" max="4619" width="24.5" bestFit="1" customWidth="1"/>
    <col min="4620" max="4620" width="25" bestFit="1" customWidth="1"/>
    <col min="4621" max="4621" width="27.6640625" bestFit="1" customWidth="1"/>
    <col min="4622" max="4622" width="44.33203125" bestFit="1" customWidth="1"/>
    <col min="4623" max="4623" width="46.83203125" bestFit="1" customWidth="1"/>
    <col min="4624" max="4624" width="33" bestFit="1" customWidth="1"/>
    <col min="4625" max="4625" width="35.6640625" bestFit="1" customWidth="1"/>
    <col min="4626" max="4626" width="24" bestFit="1" customWidth="1"/>
    <col min="4627" max="4627" width="26.6640625" bestFit="1" customWidth="1"/>
    <col min="4628" max="4628" width="40" bestFit="1" customWidth="1"/>
    <col min="4629" max="4629" width="42.6640625" bestFit="1" customWidth="1"/>
    <col min="4630" max="4630" width="50.33203125" bestFit="1" customWidth="1"/>
    <col min="4631" max="4631" width="53" bestFit="1" customWidth="1"/>
    <col min="4632" max="4632" width="23.83203125" bestFit="1" customWidth="1"/>
    <col min="4633" max="4633" width="26.33203125" bestFit="1" customWidth="1"/>
    <col min="4634" max="4634" width="15.33203125" bestFit="1" customWidth="1"/>
    <col min="4635" max="4635" width="18" bestFit="1" customWidth="1"/>
    <col min="4636" max="4636" width="13.6640625" bestFit="1" customWidth="1"/>
    <col min="4637" max="4637" width="16.33203125" bestFit="1" customWidth="1"/>
    <col min="4638" max="4638" width="18" bestFit="1" customWidth="1"/>
    <col min="4639" max="4639" width="20.5" bestFit="1" customWidth="1"/>
    <col min="4640" max="4640" width="22" bestFit="1" customWidth="1"/>
    <col min="4641" max="4641" width="24.6640625" bestFit="1" customWidth="1"/>
    <col min="4642" max="4642" width="5.5" bestFit="1" customWidth="1"/>
    <col min="4643" max="4643" width="8" bestFit="1" customWidth="1"/>
    <col min="4644" max="4644" width="10.6640625" bestFit="1" customWidth="1"/>
    <col min="4645" max="4645" width="13.1640625" bestFit="1" customWidth="1"/>
    <col min="4646" max="4646" width="28.33203125" bestFit="1" customWidth="1"/>
    <col min="4647" max="4647" width="30.83203125" bestFit="1" customWidth="1"/>
    <col min="4648" max="4648" width="48.33203125" bestFit="1" customWidth="1"/>
    <col min="4649" max="4649" width="51" bestFit="1" customWidth="1"/>
    <col min="4650" max="4650" width="15.33203125" bestFit="1" customWidth="1"/>
    <col min="4651" max="4651" width="18" bestFit="1" customWidth="1"/>
    <col min="4652" max="4652" width="17.33203125" bestFit="1" customWidth="1"/>
    <col min="4653" max="4653" width="20" bestFit="1" customWidth="1"/>
    <col min="4654" max="4654" width="18.33203125" bestFit="1" customWidth="1"/>
    <col min="4655" max="4655" width="20.83203125" bestFit="1" customWidth="1"/>
    <col min="4656" max="4656" width="46" bestFit="1" customWidth="1"/>
    <col min="4657" max="4657" width="48.6640625" bestFit="1" customWidth="1"/>
    <col min="4658" max="4658" width="31.6640625" bestFit="1" customWidth="1"/>
    <col min="4659" max="4659" width="34.33203125" bestFit="1" customWidth="1"/>
    <col min="4660" max="4660" width="47.6640625" bestFit="1" customWidth="1"/>
    <col min="4661" max="4661" width="50.33203125" bestFit="1" customWidth="1"/>
    <col min="4662" max="4662" width="42.6640625" bestFit="1" customWidth="1"/>
    <col min="4663" max="4663" width="45.33203125" bestFit="1" customWidth="1"/>
    <col min="4664" max="4664" width="31.33203125" bestFit="1" customWidth="1"/>
    <col min="4665" max="4665" width="34" bestFit="1" customWidth="1"/>
    <col min="4666" max="4666" width="36.83203125" bestFit="1" customWidth="1"/>
    <col min="4667" max="4667" width="39.5" bestFit="1" customWidth="1"/>
    <col min="4668" max="4668" width="37.5" bestFit="1" customWidth="1"/>
    <col min="4669" max="4669" width="40.1640625" bestFit="1" customWidth="1"/>
    <col min="4670" max="4670" width="36.83203125" bestFit="1" customWidth="1"/>
    <col min="4671" max="4671" width="39.5" bestFit="1" customWidth="1"/>
    <col min="4672" max="4672" width="34.6640625" bestFit="1" customWidth="1"/>
    <col min="4673" max="4673" width="37.33203125" bestFit="1" customWidth="1"/>
    <col min="4674" max="4674" width="45" bestFit="1" customWidth="1"/>
    <col min="4675" max="4675" width="47.6640625" bestFit="1" customWidth="1"/>
    <col min="4676" max="4676" width="26.1640625" bestFit="1" customWidth="1"/>
    <col min="4677" max="4677" width="28.83203125" bestFit="1" customWidth="1"/>
    <col min="4678" max="4678" width="50.1640625" bestFit="1" customWidth="1"/>
    <col min="4679" max="4679" width="52.83203125" bestFit="1" customWidth="1"/>
    <col min="4680" max="4680" width="28.5" bestFit="1" customWidth="1"/>
    <col min="4681" max="4681" width="31" bestFit="1" customWidth="1"/>
    <col min="4682" max="4682" width="15.6640625" bestFit="1" customWidth="1"/>
    <col min="4683" max="4683" width="18.33203125" bestFit="1" customWidth="1"/>
    <col min="4684" max="4684" width="24.5" bestFit="1" customWidth="1"/>
    <col min="4685" max="4685" width="27.1640625" bestFit="1" customWidth="1"/>
    <col min="4686" max="4686" width="36.6640625" bestFit="1" customWidth="1"/>
    <col min="4687" max="4687" width="39.33203125" bestFit="1" customWidth="1"/>
    <col min="4688" max="4688" width="49.1640625" bestFit="1" customWidth="1"/>
    <col min="4689" max="4689" width="51.6640625" bestFit="1" customWidth="1"/>
    <col min="4690" max="4690" width="29.6640625" bestFit="1" customWidth="1"/>
    <col min="4691" max="4691" width="32.33203125" bestFit="1" customWidth="1"/>
    <col min="4692" max="4692" width="47" bestFit="1" customWidth="1"/>
    <col min="4693" max="4693" width="49.6640625" bestFit="1" customWidth="1"/>
    <col min="4694" max="4694" width="20.33203125" bestFit="1" customWidth="1"/>
    <col min="4695" max="4695" width="23" bestFit="1" customWidth="1"/>
    <col min="4696" max="4696" width="24.33203125" bestFit="1" customWidth="1"/>
    <col min="4697" max="4697" width="27" bestFit="1" customWidth="1"/>
    <col min="4698" max="4698" width="33.6640625" bestFit="1" customWidth="1"/>
    <col min="4699" max="4699" width="36.1640625" bestFit="1" customWidth="1"/>
    <col min="4700" max="4700" width="25.83203125" bestFit="1" customWidth="1"/>
    <col min="4701" max="4701" width="28.5" bestFit="1" customWidth="1"/>
    <col min="4702" max="4702" width="14.5" bestFit="1" customWidth="1"/>
    <col min="4703" max="4703" width="17.1640625" bestFit="1" customWidth="1"/>
    <col min="4704" max="4704" width="50" bestFit="1" customWidth="1"/>
    <col min="4705" max="4705" width="52.6640625" bestFit="1" customWidth="1"/>
    <col min="4706" max="4706" width="41.1640625" bestFit="1" customWidth="1"/>
    <col min="4707" max="4707" width="43.83203125" bestFit="1" customWidth="1"/>
    <col min="4708" max="4708" width="45.6640625" bestFit="1" customWidth="1"/>
    <col min="4709" max="4709" width="48.33203125" bestFit="1" customWidth="1"/>
    <col min="4710" max="4710" width="17.6640625" bestFit="1" customWidth="1"/>
    <col min="4711" max="4711" width="20.5" bestFit="1" customWidth="1"/>
    <col min="4712" max="4712" width="18" bestFit="1" customWidth="1"/>
    <col min="4713" max="4713" width="20.5" bestFit="1" customWidth="1"/>
    <col min="4714" max="4714" width="32.33203125" bestFit="1" customWidth="1"/>
    <col min="4715" max="4715" width="35" bestFit="1" customWidth="1"/>
    <col min="4716" max="4716" width="46.6640625" bestFit="1" customWidth="1"/>
    <col min="4717" max="4717" width="49.33203125" bestFit="1" customWidth="1"/>
    <col min="4718" max="4718" width="51.6640625" bestFit="1" customWidth="1"/>
    <col min="4719" max="4719" width="54.33203125" bestFit="1" customWidth="1"/>
    <col min="4720" max="4720" width="40.33203125" bestFit="1" customWidth="1"/>
    <col min="4721" max="4721" width="43" bestFit="1" customWidth="1"/>
    <col min="4722" max="4722" width="46.5" bestFit="1" customWidth="1"/>
    <col min="4723" max="4723" width="49.1640625" bestFit="1" customWidth="1"/>
    <col min="4724" max="4724" width="19.6640625" bestFit="1" customWidth="1"/>
    <col min="4725" max="4725" width="22.33203125" bestFit="1" customWidth="1"/>
    <col min="4726" max="4726" width="52.1640625" bestFit="1" customWidth="1"/>
    <col min="4727" max="4727" width="54.83203125" bestFit="1" customWidth="1"/>
    <col min="4728" max="4728" width="25.83203125" bestFit="1" customWidth="1"/>
    <col min="4729" max="4729" width="28.5" bestFit="1" customWidth="1"/>
    <col min="4730" max="4730" width="34.5" bestFit="1" customWidth="1"/>
    <col min="4731" max="4731" width="37.1640625" bestFit="1" customWidth="1"/>
    <col min="4732" max="4732" width="46.83203125" bestFit="1" customWidth="1"/>
    <col min="4733" max="4733" width="49.5" bestFit="1" customWidth="1"/>
    <col min="4734" max="4734" width="38.1640625" bestFit="1" customWidth="1"/>
    <col min="4735" max="4735" width="40.83203125" bestFit="1" customWidth="1"/>
    <col min="4736" max="4736" width="48.5" bestFit="1" customWidth="1"/>
    <col min="4737" max="4737" width="51.1640625" bestFit="1" customWidth="1"/>
    <col min="4738" max="4738" width="31.6640625" bestFit="1" customWidth="1"/>
    <col min="4739" max="4739" width="34.33203125" bestFit="1" customWidth="1"/>
    <col min="4740" max="4740" width="31.83203125" bestFit="1" customWidth="1"/>
    <col min="4741" max="4741" width="34.5" bestFit="1" customWidth="1"/>
    <col min="4742" max="4742" width="13.33203125" bestFit="1" customWidth="1"/>
    <col min="4743" max="4743" width="15.83203125" bestFit="1" customWidth="1"/>
    <col min="4744" max="4744" width="23.83203125" bestFit="1" customWidth="1"/>
    <col min="4745" max="4745" width="26.33203125" bestFit="1" customWidth="1"/>
    <col min="4746" max="4746" width="8.1640625" bestFit="1" customWidth="1"/>
    <col min="4747" max="4747" width="10.6640625" bestFit="1" customWidth="1"/>
    <col min="4748" max="4748" width="33" bestFit="1" customWidth="1"/>
    <col min="4749" max="4749" width="35.6640625" bestFit="1" customWidth="1"/>
    <col min="4750" max="4750" width="21" bestFit="1" customWidth="1"/>
    <col min="4751" max="4751" width="23.6640625" bestFit="1" customWidth="1"/>
    <col min="4752" max="4752" width="47" bestFit="1" customWidth="1"/>
    <col min="4753" max="4753" width="49.6640625" bestFit="1" customWidth="1"/>
    <col min="4754" max="4754" width="16.5" bestFit="1" customWidth="1"/>
    <col min="4755" max="4756" width="19.1640625" bestFit="1" customWidth="1"/>
    <col min="4757" max="4757" width="21.83203125" bestFit="1" customWidth="1"/>
    <col min="4758" max="4758" width="65" bestFit="1" customWidth="1"/>
    <col min="4759" max="4759" width="67.5" bestFit="1" customWidth="1"/>
    <col min="4760" max="4760" width="52.1640625" bestFit="1" customWidth="1"/>
    <col min="4761" max="4761" width="54.83203125" bestFit="1" customWidth="1"/>
    <col min="4762" max="4762" width="21.33203125" bestFit="1" customWidth="1"/>
    <col min="4763" max="4763" width="24" bestFit="1" customWidth="1"/>
    <col min="4764" max="4764" width="21.5" bestFit="1" customWidth="1"/>
    <col min="4765" max="4765" width="24.1640625" bestFit="1" customWidth="1"/>
    <col min="4766" max="4766" width="6" bestFit="1" customWidth="1"/>
    <col min="4767" max="4767" width="8.5" bestFit="1" customWidth="1"/>
    <col min="4768" max="4768" width="30" bestFit="1" customWidth="1"/>
    <col min="4769" max="4769" width="32.6640625" bestFit="1" customWidth="1"/>
    <col min="4770" max="4770" width="28.83203125" bestFit="1" customWidth="1"/>
    <col min="4771" max="4771" width="31.33203125" bestFit="1" customWidth="1"/>
    <col min="4772" max="4772" width="20.83203125" bestFit="1" customWidth="1"/>
    <col min="4773" max="4773" width="23.5" bestFit="1" customWidth="1"/>
    <col min="4774" max="4774" width="52.1640625" bestFit="1" customWidth="1"/>
    <col min="4775" max="4775" width="54.83203125" bestFit="1" customWidth="1"/>
    <col min="4776" max="4776" width="24" bestFit="1" customWidth="1"/>
    <col min="4777" max="4777" width="26.6640625" bestFit="1" customWidth="1"/>
    <col min="4778" max="4778" width="39.5" bestFit="1" customWidth="1"/>
    <col min="4779" max="4779" width="42.1640625" bestFit="1" customWidth="1"/>
    <col min="4780" max="4780" width="46.5" bestFit="1" customWidth="1"/>
    <col min="4781" max="4781" width="49.1640625" bestFit="1" customWidth="1"/>
    <col min="4782" max="4782" width="43.1640625" bestFit="1" customWidth="1"/>
    <col min="4783" max="4783" width="45.83203125" bestFit="1" customWidth="1"/>
    <col min="4784" max="4784" width="56.1640625" bestFit="1" customWidth="1"/>
    <col min="4785" max="4785" width="58.83203125" bestFit="1" customWidth="1"/>
    <col min="4786" max="4786" width="46.5" bestFit="1" customWidth="1"/>
    <col min="4787" max="4787" width="49.1640625" bestFit="1" customWidth="1"/>
    <col min="4788" max="4788" width="29" bestFit="1" customWidth="1"/>
    <col min="4789" max="4789" width="31.5" bestFit="1" customWidth="1"/>
    <col min="4790" max="4790" width="33.5" bestFit="1" customWidth="1"/>
    <col min="4791" max="4791" width="36" bestFit="1" customWidth="1"/>
    <col min="4792" max="4792" width="44.6640625" bestFit="1" customWidth="1"/>
    <col min="4793" max="4793" width="47.33203125" bestFit="1" customWidth="1"/>
    <col min="4794" max="4794" width="42.1640625" bestFit="1" customWidth="1"/>
    <col min="4795" max="4795" width="44.83203125" bestFit="1" customWidth="1"/>
    <col min="4796" max="4796" width="18.6640625" bestFit="1" customWidth="1"/>
    <col min="4797" max="4797" width="21.1640625" bestFit="1" customWidth="1"/>
    <col min="4798" max="4798" width="42.6640625" bestFit="1" customWidth="1"/>
    <col min="4799" max="4799" width="45.33203125" bestFit="1" customWidth="1"/>
    <col min="4800" max="4800" width="39" bestFit="1" customWidth="1"/>
    <col min="4801" max="4801" width="41.5" bestFit="1" customWidth="1"/>
    <col min="4802" max="4802" width="53.33203125" bestFit="1" customWidth="1"/>
    <col min="4803" max="4803" width="56" bestFit="1" customWidth="1"/>
    <col min="4804" max="4804" width="28" bestFit="1" customWidth="1"/>
    <col min="4805" max="4805" width="30.6640625" bestFit="1" customWidth="1"/>
    <col min="4806" max="4806" width="38.33203125" bestFit="1" customWidth="1"/>
    <col min="4807" max="4807" width="41" bestFit="1" customWidth="1"/>
    <col min="4808" max="4808" width="29.83203125" bestFit="1" customWidth="1"/>
    <col min="4809" max="4809" width="32.5" bestFit="1" customWidth="1"/>
    <col min="4810" max="4810" width="47.33203125" bestFit="1" customWidth="1"/>
    <col min="4811" max="4811" width="50.1640625" bestFit="1" customWidth="1"/>
    <col min="4812" max="4812" width="46.83203125" bestFit="1" customWidth="1"/>
    <col min="4813" max="4813" width="49.5" bestFit="1" customWidth="1"/>
    <col min="4814" max="4814" width="54.1640625" bestFit="1" customWidth="1"/>
    <col min="4815" max="4815" width="56.6640625" bestFit="1" customWidth="1"/>
    <col min="4816" max="4816" width="21.6640625" bestFit="1" customWidth="1"/>
    <col min="4817" max="4817" width="24.5" bestFit="1" customWidth="1"/>
    <col min="4818" max="4818" width="14.6640625" bestFit="1" customWidth="1"/>
    <col min="4819" max="4819" width="17.33203125" bestFit="1" customWidth="1"/>
    <col min="4820" max="4820" width="48.1640625" bestFit="1" customWidth="1"/>
    <col min="4821" max="4821" width="50.83203125" bestFit="1" customWidth="1"/>
    <col min="4822" max="4822" width="45" bestFit="1" customWidth="1"/>
    <col min="4823" max="4823" width="47.6640625" bestFit="1" customWidth="1"/>
    <col min="4824" max="4824" width="39.5" bestFit="1" customWidth="1"/>
    <col min="4825" max="4825" width="42.1640625" bestFit="1" customWidth="1"/>
    <col min="4826" max="4826" width="33.83203125" bestFit="1" customWidth="1"/>
    <col min="4827" max="4827" width="36.33203125" bestFit="1" customWidth="1"/>
    <col min="4828" max="4828" width="37" bestFit="1" customWidth="1"/>
    <col min="4829" max="4829" width="39.6640625" bestFit="1" customWidth="1"/>
    <col min="4830" max="4830" width="40.83203125" bestFit="1" customWidth="1"/>
    <col min="4831" max="4831" width="43.5" bestFit="1" customWidth="1"/>
    <col min="4832" max="4832" width="30" bestFit="1" customWidth="1"/>
    <col min="4833" max="4833" width="32.6640625" bestFit="1" customWidth="1"/>
    <col min="4834" max="4834" width="26.1640625" bestFit="1" customWidth="1"/>
    <col min="4835" max="4835" width="28.83203125" bestFit="1" customWidth="1"/>
    <col min="4836" max="4836" width="51.83203125" bestFit="1" customWidth="1"/>
    <col min="4837" max="4837" width="54.5" bestFit="1" customWidth="1"/>
    <col min="4838" max="4838" width="32.83203125" bestFit="1" customWidth="1"/>
    <col min="4839" max="4839" width="35.5" bestFit="1" customWidth="1"/>
    <col min="4840" max="4840" width="18" bestFit="1" customWidth="1"/>
    <col min="4841" max="4841" width="20.5" bestFit="1" customWidth="1"/>
    <col min="4842" max="4842" width="51" bestFit="1" customWidth="1"/>
    <col min="4843" max="4843" width="53.6640625" bestFit="1" customWidth="1"/>
    <col min="4844" max="4844" width="16.5" bestFit="1" customWidth="1"/>
    <col min="4845" max="4845" width="19.1640625" bestFit="1" customWidth="1"/>
    <col min="4846" max="4846" width="47.1640625" bestFit="1" customWidth="1"/>
    <col min="4847" max="4847" width="49.83203125" bestFit="1" customWidth="1"/>
    <col min="4848" max="4848" width="16.33203125" bestFit="1" customWidth="1"/>
    <col min="4849" max="4849" width="19" bestFit="1" customWidth="1"/>
    <col min="4850" max="4850" width="36.1640625" bestFit="1" customWidth="1"/>
    <col min="4851" max="4851" width="38.83203125" bestFit="1" customWidth="1"/>
    <col min="4852" max="4852" width="32.33203125" bestFit="1" customWidth="1"/>
    <col min="4853" max="4853" width="35" bestFit="1" customWidth="1"/>
    <col min="4854" max="4854" width="25.33203125" bestFit="1" customWidth="1"/>
    <col min="4855" max="4855" width="28" bestFit="1" customWidth="1"/>
    <col min="4856" max="4856" width="14.6640625" bestFit="1" customWidth="1"/>
    <col min="4857" max="4857" width="17.33203125" bestFit="1" customWidth="1"/>
    <col min="4858" max="4858" width="45.33203125" bestFit="1" customWidth="1"/>
    <col min="4859" max="4859" width="48" bestFit="1" customWidth="1"/>
    <col min="4860" max="4860" width="30.5" bestFit="1" customWidth="1"/>
    <col min="4861" max="4861" width="33.1640625" bestFit="1" customWidth="1"/>
    <col min="4862" max="4862" width="26.6640625" bestFit="1" customWidth="1"/>
    <col min="4863" max="4863" width="29.33203125" bestFit="1" customWidth="1"/>
    <col min="4864" max="4864" width="11.33203125" bestFit="1" customWidth="1"/>
    <col min="4865" max="4865" width="13.83203125" bestFit="1" customWidth="1"/>
    <col min="4866" max="4866" width="51.5" bestFit="1" customWidth="1"/>
    <col min="4867" max="4867" width="54.1640625" bestFit="1" customWidth="1"/>
    <col min="4868" max="4868" width="47.83203125" bestFit="1" customWidth="1"/>
    <col min="4869" max="4869" width="50.5" bestFit="1" customWidth="1"/>
    <col min="4870" max="4870" width="25" bestFit="1" customWidth="1"/>
    <col min="4871" max="4871" width="27.6640625" bestFit="1" customWidth="1"/>
    <col min="4872" max="4872" width="48.6640625" bestFit="1" customWidth="1"/>
    <col min="4873" max="4873" width="51.33203125" bestFit="1" customWidth="1"/>
    <col min="4874" max="4874" width="14.33203125" bestFit="1" customWidth="1"/>
    <col min="4875" max="4875" width="17" bestFit="1" customWidth="1"/>
    <col min="4876" max="4876" width="28.6640625" bestFit="1" customWidth="1"/>
    <col min="4877" max="4877" width="31.1640625" bestFit="1" customWidth="1"/>
    <col min="4878" max="4878" width="47.6640625" bestFit="1" customWidth="1"/>
    <col min="4879" max="4879" width="50.33203125" bestFit="1" customWidth="1"/>
    <col min="4880" max="4880" width="23.33203125" bestFit="1" customWidth="1"/>
    <col min="4881" max="4881" width="25.83203125" bestFit="1" customWidth="1"/>
    <col min="4882" max="4882" width="33.1640625" bestFit="1" customWidth="1"/>
    <col min="4883" max="4883" width="35.83203125" bestFit="1" customWidth="1"/>
    <col min="4884" max="4884" width="50" bestFit="1" customWidth="1"/>
    <col min="4885" max="4885" width="52.6640625" bestFit="1" customWidth="1"/>
    <col min="4886" max="4886" width="51.1640625" bestFit="1" customWidth="1"/>
    <col min="4887" max="4887" width="53.83203125" bestFit="1" customWidth="1"/>
    <col min="4888" max="4888" width="32.6640625" bestFit="1" customWidth="1"/>
    <col min="4889" max="4889" width="35.33203125" bestFit="1" customWidth="1"/>
    <col min="4890" max="4890" width="24.1640625" bestFit="1" customWidth="1"/>
    <col min="4891" max="4891" width="26.83203125" bestFit="1" customWidth="1"/>
    <col min="4892" max="4892" width="22.6640625" bestFit="1" customWidth="1"/>
    <col min="4893" max="4893" width="25.33203125" bestFit="1" customWidth="1"/>
    <col min="4894" max="4894" width="22.6640625" bestFit="1" customWidth="1"/>
    <col min="4895" max="4895" width="25.33203125" bestFit="1" customWidth="1"/>
    <col min="4896" max="4896" width="46.6640625" bestFit="1" customWidth="1"/>
    <col min="4897" max="4897" width="49.33203125" bestFit="1" customWidth="1"/>
    <col min="4898" max="4898" width="49.83203125" bestFit="1" customWidth="1"/>
    <col min="4899" max="4899" width="52.5" bestFit="1" customWidth="1"/>
    <col min="4900" max="4900" width="40" bestFit="1" customWidth="1"/>
    <col min="4901" max="4901" width="42.6640625" bestFit="1" customWidth="1"/>
    <col min="4902" max="4902" width="46.1640625" bestFit="1" customWidth="1"/>
    <col min="4903" max="4903" width="48.83203125" bestFit="1" customWidth="1"/>
    <col min="4904" max="4904" width="30.83203125" bestFit="1" customWidth="1"/>
    <col min="4905" max="4905" width="33.5" bestFit="1" customWidth="1"/>
    <col min="4906" max="4906" width="34.6640625" bestFit="1" customWidth="1"/>
    <col min="4907" max="4907" width="37.33203125" bestFit="1" customWidth="1"/>
    <col min="4908" max="4908" width="49.6640625" bestFit="1" customWidth="1"/>
    <col min="4909" max="4909" width="52.1640625" bestFit="1" customWidth="1"/>
    <col min="4910" max="4910" width="32.1640625" bestFit="1" customWidth="1"/>
    <col min="4911" max="4911" width="34.83203125" bestFit="1" customWidth="1"/>
    <col min="4912" max="4912" width="22" bestFit="1" customWidth="1"/>
    <col min="4913" max="4913" width="24.6640625" bestFit="1" customWidth="1"/>
    <col min="4914" max="4914" width="42.5" bestFit="1" customWidth="1"/>
    <col min="4915" max="4915" width="45.1640625" bestFit="1" customWidth="1"/>
    <col min="4916" max="4916" width="8.83203125" bestFit="1" customWidth="1"/>
    <col min="4917" max="4917" width="10.1640625" bestFit="1" customWidth="1"/>
    <col min="4918" max="4918" width="22.6640625" bestFit="1" customWidth="1"/>
    <col min="4919" max="4919" width="25.33203125" bestFit="1" customWidth="1"/>
    <col min="4920" max="4920" width="14.5" bestFit="1" customWidth="1"/>
    <col min="4921" max="4921" width="17.1640625" bestFit="1" customWidth="1"/>
    <col min="4922" max="4922" width="27" bestFit="1" customWidth="1"/>
    <col min="4923" max="4923" width="29.6640625" bestFit="1" customWidth="1"/>
    <col min="4924" max="4924" width="6" bestFit="1" customWidth="1"/>
    <col min="4925" max="4925" width="8.5" bestFit="1" customWidth="1"/>
    <col min="4926" max="4926" width="13.5" bestFit="1" customWidth="1"/>
    <col min="4927" max="4927" width="16" bestFit="1" customWidth="1"/>
    <col min="4928" max="4928" width="43.5" bestFit="1" customWidth="1"/>
    <col min="4929" max="4929" width="46.1640625" bestFit="1" customWidth="1"/>
    <col min="4930" max="4930" width="21.33203125" bestFit="1" customWidth="1"/>
    <col min="4931" max="4931" width="24" bestFit="1" customWidth="1"/>
    <col min="4932" max="4932" width="14.6640625" bestFit="1" customWidth="1"/>
    <col min="4933" max="4933" width="17.33203125" bestFit="1" customWidth="1"/>
    <col min="4934" max="4934" width="18.6640625" bestFit="1" customWidth="1"/>
    <col min="4935" max="4935" width="21.1640625" bestFit="1" customWidth="1"/>
    <col min="4936" max="4936" width="26.6640625" bestFit="1" customWidth="1"/>
    <col min="4937" max="4937" width="29.33203125" bestFit="1" customWidth="1"/>
    <col min="4938" max="4938" width="38.83203125" bestFit="1" customWidth="1"/>
    <col min="4939" max="4939" width="41.33203125" bestFit="1" customWidth="1"/>
    <col min="4940" max="4940" width="40.83203125" bestFit="1" customWidth="1"/>
    <col min="4941" max="4941" width="43.5" bestFit="1" customWidth="1"/>
    <col min="4942" max="4942" width="53.5" bestFit="1" customWidth="1"/>
    <col min="4943" max="4943" width="56.1640625" bestFit="1" customWidth="1"/>
    <col min="4944" max="4944" width="17.1640625" bestFit="1" customWidth="1"/>
    <col min="4945" max="4945" width="19.83203125" bestFit="1" customWidth="1"/>
    <col min="4946" max="4946" width="31.5" bestFit="1" customWidth="1"/>
    <col min="4947" max="4947" width="34.1640625" bestFit="1" customWidth="1"/>
    <col min="4948" max="4948" width="16.6640625" bestFit="1" customWidth="1"/>
    <col min="4949" max="4949" width="19.33203125" bestFit="1" customWidth="1"/>
    <col min="4950" max="4950" width="44.6640625" bestFit="1" customWidth="1"/>
    <col min="4951" max="4951" width="47.33203125" bestFit="1" customWidth="1"/>
    <col min="4952" max="4952" width="27.33203125" bestFit="1" customWidth="1"/>
    <col min="4953" max="4953" width="30" bestFit="1" customWidth="1"/>
    <col min="4954" max="4954" width="51.6640625" bestFit="1" customWidth="1"/>
    <col min="4955" max="4955" width="54.33203125" bestFit="1" customWidth="1"/>
    <col min="4956" max="4956" width="28" bestFit="1" customWidth="1"/>
    <col min="4957" max="4957" width="30.6640625" bestFit="1" customWidth="1"/>
    <col min="4958" max="4958" width="32.1640625" bestFit="1" customWidth="1"/>
    <col min="4959" max="4959" width="34.83203125" bestFit="1" customWidth="1"/>
    <col min="4960" max="4960" width="11.6640625" bestFit="1" customWidth="1"/>
    <col min="4961" max="4961" width="14.1640625" bestFit="1" customWidth="1"/>
    <col min="4962" max="4962" width="71.1640625" bestFit="1" customWidth="1"/>
    <col min="4963" max="4963" width="73.83203125" bestFit="1" customWidth="1"/>
    <col min="4964" max="4964" width="38.1640625" bestFit="1" customWidth="1"/>
    <col min="4965" max="4965" width="40.83203125" bestFit="1" customWidth="1"/>
    <col min="4966" max="4966" width="41.33203125" bestFit="1" customWidth="1"/>
    <col min="4967" max="4967" width="44" bestFit="1" customWidth="1"/>
    <col min="4968" max="4968" width="48.5" bestFit="1" customWidth="1"/>
    <col min="4969" max="4969" width="51.1640625" bestFit="1" customWidth="1"/>
    <col min="4970" max="4970" width="22.1640625" bestFit="1" customWidth="1"/>
    <col min="4971" max="4971" width="24.83203125" bestFit="1" customWidth="1"/>
    <col min="4972" max="4972" width="32.83203125" bestFit="1" customWidth="1"/>
    <col min="4973" max="4973" width="35.5" bestFit="1" customWidth="1"/>
    <col min="4974" max="4974" width="36.6640625" bestFit="1" customWidth="1"/>
    <col min="4975" max="4975" width="39.33203125" bestFit="1" customWidth="1"/>
    <col min="4976" max="4976" width="47.6640625" bestFit="1" customWidth="1"/>
    <col min="4977" max="4977" width="50.33203125" bestFit="1" customWidth="1"/>
    <col min="4978" max="4978" width="19.1640625" bestFit="1" customWidth="1"/>
    <col min="4979" max="4979" width="21.83203125" bestFit="1" customWidth="1"/>
    <col min="4980" max="4980" width="12.5" bestFit="1" customWidth="1"/>
    <col min="4981" max="4981" width="15" bestFit="1" customWidth="1"/>
    <col min="4982" max="4982" width="23.33203125" bestFit="1" customWidth="1"/>
    <col min="4983" max="4983" width="25.83203125" bestFit="1" customWidth="1"/>
    <col min="4984" max="4984" width="35" bestFit="1" customWidth="1"/>
    <col min="4985" max="4985" width="37.6640625" bestFit="1" customWidth="1"/>
    <col min="4986" max="4986" width="23.6640625" bestFit="1" customWidth="1"/>
    <col min="4987" max="4987" width="26.1640625" bestFit="1" customWidth="1"/>
    <col min="4988" max="4988" width="25" bestFit="1" customWidth="1"/>
    <col min="4989" max="4989" width="27.6640625" bestFit="1" customWidth="1"/>
    <col min="4990" max="4990" width="34" bestFit="1" customWidth="1"/>
    <col min="4991" max="4991" width="36.5" bestFit="1" customWidth="1"/>
    <col min="4992" max="4992" width="50" bestFit="1" customWidth="1"/>
    <col min="4993" max="4993" width="52.6640625" bestFit="1" customWidth="1"/>
    <col min="4994" max="4994" width="34.33203125" bestFit="1" customWidth="1"/>
    <col min="4995" max="4995" width="37" bestFit="1" customWidth="1"/>
    <col min="4996" max="4996" width="44.1640625" bestFit="1" customWidth="1"/>
    <col min="4997" max="4997" width="46.6640625" bestFit="1" customWidth="1"/>
    <col min="4998" max="4998" width="38.33203125" bestFit="1" customWidth="1"/>
    <col min="4999" max="4999" width="41" bestFit="1" customWidth="1"/>
    <col min="5000" max="5000" width="40.5" bestFit="1" customWidth="1"/>
    <col min="5001" max="5001" width="43.1640625" bestFit="1" customWidth="1"/>
    <col min="5002" max="5002" width="41.83203125" bestFit="1" customWidth="1"/>
    <col min="5003" max="5003" width="44.5" bestFit="1" customWidth="1"/>
    <col min="5004" max="5004" width="22" bestFit="1" customWidth="1"/>
    <col min="5005" max="5005" width="24.6640625" bestFit="1" customWidth="1"/>
    <col min="5006" max="5006" width="46.6640625" bestFit="1" customWidth="1"/>
    <col min="5007" max="5007" width="49.33203125" bestFit="1" customWidth="1"/>
    <col min="5008" max="5008" width="45.33203125" bestFit="1" customWidth="1"/>
    <col min="5009" max="5009" width="48" bestFit="1" customWidth="1"/>
    <col min="5010" max="5010" width="47" bestFit="1" customWidth="1"/>
    <col min="5011" max="5011" width="49.6640625" bestFit="1" customWidth="1"/>
    <col min="5012" max="5012" width="43.1640625" bestFit="1" customWidth="1"/>
    <col min="5013" max="5013" width="45.83203125" bestFit="1" customWidth="1"/>
    <col min="5014" max="5014" width="27.83203125" bestFit="1" customWidth="1"/>
    <col min="5015" max="5015" width="30.5" bestFit="1" customWidth="1"/>
    <col min="5016" max="5016" width="44.83203125" bestFit="1" customWidth="1"/>
    <col min="5017" max="5017" width="47.5" bestFit="1" customWidth="1"/>
    <col min="5018" max="5018" width="40.6640625" bestFit="1" customWidth="1"/>
    <col min="5019" max="5019" width="43.33203125" bestFit="1" customWidth="1"/>
    <col min="5020" max="5020" width="12.83203125" bestFit="1" customWidth="1"/>
    <col min="5021" max="5021" width="15.33203125" bestFit="1" customWidth="1"/>
    <col min="5022" max="5022" width="50.83203125" bestFit="1" customWidth="1"/>
    <col min="5023" max="5023" width="53.5" bestFit="1" customWidth="1"/>
    <col min="5024" max="5024" width="46.6640625" bestFit="1" customWidth="1"/>
    <col min="5025" max="5025" width="49.33203125" bestFit="1" customWidth="1"/>
    <col min="5026" max="5026" width="51.6640625" bestFit="1" customWidth="1"/>
    <col min="5027" max="5027" width="54.33203125" bestFit="1" customWidth="1"/>
    <col min="5028" max="5028" width="29.5" bestFit="1" customWidth="1"/>
    <col min="5029" max="5029" width="32.1640625" bestFit="1" customWidth="1"/>
    <col min="5030" max="5030" width="41" bestFit="1" customWidth="1"/>
    <col min="5031" max="5031" width="43.6640625" bestFit="1" customWidth="1"/>
    <col min="5032" max="5032" width="13.5" bestFit="1" customWidth="1"/>
    <col min="5033" max="5033" width="16" bestFit="1" customWidth="1"/>
    <col min="5034" max="5034" width="43.83203125" bestFit="1" customWidth="1"/>
    <col min="5035" max="5035" width="46.33203125" bestFit="1" customWidth="1"/>
    <col min="5036" max="5036" width="12.6640625" bestFit="1" customWidth="1"/>
    <col min="5037" max="5037" width="15.1640625" bestFit="1" customWidth="1"/>
    <col min="5038" max="5038" width="20.5" bestFit="1" customWidth="1"/>
    <col min="5039" max="5039" width="23.1640625" bestFit="1" customWidth="1"/>
    <col min="5040" max="5040" width="14.1640625" bestFit="1" customWidth="1"/>
    <col min="5041" max="5041" width="16.83203125" bestFit="1" customWidth="1"/>
    <col min="5042" max="5042" width="12.33203125" bestFit="1" customWidth="1"/>
    <col min="5043" max="5043" width="14.83203125" bestFit="1" customWidth="1"/>
    <col min="5044" max="5044" width="26.6640625" bestFit="1" customWidth="1"/>
    <col min="5045" max="5045" width="29.33203125" bestFit="1" customWidth="1"/>
    <col min="5046" max="5046" width="44.33203125" bestFit="1" customWidth="1"/>
    <col min="5047" max="5047" width="46.83203125" bestFit="1" customWidth="1"/>
    <col min="5048" max="5048" width="21.5" bestFit="1" customWidth="1"/>
    <col min="5049" max="5049" width="24.1640625" bestFit="1" customWidth="1"/>
    <col min="5050" max="5050" width="46.1640625" bestFit="1" customWidth="1"/>
    <col min="5051" max="5051" width="48.83203125" bestFit="1" customWidth="1"/>
    <col min="5052" max="5052" width="43.33203125" bestFit="1" customWidth="1"/>
    <col min="5053" max="5053" width="46" bestFit="1" customWidth="1"/>
    <col min="5054" max="5054" width="6.1640625" bestFit="1" customWidth="1"/>
    <col min="5055" max="5055" width="8.6640625" bestFit="1" customWidth="1"/>
    <col min="5056" max="5056" width="39.5" bestFit="1" customWidth="1"/>
    <col min="5057" max="5057" width="42.1640625" bestFit="1" customWidth="1"/>
    <col min="5058" max="5058" width="20" bestFit="1" customWidth="1"/>
    <col min="5059" max="5059" width="22.6640625" bestFit="1" customWidth="1"/>
    <col min="5060" max="5060" width="53" bestFit="1" customWidth="1"/>
    <col min="5061" max="5061" width="55.6640625" bestFit="1" customWidth="1"/>
    <col min="5062" max="5062" width="24" bestFit="1" customWidth="1"/>
    <col min="5063" max="5063" width="26.6640625" bestFit="1" customWidth="1"/>
    <col min="5064" max="5064" width="30.1640625" bestFit="1" customWidth="1"/>
    <col min="5065" max="5065" width="32.83203125" bestFit="1" customWidth="1"/>
    <col min="5066" max="5066" width="45.5" bestFit="1" customWidth="1"/>
    <col min="5067" max="5067" width="48.1640625" bestFit="1" customWidth="1"/>
    <col min="5068" max="5068" width="39.83203125" bestFit="1" customWidth="1"/>
    <col min="5069" max="5069" width="42.5" bestFit="1" customWidth="1"/>
    <col min="5070" max="5070" width="13" bestFit="1" customWidth="1"/>
    <col min="5071" max="5071" width="15.5" bestFit="1" customWidth="1"/>
    <col min="5072" max="5072" width="45.6640625" bestFit="1" customWidth="1"/>
    <col min="5073" max="5073" width="48.33203125" bestFit="1" customWidth="1"/>
    <col min="5074" max="5074" width="41.83203125" bestFit="1" customWidth="1"/>
    <col min="5075" max="5075" width="44.5" bestFit="1" customWidth="1"/>
    <col min="5076" max="5076" width="22.5" bestFit="1" customWidth="1"/>
    <col min="5077" max="5077" width="25.1640625" bestFit="1" customWidth="1"/>
    <col min="5078" max="5078" width="19" bestFit="1" customWidth="1"/>
    <col min="5079" max="5079" width="21.6640625" bestFit="1" customWidth="1"/>
    <col min="5080" max="5080" width="16.1640625" bestFit="1" customWidth="1"/>
    <col min="5081" max="5081" width="18.83203125" bestFit="1" customWidth="1"/>
    <col min="5082" max="5082" width="46.83203125" bestFit="1" customWidth="1"/>
    <col min="5083" max="5083" width="49.5" bestFit="1" customWidth="1"/>
    <col min="5084" max="5084" width="13" bestFit="1" customWidth="1"/>
    <col min="5085" max="5085" width="15.5" bestFit="1" customWidth="1"/>
    <col min="5086" max="5086" width="45.1640625" bestFit="1" customWidth="1"/>
    <col min="5087" max="5087" width="47.83203125" bestFit="1" customWidth="1"/>
    <col min="5088" max="5088" width="46.6640625" bestFit="1" customWidth="1"/>
    <col min="5089" max="5089" width="49.33203125" bestFit="1" customWidth="1"/>
    <col min="5090" max="5090" width="39.1640625" bestFit="1" customWidth="1"/>
    <col min="5091" max="5091" width="41.6640625" bestFit="1" customWidth="1"/>
    <col min="5092" max="5092" width="43" bestFit="1" customWidth="1"/>
    <col min="5093" max="5093" width="45.6640625" bestFit="1" customWidth="1"/>
    <col min="5094" max="5094" width="23.6640625" bestFit="1" customWidth="1"/>
    <col min="5095" max="5095" width="26.1640625" bestFit="1" customWidth="1"/>
    <col min="5096" max="5096" width="6.5" bestFit="1" customWidth="1"/>
    <col min="5097" max="5097" width="9" bestFit="1" customWidth="1"/>
    <col min="5098" max="5098" width="12" bestFit="1" customWidth="1"/>
    <col min="5099" max="5099" width="14.5" bestFit="1" customWidth="1"/>
    <col min="5100" max="5100" width="39.6640625" bestFit="1" customWidth="1"/>
    <col min="5101" max="5101" width="42.33203125" bestFit="1" customWidth="1"/>
    <col min="5102" max="5102" width="42.83203125" bestFit="1" customWidth="1"/>
    <col min="5103" max="5103" width="45.5" bestFit="1" customWidth="1"/>
    <col min="5104" max="5104" width="24.6640625" bestFit="1" customWidth="1"/>
    <col min="5105" max="5105" width="27.33203125" bestFit="1" customWidth="1"/>
    <col min="5106" max="5106" width="14.5" bestFit="1" customWidth="1"/>
    <col min="5107" max="5107" width="17.1640625" bestFit="1" customWidth="1"/>
    <col min="5108" max="5108" width="49" bestFit="1" customWidth="1"/>
    <col min="5109" max="5109" width="51.5" bestFit="1" customWidth="1"/>
    <col min="5110" max="5110" width="50.1640625" bestFit="1" customWidth="1"/>
    <col min="5111" max="5111" width="52.83203125" bestFit="1" customWidth="1"/>
    <col min="5112" max="5112" width="34.1640625" bestFit="1" customWidth="1"/>
    <col min="5113" max="5113" width="36.6640625" bestFit="1" customWidth="1"/>
    <col min="5114" max="5114" width="31.33203125" bestFit="1" customWidth="1"/>
    <col min="5115" max="5115" width="34" bestFit="1" customWidth="1"/>
    <col min="5116" max="5116" width="29.83203125" bestFit="1" customWidth="1"/>
    <col min="5117" max="5117" width="32.5" bestFit="1" customWidth="1"/>
    <col min="5118" max="5118" width="21" bestFit="1" customWidth="1"/>
    <col min="5119" max="5119" width="23.6640625" bestFit="1" customWidth="1"/>
    <col min="5120" max="5120" width="23.1640625" bestFit="1" customWidth="1"/>
    <col min="5121" max="5121" width="25.6640625" bestFit="1" customWidth="1"/>
    <col min="5122" max="5122" width="38" bestFit="1" customWidth="1"/>
    <col min="5123" max="5123" width="40.6640625" bestFit="1" customWidth="1"/>
    <col min="5124" max="5124" width="49.33203125" bestFit="1" customWidth="1"/>
    <col min="5125" max="5125" width="51.83203125" bestFit="1" customWidth="1"/>
    <col min="5126" max="5126" width="21.33203125" bestFit="1" customWidth="1"/>
    <col min="5127" max="5127" width="24" bestFit="1" customWidth="1"/>
    <col min="5128" max="5128" width="19.83203125" bestFit="1" customWidth="1"/>
    <col min="5129" max="5129" width="22.5" bestFit="1" customWidth="1"/>
    <col min="5130" max="5130" width="47.33203125" bestFit="1" customWidth="1"/>
    <col min="5131" max="5131" width="50" bestFit="1" customWidth="1"/>
    <col min="5132" max="5132" width="50.5" bestFit="1" customWidth="1"/>
    <col min="5133" max="5133" width="53.1640625" bestFit="1" customWidth="1"/>
    <col min="5134" max="5134" width="40.1640625" bestFit="1" customWidth="1"/>
    <col min="5135" max="5135" width="42.83203125" bestFit="1" customWidth="1"/>
    <col min="5136" max="5136" width="44" bestFit="1" customWidth="1"/>
    <col min="5137" max="5137" width="46.6640625" bestFit="1" customWidth="1"/>
    <col min="5138" max="5138" width="12.1640625" bestFit="1" customWidth="1"/>
    <col min="5139" max="5139" width="14.6640625" bestFit="1" customWidth="1"/>
    <col min="5140" max="5140" width="32.83203125" bestFit="1" customWidth="1"/>
    <col min="5141" max="5141" width="35.5" bestFit="1" customWidth="1"/>
    <col min="5142" max="5142" width="20" bestFit="1" customWidth="1"/>
    <col min="5143" max="5143" width="22.6640625" bestFit="1" customWidth="1"/>
    <col min="5144" max="5144" width="30.33203125" bestFit="1" customWidth="1"/>
    <col min="5145" max="5145" width="33" bestFit="1" customWidth="1"/>
    <col min="5146" max="5146" width="36" bestFit="1" customWidth="1"/>
    <col min="5147" max="5147" width="38.6640625" bestFit="1" customWidth="1"/>
    <col min="5148" max="5148" width="52.6640625" bestFit="1" customWidth="1"/>
    <col min="5149" max="5149" width="55.33203125" bestFit="1" customWidth="1"/>
    <col min="5150" max="5150" width="32.5" bestFit="1" customWidth="1"/>
    <col min="5151" max="5151" width="35.1640625" bestFit="1" customWidth="1"/>
    <col min="5152" max="5152" width="50.83203125" bestFit="1" customWidth="1"/>
    <col min="5153" max="5153" width="53.5" bestFit="1" customWidth="1"/>
    <col min="5154" max="5154" width="29.1640625" bestFit="1" customWidth="1"/>
    <col min="5155" max="5155" width="31.83203125" bestFit="1" customWidth="1"/>
    <col min="5156" max="5156" width="17.6640625" bestFit="1" customWidth="1"/>
    <col min="5157" max="5157" width="20.33203125" bestFit="1" customWidth="1"/>
    <col min="5158" max="5158" width="16.1640625" bestFit="1" customWidth="1"/>
    <col min="5159" max="5159" width="18.83203125" bestFit="1" customWidth="1"/>
    <col min="5160" max="5160" width="21" bestFit="1" customWidth="1"/>
    <col min="5161" max="5161" width="23.6640625" bestFit="1" customWidth="1"/>
    <col min="5162" max="5162" width="47.5" bestFit="1" customWidth="1"/>
    <col min="5163" max="5163" width="50.1640625" bestFit="1" customWidth="1"/>
    <col min="5164" max="5164" width="26.5" bestFit="1" customWidth="1"/>
    <col min="5165" max="5165" width="29.1640625" bestFit="1" customWidth="1"/>
    <col min="5166" max="5166" width="48.6640625" bestFit="1" customWidth="1"/>
    <col min="5167" max="5167" width="51.33203125" bestFit="1" customWidth="1"/>
    <col min="5168" max="5168" width="45.1640625" bestFit="1" customWidth="1"/>
    <col min="5169" max="5169" width="47.83203125" bestFit="1" customWidth="1"/>
    <col min="5170" max="5170" width="28.6640625" bestFit="1" customWidth="1"/>
    <col min="5171" max="5171" width="31.1640625" bestFit="1" customWidth="1"/>
    <col min="5172" max="5172" width="9.5" bestFit="1" customWidth="1"/>
    <col min="5173" max="5173" width="12" bestFit="1" customWidth="1"/>
    <col min="5174" max="5174" width="12.5" bestFit="1" customWidth="1"/>
    <col min="5175" max="5175" width="15" bestFit="1" customWidth="1"/>
    <col min="5176" max="5176" width="16" bestFit="1" customWidth="1"/>
    <col min="5177" max="5177" width="18.6640625" bestFit="1" customWidth="1"/>
    <col min="5178" max="5178" width="41.1640625" bestFit="1" customWidth="1"/>
    <col min="5179" max="5179" width="43.83203125" bestFit="1" customWidth="1"/>
    <col min="5180" max="5180" width="52" bestFit="1" customWidth="1"/>
    <col min="5181" max="5181" width="54.6640625" bestFit="1" customWidth="1"/>
    <col min="5182" max="5182" width="42" bestFit="1" customWidth="1"/>
    <col min="5183" max="5183" width="44.6640625" bestFit="1" customWidth="1"/>
    <col min="5184" max="5184" width="24" bestFit="1" customWidth="1"/>
    <col min="5185" max="5185" width="26.6640625" bestFit="1" customWidth="1"/>
    <col min="5186" max="5186" width="32.33203125" bestFit="1" customWidth="1"/>
    <col min="5187" max="5187" width="35" bestFit="1" customWidth="1"/>
    <col min="5188" max="5188" width="44.1640625" bestFit="1" customWidth="1"/>
    <col min="5189" max="5189" width="46.6640625" bestFit="1" customWidth="1"/>
    <col min="5190" max="5190" width="46.33203125" bestFit="1" customWidth="1"/>
    <col min="5191" max="5191" width="49" bestFit="1" customWidth="1"/>
    <col min="5192" max="5192" width="40.5" bestFit="1" customWidth="1"/>
    <col min="5193" max="5193" width="43.1640625" bestFit="1" customWidth="1"/>
    <col min="5194" max="5194" width="33.83203125" bestFit="1" customWidth="1"/>
    <col min="5195" max="5195" width="36.33203125" bestFit="1" customWidth="1"/>
    <col min="5196" max="5196" width="34.6640625" bestFit="1" customWidth="1"/>
    <col min="5197" max="5197" width="37.33203125" bestFit="1" customWidth="1"/>
    <col min="5198" max="5198" width="47.83203125" bestFit="1" customWidth="1"/>
    <col min="5199" max="5199" width="50.5" bestFit="1" customWidth="1"/>
    <col min="5200" max="5200" width="32.5" bestFit="1" customWidth="1"/>
    <col min="5201" max="5201" width="35.1640625" bestFit="1" customWidth="1"/>
    <col min="5202" max="5202" width="44.5" bestFit="1" customWidth="1"/>
    <col min="5203" max="5203" width="47" bestFit="1" customWidth="1"/>
    <col min="5204" max="5204" width="42.6640625" bestFit="1" customWidth="1"/>
    <col min="5205" max="5205" width="45.33203125" bestFit="1" customWidth="1"/>
    <col min="5206" max="5206" width="32.6640625" bestFit="1" customWidth="1"/>
    <col min="5207" max="5207" width="35.33203125" bestFit="1" customWidth="1"/>
    <col min="5208" max="5208" width="38.6640625" bestFit="1" customWidth="1"/>
    <col min="5209" max="5209" width="41.1640625" bestFit="1" customWidth="1"/>
    <col min="5210" max="5210" width="51.5" bestFit="1" customWidth="1"/>
    <col min="5211" max="5211" width="54.1640625" bestFit="1" customWidth="1"/>
    <col min="5212" max="5212" width="43.33203125" bestFit="1" customWidth="1"/>
    <col min="5213" max="5213" width="46" bestFit="1" customWidth="1"/>
    <col min="5214" max="5214" width="31" bestFit="1" customWidth="1"/>
    <col min="5215" max="5215" width="33.6640625" bestFit="1" customWidth="1"/>
    <col min="5216" max="5216" width="47.33203125" bestFit="1" customWidth="1"/>
    <col min="5217" max="5217" width="50" bestFit="1" customWidth="1"/>
    <col min="5218" max="5218" width="46.1640625" bestFit="1" customWidth="1"/>
    <col min="5219" max="5219" width="48.83203125" bestFit="1" customWidth="1"/>
    <col min="5220" max="5220" width="22" bestFit="1" customWidth="1"/>
    <col min="5221" max="5221" width="24.6640625" bestFit="1" customWidth="1"/>
    <col min="5222" max="5222" width="39.83203125" bestFit="1" customWidth="1"/>
    <col min="5223" max="5223" width="42.5" bestFit="1" customWidth="1"/>
    <col min="5224" max="5224" width="30.5" bestFit="1" customWidth="1"/>
    <col min="5225" max="5225" width="33.1640625" bestFit="1" customWidth="1"/>
    <col min="5226" max="5226" width="53.83203125" bestFit="1" customWidth="1"/>
    <col min="5227" max="5227" width="56.5" bestFit="1" customWidth="1"/>
    <col min="5228" max="5228" width="29.5" bestFit="1" customWidth="1"/>
    <col min="5229" max="5229" width="32.1640625" bestFit="1" customWidth="1"/>
    <col min="5230" max="5230" width="22.83203125" bestFit="1" customWidth="1"/>
    <col min="5231" max="5231" width="25.5" bestFit="1" customWidth="1"/>
    <col min="5232" max="5232" width="29.83203125" bestFit="1" customWidth="1"/>
    <col min="5233" max="5233" width="32.5" bestFit="1" customWidth="1"/>
    <col min="5234" max="5234" width="20.33203125" bestFit="1" customWidth="1"/>
    <col min="5235" max="5235" width="23" bestFit="1" customWidth="1"/>
    <col min="5236" max="5236" width="49.33203125" bestFit="1" customWidth="1"/>
    <col min="5237" max="5237" width="51.83203125" bestFit="1" customWidth="1"/>
    <col min="5238" max="5238" width="14.33203125" bestFit="1" customWidth="1"/>
    <col min="5239" max="5239" width="17" bestFit="1" customWidth="1"/>
    <col min="5240" max="5240" width="34.6640625" bestFit="1" customWidth="1"/>
    <col min="5241" max="5241" width="37.33203125" bestFit="1" customWidth="1"/>
    <col min="5242" max="5242" width="40.1640625" bestFit="1" customWidth="1"/>
    <col min="5243" max="5243" width="42.83203125" bestFit="1" customWidth="1"/>
    <col min="5244" max="5244" width="17.5" bestFit="1" customWidth="1"/>
    <col min="5245" max="5245" width="20.1640625" bestFit="1" customWidth="1"/>
    <col min="5246" max="5246" width="15.5" bestFit="1" customWidth="1"/>
    <col min="5247" max="5247" width="18.1640625" bestFit="1" customWidth="1"/>
    <col min="5248" max="5248" width="20.1640625" bestFit="1" customWidth="1"/>
    <col min="5249" max="5249" width="22.83203125" bestFit="1" customWidth="1"/>
    <col min="5250" max="5250" width="48" bestFit="1" customWidth="1"/>
    <col min="5251" max="5251" width="50.6640625" bestFit="1" customWidth="1"/>
    <col min="5252" max="5252" width="39.1640625" bestFit="1" customWidth="1"/>
    <col min="5253" max="5253" width="41.6640625" bestFit="1" customWidth="1"/>
    <col min="5254" max="5254" width="16" bestFit="1" customWidth="1"/>
    <col min="5255" max="5255" width="18.6640625" bestFit="1" customWidth="1"/>
    <col min="5256" max="5256" width="27.1640625" bestFit="1" customWidth="1"/>
    <col min="5257" max="5257" width="29.83203125" bestFit="1" customWidth="1"/>
    <col min="5258" max="5258" width="35.83203125" bestFit="1" customWidth="1"/>
    <col min="5259" max="5259" width="38.5" bestFit="1" customWidth="1"/>
    <col min="5260" max="5260" width="25.1640625" bestFit="1" customWidth="1"/>
    <col min="5261" max="5261" width="27.83203125" bestFit="1" customWidth="1"/>
    <col min="5262" max="5262" width="24.5" bestFit="1" customWidth="1"/>
    <col min="5263" max="5263" width="27.1640625" bestFit="1" customWidth="1"/>
    <col min="5264" max="5264" width="14.1640625" bestFit="1" customWidth="1"/>
    <col min="5265" max="5265" width="16.83203125" bestFit="1" customWidth="1"/>
    <col min="5266" max="5266" width="39.33203125" bestFit="1" customWidth="1"/>
    <col min="5267" max="5267" width="41.83203125" bestFit="1" customWidth="1"/>
    <col min="5268" max="5268" width="28.5" bestFit="1" customWidth="1"/>
    <col min="5269" max="5269" width="31" bestFit="1" customWidth="1"/>
    <col min="5270" max="5270" width="10.1640625" bestFit="1" customWidth="1"/>
    <col min="5271" max="5271" width="12.6640625" bestFit="1" customWidth="1"/>
    <col min="5272" max="5272" width="21.33203125" bestFit="1" customWidth="1"/>
    <col min="5273" max="5273" width="24" bestFit="1" customWidth="1"/>
    <col min="5274" max="5274" width="51.83203125" bestFit="1" customWidth="1"/>
    <col min="5275" max="5275" width="54.5" bestFit="1" customWidth="1"/>
    <col min="5276" max="5276" width="8" bestFit="1" customWidth="1"/>
    <col min="5277" max="5277" width="10.5" bestFit="1" customWidth="1"/>
    <col min="5278" max="5278" width="20.6640625" bestFit="1" customWidth="1"/>
    <col min="5279" max="5279" width="23.33203125" bestFit="1" customWidth="1"/>
    <col min="5280" max="5280" width="47" bestFit="1" customWidth="1"/>
    <col min="5281" max="5281" width="49.83203125" bestFit="1" customWidth="1"/>
    <col min="5282" max="5282" width="45.1640625" bestFit="1" customWidth="1"/>
    <col min="5283" max="5283" width="48" bestFit="1" customWidth="1"/>
    <col min="5284" max="5284" width="37.5" bestFit="1" customWidth="1"/>
    <col min="5285" max="5285" width="40.1640625" bestFit="1" customWidth="1"/>
    <col min="5286" max="5286" width="19.1640625" bestFit="1" customWidth="1"/>
    <col min="5287" max="5287" width="21.83203125" bestFit="1" customWidth="1"/>
    <col min="5288" max="5288" width="27.5" bestFit="1" customWidth="1"/>
    <col min="5289" max="5289" width="30.1640625" bestFit="1" customWidth="1"/>
    <col min="5290" max="5290" width="43.83203125" bestFit="1" customWidth="1"/>
    <col min="5291" max="5291" width="46.33203125" bestFit="1" customWidth="1"/>
    <col min="5292" max="5292" width="25.5" bestFit="1" customWidth="1"/>
    <col min="5293" max="5293" width="28.1640625" bestFit="1" customWidth="1"/>
    <col min="5294" max="5294" width="41.83203125" bestFit="1" customWidth="1"/>
    <col min="5295" max="5295" width="44.5" bestFit="1" customWidth="1"/>
    <col min="5296" max="5296" width="47.5" bestFit="1" customWidth="1"/>
    <col min="5297" max="5297" width="50.1640625" bestFit="1" customWidth="1"/>
    <col min="5298" max="5298" width="40" bestFit="1" customWidth="1"/>
    <col min="5299" max="5299" width="42.6640625" bestFit="1" customWidth="1"/>
    <col min="5300" max="5300" width="34.5" bestFit="1" customWidth="1"/>
    <col min="5301" max="5301" width="37.1640625" bestFit="1" customWidth="1"/>
    <col min="5302" max="5302" width="42.83203125" bestFit="1" customWidth="1"/>
    <col min="5303" max="5303" width="45.5" bestFit="1" customWidth="1"/>
    <col min="5304" max="5304" width="30.6640625" bestFit="1" customWidth="1"/>
    <col min="5305" max="5305" width="33.33203125" bestFit="1" customWidth="1"/>
    <col min="5306" max="5306" width="11.6640625" bestFit="1" customWidth="1"/>
    <col min="5307" max="5307" width="14.1640625" bestFit="1" customWidth="1"/>
    <col min="5308" max="5308" width="37.33203125" bestFit="1" customWidth="1"/>
    <col min="5309" max="5309" width="40" bestFit="1" customWidth="1"/>
    <col min="5310" max="5310" width="22.1640625" bestFit="1" customWidth="1"/>
    <col min="5311" max="5311" width="24.83203125" bestFit="1" customWidth="1"/>
    <col min="5312" max="5312" width="52.6640625" bestFit="1" customWidth="1"/>
    <col min="5313" max="5313" width="55.33203125" bestFit="1" customWidth="1"/>
    <col min="5314" max="5314" width="46" bestFit="1" customWidth="1"/>
    <col min="5315" max="5315" width="48.6640625" bestFit="1" customWidth="1"/>
    <col min="5316" max="5316" width="33.83203125" bestFit="1" customWidth="1"/>
    <col min="5317" max="5317" width="36.33203125" bestFit="1" customWidth="1"/>
    <col min="5318" max="5318" width="8.83203125" bestFit="1" customWidth="1"/>
    <col min="5319" max="5319" width="11.33203125" bestFit="1" customWidth="1"/>
    <col min="5320" max="5320" width="39.1640625" bestFit="1" customWidth="1"/>
    <col min="5321" max="5321" width="41.6640625" bestFit="1" customWidth="1"/>
    <col min="5322" max="5322" width="30.33203125" bestFit="1" customWidth="1"/>
    <col min="5323" max="5323" width="33" bestFit="1" customWidth="1"/>
    <col min="5324" max="5324" width="32.1640625" bestFit="1" customWidth="1"/>
    <col min="5325" max="5325" width="34.83203125" bestFit="1" customWidth="1"/>
    <col min="5326" max="5326" width="9.83203125" bestFit="1" customWidth="1"/>
    <col min="5327" max="5327" width="12.33203125" bestFit="1" customWidth="1"/>
    <col min="5328" max="5328" width="32.1640625" bestFit="1" customWidth="1"/>
    <col min="5329" max="5329" width="34.83203125" bestFit="1" customWidth="1"/>
    <col min="5330" max="5330" width="49.6640625" bestFit="1" customWidth="1"/>
    <col min="5331" max="5331" width="52.1640625" bestFit="1" customWidth="1"/>
    <col min="5332" max="5332" width="48" bestFit="1" customWidth="1"/>
    <col min="5333" max="5333" width="50.6640625" bestFit="1" customWidth="1"/>
    <col min="5334" max="5334" width="33.5" bestFit="1" customWidth="1"/>
    <col min="5335" max="5335" width="36" bestFit="1" customWidth="1"/>
    <col min="5336" max="5336" width="13.5" bestFit="1" customWidth="1"/>
    <col min="5337" max="5337" width="16" bestFit="1" customWidth="1"/>
    <col min="5338" max="5338" width="22.33203125" bestFit="1" customWidth="1"/>
    <col min="5339" max="5339" width="25" bestFit="1" customWidth="1"/>
    <col min="5340" max="5340" width="48.6640625" bestFit="1" customWidth="1"/>
    <col min="5341" max="5341" width="51.33203125" bestFit="1" customWidth="1"/>
    <col min="5342" max="5342" width="25.83203125" bestFit="1" customWidth="1"/>
    <col min="5343" max="5343" width="28.5" bestFit="1" customWidth="1"/>
    <col min="5344" max="5344" width="24.6640625" bestFit="1" customWidth="1"/>
    <col min="5345" max="5345" width="27.33203125" bestFit="1" customWidth="1"/>
    <col min="5346" max="5346" width="36.33203125" bestFit="1" customWidth="1"/>
    <col min="5347" max="5347" width="39" bestFit="1" customWidth="1"/>
    <col min="5348" max="5348" width="35.1640625" bestFit="1" customWidth="1"/>
    <col min="5349" max="5349" width="37.83203125" bestFit="1" customWidth="1"/>
    <col min="5350" max="5350" width="32.83203125" bestFit="1" customWidth="1"/>
    <col min="5351" max="5351" width="35.5" bestFit="1" customWidth="1"/>
    <col min="5352" max="5352" width="28.33203125" bestFit="1" customWidth="1"/>
    <col min="5353" max="5353" width="30.83203125" bestFit="1" customWidth="1"/>
    <col min="5354" max="5354" width="8" bestFit="1" customWidth="1"/>
    <col min="5355" max="5355" width="10.5" bestFit="1" customWidth="1"/>
    <col min="5356" max="5356" width="28.6640625" bestFit="1" customWidth="1"/>
    <col min="5357" max="5357" width="31.1640625" bestFit="1" customWidth="1"/>
    <col min="5358" max="5358" width="43" bestFit="1" customWidth="1"/>
    <col min="5359" max="5359" width="45.6640625" bestFit="1" customWidth="1"/>
    <col min="5360" max="5360" width="11.1640625" bestFit="1" customWidth="1"/>
    <col min="5361" max="5361" width="13.6640625" bestFit="1" customWidth="1"/>
    <col min="5362" max="5362" width="16.1640625" bestFit="1" customWidth="1"/>
    <col min="5363" max="5363" width="18.83203125" bestFit="1" customWidth="1"/>
    <col min="5364" max="5364" width="23.33203125" bestFit="1" customWidth="1"/>
    <col min="5365" max="5365" width="25.83203125" bestFit="1" customWidth="1"/>
    <col min="5366" max="5366" width="12.83203125" bestFit="1" customWidth="1"/>
    <col min="5367" max="5367" width="15.33203125" bestFit="1" customWidth="1"/>
    <col min="5368" max="5368" width="44.6640625" bestFit="1" customWidth="1"/>
    <col min="5369" max="5369" width="47.33203125" bestFit="1" customWidth="1"/>
    <col min="5370" max="5370" width="48.33203125" bestFit="1" customWidth="1"/>
    <col min="5371" max="5371" width="51" bestFit="1" customWidth="1"/>
    <col min="5372" max="5372" width="23.83203125" bestFit="1" customWidth="1"/>
    <col min="5373" max="5373" width="26.33203125" bestFit="1" customWidth="1"/>
    <col min="5374" max="5374" width="13.5" bestFit="1" customWidth="1"/>
    <col min="5375" max="5375" width="16" bestFit="1" customWidth="1"/>
    <col min="5376" max="5376" width="17.1640625" bestFit="1" customWidth="1"/>
    <col min="5377" max="5377" width="19.83203125" bestFit="1" customWidth="1"/>
    <col min="5378" max="5378" width="49.33203125" bestFit="1" customWidth="1"/>
    <col min="5379" max="5379" width="51.83203125" bestFit="1" customWidth="1"/>
    <col min="5380" max="5380" width="33.5" bestFit="1" customWidth="1"/>
    <col min="5381" max="5381" width="36" bestFit="1" customWidth="1"/>
    <col min="5382" max="5382" width="11.33203125" bestFit="1" customWidth="1"/>
    <col min="5383" max="5383" width="13.83203125" bestFit="1" customWidth="1"/>
    <col min="5384" max="5384" width="52" bestFit="1" customWidth="1"/>
    <col min="5385" max="5385" width="54.6640625" bestFit="1" customWidth="1"/>
    <col min="5386" max="5386" width="24.83203125" bestFit="1" customWidth="1"/>
    <col min="5387" max="5387" width="27.5" bestFit="1" customWidth="1"/>
    <col min="5388" max="5388" width="49.5" bestFit="1" customWidth="1"/>
    <col min="5389" max="5389" width="52" bestFit="1" customWidth="1"/>
    <col min="5390" max="5390" width="19.6640625" bestFit="1" customWidth="1"/>
    <col min="5391" max="5391" width="22.33203125" bestFit="1" customWidth="1"/>
    <col min="5392" max="5392" width="45.33203125" bestFit="1" customWidth="1"/>
    <col min="5393" max="5393" width="48" bestFit="1" customWidth="1"/>
    <col min="5394" max="5394" width="21.1640625" bestFit="1" customWidth="1"/>
    <col min="5395" max="5395" width="23.83203125" bestFit="1" customWidth="1"/>
    <col min="5396" max="5396" width="50.5" bestFit="1" customWidth="1"/>
    <col min="5397" max="5397" width="53.1640625" bestFit="1" customWidth="1"/>
    <col min="5398" max="5398" width="14.33203125" bestFit="1" customWidth="1"/>
    <col min="5399" max="5399" width="17" bestFit="1" customWidth="1"/>
    <col min="5400" max="5400" width="20.6640625" bestFit="1" customWidth="1"/>
    <col min="5401" max="5401" width="23.33203125" bestFit="1" customWidth="1"/>
    <col min="5402" max="5402" width="17.5" bestFit="1" customWidth="1"/>
    <col min="5403" max="5403" width="20.1640625" bestFit="1" customWidth="1"/>
    <col min="5404" max="5404" width="50.33203125" bestFit="1" customWidth="1"/>
    <col min="5405" max="5405" width="53" bestFit="1" customWidth="1"/>
    <col min="5406" max="5406" width="35.5" bestFit="1" customWidth="1"/>
    <col min="5407" max="5407" width="38.1640625" bestFit="1" customWidth="1"/>
    <col min="5408" max="5408" width="24.33203125" bestFit="1" customWidth="1"/>
    <col min="5409" max="5409" width="27" bestFit="1" customWidth="1"/>
    <col min="5410" max="5410" width="20.83203125" bestFit="1" customWidth="1"/>
    <col min="5411" max="5411" width="23.5" bestFit="1" customWidth="1"/>
    <col min="5412" max="5412" width="22.1640625" bestFit="1" customWidth="1"/>
    <col min="5413" max="5413" width="24.83203125" bestFit="1" customWidth="1"/>
    <col min="5414" max="5414" width="33.1640625" bestFit="1" customWidth="1"/>
    <col min="5415" max="5415" width="35.83203125" bestFit="1" customWidth="1"/>
    <col min="5416" max="5416" width="26.1640625" bestFit="1" customWidth="1"/>
    <col min="5417" max="5417" width="28.83203125" bestFit="1" customWidth="1"/>
    <col min="5418" max="5418" width="14.5" bestFit="1" customWidth="1"/>
    <col min="5419" max="5419" width="17.1640625" bestFit="1" customWidth="1"/>
    <col min="5420" max="5420" width="44.83203125" bestFit="1" customWidth="1"/>
    <col min="5421" max="5421" width="47.5" bestFit="1" customWidth="1"/>
    <col min="5422" max="5422" width="54.33203125" bestFit="1" customWidth="1"/>
    <col min="5423" max="5423" width="56.83203125" bestFit="1" customWidth="1"/>
    <col min="5424" max="5424" width="42.6640625" bestFit="1" customWidth="1"/>
    <col min="5425" max="5425" width="45.33203125" bestFit="1" customWidth="1"/>
    <col min="5426" max="5426" width="15.33203125" bestFit="1" customWidth="1"/>
    <col min="5427" max="5427" width="18" bestFit="1" customWidth="1"/>
    <col min="5428" max="5428" width="20.33203125" bestFit="1" customWidth="1"/>
    <col min="5429" max="5429" width="23" bestFit="1" customWidth="1"/>
    <col min="5430" max="5430" width="41.6640625" bestFit="1" customWidth="1"/>
    <col min="5431" max="5431" width="44.33203125" bestFit="1" customWidth="1"/>
    <col min="5432" max="5432" width="42.1640625" bestFit="1" customWidth="1"/>
    <col min="5433" max="5433" width="44.83203125" bestFit="1" customWidth="1"/>
    <col min="5434" max="5434" width="11.5" bestFit="1" customWidth="1"/>
    <col min="5435" max="5435" width="14" bestFit="1" customWidth="1"/>
    <col min="5436" max="5436" width="39.1640625" bestFit="1" customWidth="1"/>
    <col min="5437" max="5437" width="41.6640625" bestFit="1" customWidth="1"/>
    <col min="5438" max="5438" width="35.6640625" bestFit="1" customWidth="1"/>
    <col min="5439" max="5439" width="38.33203125" bestFit="1" customWidth="1"/>
    <col min="5440" max="5440" width="42.83203125" bestFit="1" customWidth="1"/>
    <col min="5441" max="5441" width="45.5" bestFit="1" customWidth="1"/>
    <col min="5442" max="5442" width="21.6640625" bestFit="1" customWidth="1"/>
    <col min="5443" max="5443" width="24.33203125" bestFit="1" customWidth="1"/>
    <col min="5444" max="5444" width="22.1640625" bestFit="1" customWidth="1"/>
    <col min="5445" max="5445" width="24.83203125" bestFit="1" customWidth="1"/>
    <col min="5446" max="5446" width="26" bestFit="1" customWidth="1"/>
    <col min="5447" max="5447" width="28.6640625" bestFit="1" customWidth="1"/>
    <col min="5448" max="5448" width="20" bestFit="1" customWidth="1"/>
    <col min="5449" max="5449" width="22.6640625" bestFit="1" customWidth="1"/>
    <col min="5450" max="5450" width="20" bestFit="1" customWidth="1"/>
    <col min="5451" max="5451" width="22.6640625" bestFit="1" customWidth="1"/>
    <col min="5452" max="5452" width="20.5" bestFit="1" customWidth="1"/>
    <col min="5453" max="5453" width="23.1640625" bestFit="1" customWidth="1"/>
    <col min="5454" max="5454" width="22" bestFit="1" customWidth="1"/>
    <col min="5455" max="5455" width="24.6640625" bestFit="1" customWidth="1"/>
    <col min="5456" max="5456" width="18" bestFit="1" customWidth="1"/>
    <col min="5457" max="5457" width="20.5" bestFit="1" customWidth="1"/>
    <col min="5458" max="5458" width="30.33203125" bestFit="1" customWidth="1"/>
    <col min="5459" max="5459" width="33" bestFit="1" customWidth="1"/>
    <col min="5460" max="5460" width="23.5" bestFit="1" customWidth="1"/>
    <col min="5461" max="5461" width="26" bestFit="1" customWidth="1"/>
    <col min="5462" max="5462" width="28" bestFit="1" customWidth="1"/>
    <col min="5463" max="5463" width="30.6640625" bestFit="1" customWidth="1"/>
    <col min="5464" max="5464" width="39.1640625" bestFit="1" customWidth="1"/>
    <col min="5465" max="5465" width="41.6640625" bestFit="1" customWidth="1"/>
    <col min="5466" max="5466" width="49" bestFit="1" customWidth="1"/>
    <col min="5467" max="5467" width="51.5" bestFit="1" customWidth="1"/>
    <col min="5468" max="5468" width="39" bestFit="1" customWidth="1"/>
    <col min="5469" max="5469" width="41.5" bestFit="1" customWidth="1"/>
    <col min="5470" max="5470" width="43" bestFit="1" customWidth="1"/>
    <col min="5471" max="5471" width="45.6640625" bestFit="1" customWidth="1"/>
    <col min="5472" max="5472" width="39" bestFit="1" customWidth="1"/>
    <col min="5473" max="5473" width="41.5" bestFit="1" customWidth="1"/>
    <col min="5474" max="5474" width="47.1640625" bestFit="1" customWidth="1"/>
    <col min="5475" max="5475" width="49.83203125" bestFit="1" customWidth="1"/>
    <col min="5476" max="5476" width="20.5" bestFit="1" customWidth="1"/>
    <col min="5477" max="5477" width="23.1640625" bestFit="1" customWidth="1"/>
    <col min="5478" max="5478" width="38.33203125" bestFit="1" customWidth="1"/>
    <col min="5479" max="5479" width="41" bestFit="1" customWidth="1"/>
    <col min="5480" max="5480" width="51.6640625" bestFit="1" customWidth="1"/>
    <col min="5481" max="5481" width="54.33203125" bestFit="1" customWidth="1"/>
    <col min="5482" max="5482" width="52.33203125" bestFit="1" customWidth="1"/>
    <col min="5483" max="5483" width="55" bestFit="1" customWidth="1"/>
    <col min="5484" max="5484" width="32.83203125" bestFit="1" customWidth="1"/>
    <col min="5485" max="5485" width="35.5" bestFit="1" customWidth="1"/>
    <col min="5486" max="5486" width="28" bestFit="1" customWidth="1"/>
    <col min="5487" max="5487" width="30.6640625" bestFit="1" customWidth="1"/>
    <col min="5488" max="5488" width="14.83203125" bestFit="1" customWidth="1"/>
    <col min="5489" max="5489" width="17.5" bestFit="1" customWidth="1"/>
    <col min="5490" max="5490" width="37.83203125" bestFit="1" customWidth="1"/>
    <col min="5491" max="5491" width="40.5" bestFit="1" customWidth="1"/>
    <col min="5492" max="5492" width="25.1640625" bestFit="1" customWidth="1"/>
    <col min="5493" max="5493" width="27.83203125" bestFit="1" customWidth="1"/>
    <col min="5494" max="5494" width="16" bestFit="1" customWidth="1"/>
    <col min="5495" max="5495" width="18.6640625" bestFit="1" customWidth="1"/>
    <col min="5496" max="5496" width="47" bestFit="1" customWidth="1"/>
    <col min="5497" max="5497" width="49.6640625" bestFit="1" customWidth="1"/>
    <col min="5498" max="5498" width="28.83203125" bestFit="1" customWidth="1"/>
    <col min="5499" max="5499" width="31.33203125" bestFit="1" customWidth="1"/>
    <col min="5500" max="5500" width="27.33203125" bestFit="1" customWidth="1"/>
    <col min="5501" max="5501" width="30" bestFit="1" customWidth="1"/>
    <col min="5502" max="5502" width="10.6640625" bestFit="1" customWidth="1"/>
    <col min="5503" max="5503" width="13.1640625" bestFit="1" customWidth="1"/>
    <col min="5504" max="5504" width="45.33203125" bestFit="1" customWidth="1"/>
    <col min="5505" max="5505" width="48" bestFit="1" customWidth="1"/>
    <col min="5506" max="5506" width="10.5" bestFit="1" customWidth="1"/>
    <col min="5507" max="5507" width="13" bestFit="1" customWidth="1"/>
    <col min="5508" max="5508" width="51.1640625" bestFit="1" customWidth="1"/>
    <col min="5509" max="5509" width="53.83203125" bestFit="1" customWidth="1"/>
    <col min="5510" max="5510" width="33.5" bestFit="1" customWidth="1"/>
    <col min="5511" max="5511" width="36" bestFit="1" customWidth="1"/>
    <col min="5512" max="5512" width="32" bestFit="1" customWidth="1"/>
    <col min="5513" max="5513" width="34.6640625" bestFit="1" customWidth="1"/>
    <col min="5514" max="5514" width="49.6640625" bestFit="1" customWidth="1"/>
    <col min="5515" max="5515" width="52.1640625" bestFit="1" customWidth="1"/>
    <col min="5516" max="5516" width="35.83203125" bestFit="1" customWidth="1"/>
    <col min="5517" max="5517" width="38.5" bestFit="1" customWidth="1"/>
    <col min="5518" max="5518" width="40" bestFit="1" customWidth="1"/>
    <col min="5519" max="5519" width="42.6640625" bestFit="1" customWidth="1"/>
    <col min="5520" max="5520" width="37.6640625" bestFit="1" customWidth="1"/>
    <col min="5521" max="5521" width="40.33203125" bestFit="1" customWidth="1"/>
    <col min="5522" max="5522" width="12.83203125" bestFit="1" customWidth="1"/>
    <col min="5523" max="5523" width="15.33203125" bestFit="1" customWidth="1"/>
    <col min="5524" max="5524" width="48.5" bestFit="1" customWidth="1"/>
    <col min="5525" max="5525" width="51.1640625" bestFit="1" customWidth="1"/>
    <col min="5526" max="5526" width="49.1640625" bestFit="1" customWidth="1"/>
    <col min="5527" max="5527" width="51.6640625" bestFit="1" customWidth="1"/>
    <col min="5528" max="5528" width="20.33203125" bestFit="1" customWidth="1"/>
    <col min="5529" max="5529" width="23" bestFit="1" customWidth="1"/>
    <col min="5530" max="5530" width="24.83203125" bestFit="1" customWidth="1"/>
    <col min="5531" max="5531" width="27.5" bestFit="1" customWidth="1"/>
    <col min="5532" max="5532" width="53.6640625" bestFit="1" customWidth="1"/>
    <col min="5533" max="5533" width="56.5" bestFit="1" customWidth="1"/>
    <col min="5534" max="5534" width="49.6640625" bestFit="1" customWidth="1"/>
    <col min="5535" max="5535" width="52.1640625" bestFit="1" customWidth="1"/>
    <col min="5536" max="5536" width="23.83203125" bestFit="1" customWidth="1"/>
    <col min="5537" max="5537" width="26.33203125" bestFit="1" customWidth="1"/>
    <col min="5538" max="5538" width="28" bestFit="1" customWidth="1"/>
    <col min="5539" max="5539" width="30.6640625" bestFit="1" customWidth="1"/>
    <col min="5540" max="5540" width="14.1640625" bestFit="1" customWidth="1"/>
    <col min="5541" max="5541" width="16.83203125" bestFit="1" customWidth="1"/>
    <col min="5542" max="5542" width="21.1640625" bestFit="1" customWidth="1"/>
    <col min="5543" max="5543" width="23.83203125" bestFit="1" customWidth="1"/>
    <col min="5544" max="5544" width="31.6640625" bestFit="1" customWidth="1"/>
    <col min="5545" max="5545" width="34.33203125" bestFit="1" customWidth="1"/>
    <col min="5546" max="5546" width="42" bestFit="1" customWidth="1"/>
    <col min="5547" max="5547" width="44.6640625" bestFit="1" customWidth="1"/>
    <col min="5548" max="5548" width="41.1640625" bestFit="1" customWidth="1"/>
    <col min="5549" max="5549" width="43.83203125" bestFit="1" customWidth="1"/>
    <col min="5550" max="5550" width="49.33203125" bestFit="1" customWidth="1"/>
    <col min="5551" max="5551" width="51.83203125" bestFit="1" customWidth="1"/>
    <col min="5552" max="5552" width="52.6640625" bestFit="1" customWidth="1"/>
    <col min="5553" max="5553" width="55.33203125" bestFit="1" customWidth="1"/>
    <col min="5554" max="5554" width="40.6640625" bestFit="1" customWidth="1"/>
    <col min="5555" max="5555" width="43.33203125" bestFit="1" customWidth="1"/>
    <col min="5556" max="5556" width="21.1640625" bestFit="1" customWidth="1"/>
    <col min="5557" max="5557" width="23.83203125" bestFit="1" customWidth="1"/>
    <col min="5558" max="5558" width="27" bestFit="1" customWidth="1"/>
    <col min="5559" max="5559" width="29.6640625" bestFit="1" customWidth="1"/>
    <col min="5560" max="5560" width="31.5" bestFit="1" customWidth="1"/>
    <col min="5561" max="5561" width="34.1640625" bestFit="1" customWidth="1"/>
    <col min="5562" max="5562" width="36.1640625" bestFit="1" customWidth="1"/>
    <col min="5563" max="5563" width="38.83203125" bestFit="1" customWidth="1"/>
    <col min="5564" max="5564" width="21.1640625" bestFit="1" customWidth="1"/>
    <col min="5565" max="5565" width="23.83203125" bestFit="1" customWidth="1"/>
    <col min="5566" max="5566" width="25.33203125" bestFit="1" customWidth="1"/>
    <col min="5567" max="5567" width="28" bestFit="1" customWidth="1"/>
    <col min="5568" max="5568" width="14.6640625" bestFit="1" customWidth="1"/>
    <col min="5569" max="5569" width="17.33203125" bestFit="1" customWidth="1"/>
    <col min="5570" max="5570" width="28.83203125" bestFit="1" customWidth="1"/>
    <col min="5571" max="5571" width="31.33203125" bestFit="1" customWidth="1"/>
    <col min="5572" max="5572" width="27" bestFit="1" customWidth="1"/>
    <col min="5573" max="5573" width="29.6640625" bestFit="1" customWidth="1"/>
    <col min="5574" max="5574" width="40.33203125" bestFit="1" customWidth="1"/>
    <col min="5575" max="5575" width="43" bestFit="1" customWidth="1"/>
    <col min="5576" max="5576" width="37.33203125" bestFit="1" customWidth="1"/>
    <col min="5577" max="5577" width="40" bestFit="1" customWidth="1"/>
    <col min="5578" max="5578" width="34.5" bestFit="1" customWidth="1"/>
    <col min="5579" max="5579" width="37.1640625" bestFit="1" customWidth="1"/>
    <col min="5580" max="5580" width="15" bestFit="1" customWidth="1"/>
    <col min="5581" max="5581" width="17.6640625" bestFit="1" customWidth="1"/>
    <col min="5582" max="5582" width="20" bestFit="1" customWidth="1"/>
    <col min="5583" max="5583" width="22.6640625" bestFit="1" customWidth="1"/>
    <col min="5584" max="5584" width="12.33203125" bestFit="1" customWidth="1"/>
    <col min="5585" max="5585" width="14.83203125" bestFit="1" customWidth="1"/>
    <col min="5586" max="5586" width="50.1640625" bestFit="1" customWidth="1"/>
    <col min="5587" max="5587" width="52.83203125" bestFit="1" customWidth="1"/>
    <col min="5588" max="5588" width="40.6640625" bestFit="1" customWidth="1"/>
    <col min="5589" max="5589" width="43.33203125" bestFit="1" customWidth="1"/>
    <col min="5590" max="5590" width="25.6640625" bestFit="1" customWidth="1"/>
    <col min="5591" max="5591" width="28.33203125" bestFit="1" customWidth="1"/>
    <col min="5592" max="5592" width="43.83203125" bestFit="1" customWidth="1"/>
    <col min="5593" max="5593" width="46.33203125" bestFit="1" customWidth="1"/>
    <col min="5594" max="5594" width="39.83203125" bestFit="1" customWidth="1"/>
    <col min="5595" max="5595" width="42.5" bestFit="1" customWidth="1"/>
    <col min="5596" max="5596" width="35.6640625" bestFit="1" customWidth="1"/>
    <col min="5597" max="5597" width="38.33203125" bestFit="1" customWidth="1"/>
    <col min="5598" max="5598" width="29.6640625" bestFit="1" customWidth="1"/>
    <col min="5599" max="5599" width="32.33203125" bestFit="1" customWidth="1"/>
    <col min="5600" max="5600" width="52" bestFit="1" customWidth="1"/>
    <col min="5601" max="5601" width="54.6640625" bestFit="1" customWidth="1"/>
    <col min="5602" max="5602" width="19.6640625" bestFit="1" customWidth="1"/>
    <col min="5603" max="5603" width="22.33203125" bestFit="1" customWidth="1"/>
    <col min="5604" max="5604" width="31.33203125" bestFit="1" customWidth="1"/>
    <col min="5605" max="5605" width="34" bestFit="1" customWidth="1"/>
    <col min="5606" max="5606" width="44.33203125" bestFit="1" customWidth="1"/>
    <col min="5607" max="5607" width="46.83203125" bestFit="1" customWidth="1"/>
    <col min="5608" max="5608" width="41.1640625" bestFit="1" customWidth="1"/>
    <col min="5609" max="5609" width="43.83203125" bestFit="1" customWidth="1"/>
    <col min="5610" max="5610" width="10.33203125" bestFit="1" customWidth="1"/>
    <col min="5611" max="5611" width="12.83203125" bestFit="1" customWidth="1"/>
    <col min="5612" max="5612" width="37.6640625" bestFit="1" customWidth="1"/>
    <col min="5613" max="5613" width="40.33203125" bestFit="1" customWidth="1"/>
    <col min="5614" max="5614" width="11.6640625" bestFit="1" customWidth="1"/>
    <col min="5615" max="5615" width="14.1640625" bestFit="1" customWidth="1"/>
    <col min="5616" max="5616" width="51.1640625" bestFit="1" customWidth="1"/>
    <col min="5617" max="5617" width="53.83203125" bestFit="1" customWidth="1"/>
    <col min="5618" max="5618" width="8.1640625" bestFit="1" customWidth="1"/>
    <col min="5619" max="5619" width="10.6640625" bestFit="1" customWidth="1"/>
    <col min="5620" max="5620" width="52.5" bestFit="1" customWidth="1"/>
    <col min="5621" max="5621" width="55.1640625" bestFit="1" customWidth="1"/>
    <col min="5622" max="5622" width="20.83203125" bestFit="1" customWidth="1"/>
    <col min="5623" max="5623" width="23.5" bestFit="1" customWidth="1"/>
    <col min="5624" max="5624" width="15.5" bestFit="1" customWidth="1"/>
    <col min="5625" max="5625" width="18.1640625" bestFit="1" customWidth="1"/>
    <col min="5626" max="5626" width="30.33203125" bestFit="1" customWidth="1"/>
    <col min="5627" max="5627" width="33" bestFit="1" customWidth="1"/>
    <col min="5628" max="5628" width="41.33203125" bestFit="1" customWidth="1"/>
    <col min="5629" max="5629" width="44" bestFit="1" customWidth="1"/>
    <col min="5630" max="5630" width="42.5" bestFit="1" customWidth="1"/>
    <col min="5631" max="5631" width="45.1640625" bestFit="1" customWidth="1"/>
    <col min="5632" max="5632" width="35.6640625" bestFit="1" customWidth="1"/>
    <col min="5633" max="5633" width="38.33203125" bestFit="1" customWidth="1"/>
    <col min="5634" max="5634" width="47.1640625" bestFit="1" customWidth="1"/>
    <col min="5635" max="5635" width="49.83203125" bestFit="1" customWidth="1"/>
    <col min="5636" max="5636" width="10.33203125" bestFit="1" customWidth="1"/>
    <col min="5637" max="5637" width="12.83203125" bestFit="1" customWidth="1"/>
    <col min="5638" max="5638" width="52.83203125" bestFit="1" customWidth="1"/>
    <col min="5639" max="5639" width="55.5" bestFit="1" customWidth="1"/>
    <col min="5640" max="5640" width="22.5" bestFit="1" customWidth="1"/>
    <col min="5641" max="5641" width="25.1640625" bestFit="1" customWidth="1"/>
    <col min="5642" max="5642" width="49.83203125" bestFit="1" customWidth="1"/>
    <col min="5643" max="5643" width="52.5" bestFit="1" customWidth="1"/>
    <col min="5644" max="5644" width="17.5" bestFit="1" customWidth="1"/>
    <col min="5645" max="5645" width="20.1640625" bestFit="1" customWidth="1"/>
    <col min="5646" max="5646" width="9.33203125" bestFit="1" customWidth="1"/>
    <col min="5647" max="5647" width="11.83203125" bestFit="1" customWidth="1"/>
    <col min="5648" max="5648" width="37.83203125" bestFit="1" customWidth="1"/>
    <col min="5649" max="5649" width="40.5" bestFit="1" customWidth="1"/>
    <col min="5650" max="5650" width="22" bestFit="1" customWidth="1"/>
    <col min="5651" max="5651" width="24.6640625" bestFit="1" customWidth="1"/>
    <col min="5652" max="5652" width="36.6640625" bestFit="1" customWidth="1"/>
    <col min="5653" max="5653" width="39.33203125" bestFit="1" customWidth="1"/>
    <col min="5654" max="5654" width="28.5" bestFit="1" customWidth="1"/>
    <col min="5655" max="5655" width="31" bestFit="1" customWidth="1"/>
    <col min="5656" max="5656" width="25.5" bestFit="1" customWidth="1"/>
    <col min="5657" max="5657" width="28.1640625" bestFit="1" customWidth="1"/>
    <col min="5658" max="5658" width="28.83203125" bestFit="1" customWidth="1"/>
    <col min="5659" max="5659" width="31.33203125" bestFit="1" customWidth="1"/>
    <col min="5660" max="5660" width="29.33203125" bestFit="1" customWidth="1"/>
    <col min="5661" max="5661" width="32" bestFit="1" customWidth="1"/>
    <col min="5662" max="5662" width="46" bestFit="1" customWidth="1"/>
    <col min="5663" max="5663" width="48.6640625" bestFit="1" customWidth="1"/>
    <col min="5664" max="5664" width="26.6640625" bestFit="1" customWidth="1"/>
    <col min="5665" max="5665" width="29.33203125" bestFit="1" customWidth="1"/>
    <col min="5666" max="5666" width="50.83203125" bestFit="1" customWidth="1"/>
    <col min="5667" max="5667" width="53.5" bestFit="1" customWidth="1"/>
    <col min="5668" max="5668" width="10.33203125" bestFit="1" customWidth="1"/>
    <col min="5669" max="5669" width="12.83203125" bestFit="1" customWidth="1"/>
    <col min="5670" max="5670" width="28.6640625" bestFit="1" customWidth="1"/>
    <col min="5671" max="5672" width="31.1640625" bestFit="1" customWidth="1"/>
    <col min="5673" max="5673" width="33.83203125" bestFit="1" customWidth="1"/>
    <col min="5674" max="5674" width="25.33203125" bestFit="1" customWidth="1"/>
    <col min="5675" max="5675" width="28" bestFit="1" customWidth="1"/>
    <col min="5676" max="5676" width="19.83203125" bestFit="1" customWidth="1"/>
    <col min="5677" max="5677" width="22.5" bestFit="1" customWidth="1"/>
    <col min="5678" max="5678" width="20" bestFit="1" customWidth="1"/>
    <col min="5679" max="5679" width="22.6640625" bestFit="1" customWidth="1"/>
    <col min="5680" max="5680" width="25" bestFit="1" customWidth="1"/>
    <col min="5681" max="5681" width="27.6640625" bestFit="1" customWidth="1"/>
    <col min="5682" max="5682" width="23.33203125" bestFit="1" customWidth="1"/>
    <col min="5683" max="5683" width="25.83203125" bestFit="1" customWidth="1"/>
    <col min="5684" max="5684" width="21.6640625" bestFit="1" customWidth="1"/>
    <col min="5685" max="5685" width="24.33203125" bestFit="1" customWidth="1"/>
    <col min="5686" max="5686" width="36" bestFit="1" customWidth="1"/>
    <col min="5687" max="5687" width="38.6640625" bestFit="1" customWidth="1"/>
    <col min="5688" max="5688" width="34.1640625" bestFit="1" customWidth="1"/>
    <col min="5689" max="5689" width="36.6640625" bestFit="1" customWidth="1"/>
    <col min="5690" max="5690" width="13.83203125" bestFit="1" customWidth="1"/>
    <col min="5691" max="5691" width="16.5" bestFit="1" customWidth="1"/>
    <col min="5692" max="5692" width="15.33203125" bestFit="1" customWidth="1"/>
    <col min="5693" max="5693" width="18" bestFit="1" customWidth="1"/>
    <col min="5694" max="5694" width="51" bestFit="1" customWidth="1"/>
    <col min="5695" max="5695" width="53.6640625" bestFit="1" customWidth="1"/>
    <col min="5696" max="5696" width="31" bestFit="1" customWidth="1"/>
    <col min="5697" max="5697" width="33.6640625" bestFit="1" customWidth="1"/>
    <col min="5698" max="5698" width="37.5" bestFit="1" customWidth="1"/>
    <col min="5699" max="5699" width="40.1640625" bestFit="1" customWidth="1"/>
    <col min="5700" max="5700" width="42.6640625" bestFit="1" customWidth="1"/>
    <col min="5701" max="5701" width="45.33203125" bestFit="1" customWidth="1"/>
    <col min="5702" max="5702" width="28.5" bestFit="1" customWidth="1"/>
    <col min="5703" max="5704" width="31" bestFit="1" customWidth="1"/>
    <col min="5705" max="5705" width="33.6640625" bestFit="1" customWidth="1"/>
    <col min="5706" max="5706" width="22.33203125" bestFit="1" customWidth="1"/>
    <col min="5707" max="5707" width="25" bestFit="1" customWidth="1"/>
    <col min="5708" max="5708" width="14.1640625" bestFit="1" customWidth="1"/>
    <col min="5709" max="5709" width="16.83203125" bestFit="1" customWidth="1"/>
    <col min="5710" max="5710" width="24" bestFit="1" customWidth="1"/>
    <col min="5711" max="5711" width="26.6640625" bestFit="1" customWidth="1"/>
    <col min="5712" max="5712" width="43.1640625" bestFit="1" customWidth="1"/>
    <col min="5713" max="5713" width="45.83203125" bestFit="1" customWidth="1"/>
    <col min="5714" max="5714" width="8.83203125" bestFit="1" customWidth="1"/>
    <col min="5715" max="5715" width="9.6640625" bestFit="1" customWidth="1"/>
    <col min="5716" max="5716" width="41.33203125" bestFit="1" customWidth="1"/>
    <col min="5717" max="5717" width="44" bestFit="1" customWidth="1"/>
    <col min="5718" max="5718" width="13.5" bestFit="1" customWidth="1"/>
    <col min="5719" max="5719" width="16" bestFit="1" customWidth="1"/>
    <col min="5720" max="5720" width="42.6640625" bestFit="1" customWidth="1"/>
    <col min="5721" max="5721" width="45.33203125" bestFit="1" customWidth="1"/>
    <col min="5722" max="5722" width="8.83203125" bestFit="1" customWidth="1"/>
    <col min="5723" max="5723" width="10.1640625" bestFit="1" customWidth="1"/>
    <col min="5724" max="5724" width="39.83203125" bestFit="1" customWidth="1"/>
    <col min="5725" max="5725" width="42.5" bestFit="1" customWidth="1"/>
    <col min="5726" max="5726" width="25.33203125" bestFit="1" customWidth="1"/>
    <col min="5727" max="5727" width="28" bestFit="1" customWidth="1"/>
    <col min="5728" max="5728" width="39.1640625" bestFit="1" customWidth="1"/>
    <col min="5729" max="5729" width="41.6640625" bestFit="1" customWidth="1"/>
    <col min="5730" max="5730" width="39.33203125" bestFit="1" customWidth="1"/>
    <col min="5731" max="5731" width="41.83203125" bestFit="1" customWidth="1"/>
    <col min="5732" max="5732" width="40.6640625" bestFit="1" customWidth="1"/>
    <col min="5733" max="5733" width="43.33203125" bestFit="1" customWidth="1"/>
    <col min="5734" max="5734" width="43.83203125" bestFit="1" customWidth="1"/>
    <col min="5735" max="5735" width="46.33203125" bestFit="1" customWidth="1"/>
    <col min="5736" max="5736" width="49.33203125" bestFit="1" customWidth="1"/>
    <col min="5737" max="5737" width="51.83203125" bestFit="1" customWidth="1"/>
    <col min="5738" max="5738" width="51" bestFit="1" customWidth="1"/>
    <col min="5739" max="5739" width="53.6640625" bestFit="1" customWidth="1"/>
    <col min="5740" max="5740" width="41.1640625" bestFit="1" customWidth="1"/>
    <col min="5741" max="5741" width="43.83203125" bestFit="1" customWidth="1"/>
    <col min="5742" max="5742" width="42.33203125" bestFit="1" customWidth="1"/>
    <col min="5743" max="5743" width="45" bestFit="1" customWidth="1"/>
    <col min="5744" max="5744" width="17.5" bestFit="1" customWidth="1"/>
    <col min="5745" max="5745" width="20.1640625" bestFit="1" customWidth="1"/>
    <col min="5746" max="5746" width="27.5" bestFit="1" customWidth="1"/>
    <col min="5747" max="5747" width="30.1640625" bestFit="1" customWidth="1"/>
    <col min="5748" max="5748" width="33.83203125" bestFit="1" customWidth="1"/>
    <col min="5749" max="5749" width="36.33203125" bestFit="1" customWidth="1"/>
    <col min="5750" max="5750" width="13.5" bestFit="1" customWidth="1"/>
    <col min="5751" max="5751" width="16" bestFit="1" customWidth="1"/>
    <col min="5752" max="5752" width="31" bestFit="1" customWidth="1"/>
    <col min="5753" max="5753" width="33.6640625" bestFit="1" customWidth="1"/>
    <col min="5754" max="5754" width="30.6640625" bestFit="1" customWidth="1"/>
    <col min="5755" max="5755" width="33.33203125" bestFit="1" customWidth="1"/>
    <col min="5756" max="5756" width="40.33203125" bestFit="1" customWidth="1"/>
    <col min="5757" max="5757" width="43" bestFit="1" customWidth="1"/>
    <col min="5758" max="5758" width="20.83203125" bestFit="1" customWidth="1"/>
    <col min="5759" max="5759" width="23.5" bestFit="1" customWidth="1"/>
    <col min="5760" max="5760" width="26.83203125" bestFit="1" customWidth="1"/>
    <col min="5761" max="5761" width="29.5" bestFit="1" customWidth="1"/>
    <col min="5762" max="5762" width="13.6640625" bestFit="1" customWidth="1"/>
    <col min="5763" max="5763" width="16.33203125" bestFit="1" customWidth="1"/>
    <col min="5764" max="5764" width="24.83203125" bestFit="1" customWidth="1"/>
    <col min="5765" max="5765" width="27.5" bestFit="1" customWidth="1"/>
    <col min="5766" max="5766" width="39" bestFit="1" customWidth="1"/>
    <col min="5767" max="5767" width="41.5" bestFit="1" customWidth="1"/>
    <col min="5768" max="5768" width="17.1640625" bestFit="1" customWidth="1"/>
    <col min="5769" max="5769" width="19.83203125" bestFit="1" customWidth="1"/>
    <col min="5770" max="5770" width="11" bestFit="1" customWidth="1"/>
    <col min="5771" max="5771" width="13.5" bestFit="1" customWidth="1"/>
    <col min="5772" max="5772" width="43.1640625" bestFit="1" customWidth="1"/>
    <col min="5773" max="5773" width="45.83203125" bestFit="1" customWidth="1"/>
    <col min="5774" max="5774" width="24" bestFit="1" customWidth="1"/>
    <col min="5775" max="5775" width="26.6640625" bestFit="1" customWidth="1"/>
    <col min="5776" max="5776" width="39.6640625" bestFit="1" customWidth="1"/>
    <col min="5777" max="5777" width="42.33203125" bestFit="1" customWidth="1"/>
    <col min="5778" max="5778" width="25.83203125" bestFit="1" customWidth="1"/>
    <col min="5779" max="5779" width="28.5" bestFit="1" customWidth="1"/>
    <col min="5780" max="5780" width="51.5" bestFit="1" customWidth="1"/>
    <col min="5781" max="5781" width="54.1640625" bestFit="1" customWidth="1"/>
    <col min="5782" max="5782" width="52.83203125" bestFit="1" customWidth="1"/>
    <col min="5783" max="5783" width="55.5" bestFit="1" customWidth="1"/>
    <col min="5784" max="5784" width="21.83203125" bestFit="1" customWidth="1"/>
    <col min="5785" max="5785" width="24.5" bestFit="1" customWidth="1"/>
    <col min="5786" max="5786" width="31.5" bestFit="1" customWidth="1"/>
    <col min="5787" max="5787" width="34.1640625" bestFit="1" customWidth="1"/>
    <col min="5788" max="5788" width="31" bestFit="1" customWidth="1"/>
    <col min="5789" max="5789" width="33.6640625" bestFit="1" customWidth="1"/>
    <col min="5790" max="5790" width="43.1640625" bestFit="1" customWidth="1"/>
    <col min="5791" max="5791" width="45.83203125" bestFit="1" customWidth="1"/>
    <col min="5792" max="5792" width="22.83203125" bestFit="1" customWidth="1"/>
    <col min="5793" max="5793" width="25.5" bestFit="1" customWidth="1"/>
    <col min="5794" max="5794" width="45" bestFit="1" customWidth="1"/>
    <col min="5795" max="5795" width="47.6640625" bestFit="1" customWidth="1"/>
    <col min="5796" max="5796" width="36.1640625" bestFit="1" customWidth="1"/>
    <col min="5797" max="5797" width="38.83203125" bestFit="1" customWidth="1"/>
    <col min="5798" max="5798" width="44.83203125" bestFit="1" customWidth="1"/>
    <col min="5799" max="5799" width="47.5" bestFit="1" customWidth="1"/>
    <col min="5800" max="5800" width="44.83203125" bestFit="1" customWidth="1"/>
    <col min="5801" max="5801" width="47.5" bestFit="1" customWidth="1"/>
    <col min="5802" max="5802" width="55" bestFit="1" customWidth="1"/>
    <col min="5803" max="5803" width="57.6640625" bestFit="1" customWidth="1"/>
    <col min="5804" max="5804" width="41.1640625" bestFit="1" customWidth="1"/>
    <col min="5805" max="5805" width="43.83203125" bestFit="1" customWidth="1"/>
    <col min="5806" max="5806" width="16.6640625" bestFit="1" customWidth="1"/>
    <col min="5807" max="5807" width="19.33203125" bestFit="1" customWidth="1"/>
    <col min="5808" max="5808" width="36.1640625" bestFit="1" customWidth="1"/>
    <col min="5809" max="5809" width="38.83203125" bestFit="1" customWidth="1"/>
    <col min="5810" max="5810" width="21.33203125" bestFit="1" customWidth="1"/>
    <col min="5811" max="5811" width="24" bestFit="1" customWidth="1"/>
    <col min="5812" max="5812" width="37" bestFit="1" customWidth="1"/>
    <col min="5813" max="5813" width="39.6640625" bestFit="1" customWidth="1"/>
    <col min="5814" max="5814" width="21.33203125" bestFit="1" customWidth="1"/>
    <col min="5815" max="5815" width="24" bestFit="1" customWidth="1"/>
    <col min="5816" max="5816" width="42.33203125" bestFit="1" customWidth="1"/>
    <col min="5817" max="5817" width="45" bestFit="1" customWidth="1"/>
    <col min="5818" max="5818" width="37.1640625" bestFit="1" customWidth="1"/>
    <col min="5819" max="5819" width="39.83203125" bestFit="1" customWidth="1"/>
    <col min="5820" max="5820" width="33" bestFit="1" customWidth="1"/>
    <col min="5821" max="5821" width="35.6640625" bestFit="1" customWidth="1"/>
    <col min="5822" max="5822" width="42.83203125" bestFit="1" customWidth="1"/>
    <col min="5823" max="5823" width="45.5" bestFit="1" customWidth="1"/>
    <col min="5824" max="5824" width="31.1640625" bestFit="1" customWidth="1"/>
    <col min="5825" max="5825" width="33.83203125" bestFit="1" customWidth="1"/>
    <col min="5826" max="5826" width="31.33203125" bestFit="1" customWidth="1"/>
    <col min="5827" max="5827" width="34" bestFit="1" customWidth="1"/>
    <col min="5828" max="5828" width="48.5" bestFit="1" customWidth="1"/>
    <col min="5829" max="5829" width="51.1640625" bestFit="1" customWidth="1"/>
    <col min="5830" max="5830" width="32" bestFit="1" customWidth="1"/>
    <col min="5831" max="5831" width="34.6640625" bestFit="1" customWidth="1"/>
    <col min="5832" max="5832" width="42.1640625" bestFit="1" customWidth="1"/>
    <col min="5833" max="5833" width="44.83203125" bestFit="1" customWidth="1"/>
    <col min="5834" max="5834" width="35.6640625" bestFit="1" customWidth="1"/>
    <col min="5835" max="5835" width="38.33203125" bestFit="1" customWidth="1"/>
    <col min="5836" max="5836" width="41.5" bestFit="1" customWidth="1"/>
    <col min="5837" max="5837" width="44.1640625" bestFit="1" customWidth="1"/>
    <col min="5838" max="5838" width="50.5" bestFit="1" customWidth="1"/>
    <col min="5839" max="5839" width="53.1640625" bestFit="1" customWidth="1"/>
    <col min="5840" max="5840" width="36.5" bestFit="1" customWidth="1"/>
    <col min="5841" max="5841" width="39.1640625" bestFit="1" customWidth="1"/>
    <col min="5842" max="5842" width="46.6640625" bestFit="1" customWidth="1"/>
    <col min="5843" max="5843" width="49.33203125" bestFit="1" customWidth="1"/>
    <col min="5844" max="5844" width="48" bestFit="1" customWidth="1"/>
    <col min="5845" max="5845" width="50.6640625" bestFit="1" customWidth="1"/>
    <col min="5846" max="5846" width="16.83203125" bestFit="1" customWidth="1"/>
    <col min="5847" max="5847" width="19.5" bestFit="1" customWidth="1"/>
    <col min="5848" max="5848" width="14.33203125" bestFit="1" customWidth="1"/>
    <col min="5849" max="5849" width="17" bestFit="1" customWidth="1"/>
    <col min="5850" max="5850" width="44.5" bestFit="1" customWidth="1"/>
    <col min="5851" max="5851" width="47" bestFit="1" customWidth="1"/>
    <col min="5852" max="5852" width="13.33203125" bestFit="1" customWidth="1"/>
    <col min="5853" max="5853" width="15.83203125" bestFit="1" customWidth="1"/>
    <col min="5854" max="5854" width="18.1640625" bestFit="1" customWidth="1"/>
    <col min="5855" max="5855" width="20.6640625" bestFit="1" customWidth="1"/>
    <col min="5856" max="5856" width="52.5" bestFit="1" customWidth="1"/>
    <col min="5857" max="5857" width="55.1640625" bestFit="1" customWidth="1"/>
    <col min="5858" max="5858" width="39.1640625" bestFit="1" customWidth="1"/>
    <col min="5859" max="5859" width="41.6640625" bestFit="1" customWidth="1"/>
    <col min="5860" max="5860" width="21.1640625" bestFit="1" customWidth="1"/>
    <col min="5861" max="5861" width="23.83203125" bestFit="1" customWidth="1"/>
    <col min="5862" max="5862" width="48.1640625" bestFit="1" customWidth="1"/>
    <col min="5863" max="5863" width="50.83203125" bestFit="1" customWidth="1"/>
    <col min="5864" max="5864" width="26.5" bestFit="1" customWidth="1"/>
    <col min="5865" max="5865" width="29.1640625" bestFit="1" customWidth="1"/>
    <col min="5867" max="5867" width="13.33203125" bestFit="1" customWidth="1"/>
    <col min="5868" max="5868" width="39.33203125" bestFit="1" customWidth="1"/>
    <col min="5869" max="5869" width="41.83203125" bestFit="1" customWidth="1"/>
    <col min="5870" max="5870" width="19.83203125" bestFit="1" customWidth="1"/>
    <col min="5871" max="5871" width="22.5" bestFit="1" customWidth="1"/>
    <col min="5872" max="5872" width="11.1640625" bestFit="1" customWidth="1"/>
    <col min="5873" max="5873" width="13.6640625" bestFit="1" customWidth="1"/>
    <col min="5874" max="5874" width="43.5" bestFit="1" customWidth="1"/>
    <col min="5875" max="5875" width="46.1640625" bestFit="1" customWidth="1"/>
    <col min="5876" max="5876" width="37.6640625" bestFit="1" customWidth="1"/>
    <col min="5877" max="5877" width="40.33203125" bestFit="1" customWidth="1"/>
    <col min="5878" max="5878" width="51.83203125" bestFit="1" customWidth="1"/>
    <col min="5879" max="5879" width="54.5" bestFit="1" customWidth="1"/>
    <col min="5880" max="5880" width="27.1640625" bestFit="1" customWidth="1"/>
    <col min="5881" max="5881" width="29.83203125" bestFit="1" customWidth="1"/>
    <col min="5882" max="5882" width="29" bestFit="1" customWidth="1"/>
    <col min="5883" max="5883" width="31.5" bestFit="1" customWidth="1"/>
    <col min="5884" max="5884" width="16.1640625" bestFit="1" customWidth="1"/>
    <col min="5885" max="5885" width="18.83203125" bestFit="1" customWidth="1"/>
    <col min="5886" max="5886" width="11.6640625" bestFit="1" customWidth="1"/>
    <col min="5887" max="5887" width="14.1640625" bestFit="1" customWidth="1"/>
    <col min="5888" max="5888" width="52" bestFit="1" customWidth="1"/>
    <col min="5889" max="5889" width="54.6640625" bestFit="1" customWidth="1"/>
    <col min="5890" max="5890" width="22.1640625" bestFit="1" customWidth="1"/>
    <col min="5891" max="5891" width="24.83203125" bestFit="1" customWidth="1"/>
    <col min="5892" max="5892" width="34.1640625" bestFit="1" customWidth="1"/>
    <col min="5893" max="5893" width="36.6640625" bestFit="1" customWidth="1"/>
    <col min="5894" max="5894" width="32.5" bestFit="1" customWidth="1"/>
    <col min="5895" max="5895" width="35.1640625" bestFit="1" customWidth="1"/>
    <col min="5896" max="5896" width="14.33203125" bestFit="1" customWidth="1"/>
    <col min="5897" max="5897" width="17" bestFit="1" customWidth="1"/>
    <col min="5898" max="5898" width="12.6640625" bestFit="1" customWidth="1"/>
    <col min="5899" max="5899" width="15.1640625" bestFit="1" customWidth="1"/>
    <col min="5900" max="5900" width="22.33203125" bestFit="1" customWidth="1"/>
    <col min="5901" max="5901" width="25" bestFit="1" customWidth="1"/>
    <col min="5902" max="5902" width="20.6640625" bestFit="1" customWidth="1"/>
    <col min="5903" max="5903" width="23.33203125" bestFit="1" customWidth="1"/>
    <col min="5904" max="5904" width="49.1640625" bestFit="1" customWidth="1"/>
    <col min="5905" max="5905" width="51.6640625" bestFit="1" customWidth="1"/>
    <col min="5906" max="5906" width="35.5" bestFit="1" customWidth="1"/>
    <col min="5907" max="5907" width="38.1640625" bestFit="1" customWidth="1"/>
    <col min="5908" max="5908" width="25.83203125" bestFit="1" customWidth="1"/>
    <col min="5909" max="5909" width="28.5" bestFit="1" customWidth="1"/>
    <col min="5910" max="5910" width="18.5" bestFit="1" customWidth="1"/>
    <col min="5911" max="5911" width="21" bestFit="1" customWidth="1"/>
    <col min="5912" max="5912" width="22.33203125" bestFit="1" customWidth="1"/>
    <col min="5913" max="5913" width="25" bestFit="1" customWidth="1"/>
    <col min="5914" max="5914" width="28.83203125" bestFit="1" customWidth="1"/>
    <col min="5915" max="5915" width="31.33203125" bestFit="1" customWidth="1"/>
    <col min="5916" max="5916" width="49.6640625" bestFit="1" customWidth="1"/>
    <col min="5917" max="5917" width="52.1640625" bestFit="1" customWidth="1"/>
    <col min="5918" max="5918" width="42.5" bestFit="1" customWidth="1"/>
    <col min="5919" max="5919" width="45.1640625" bestFit="1" customWidth="1"/>
    <col min="5920" max="5920" width="18.83203125" bestFit="1" customWidth="1"/>
    <col min="5921" max="5921" width="21.5" bestFit="1" customWidth="1"/>
    <col min="5922" max="5922" width="26.1640625" bestFit="1" customWidth="1"/>
    <col min="5923" max="5923" width="28.83203125" bestFit="1" customWidth="1"/>
    <col min="5924" max="5924" width="24.6640625" bestFit="1" customWidth="1"/>
    <col min="5925" max="5925" width="27.33203125" bestFit="1" customWidth="1"/>
    <col min="5926" max="5926" width="39.33203125" bestFit="1" customWidth="1"/>
    <col min="5927" max="5927" width="41.83203125" bestFit="1" customWidth="1"/>
    <col min="5928" max="5928" width="29.6640625" bestFit="1" customWidth="1"/>
    <col min="5929" max="5929" width="32.33203125" bestFit="1" customWidth="1"/>
    <col min="5930" max="5930" width="34.33203125" bestFit="1" customWidth="1"/>
    <col min="5931" max="5931" width="37.1640625" bestFit="1" customWidth="1"/>
    <col min="5932" max="5932" width="47.83203125" bestFit="1" customWidth="1"/>
    <col min="5933" max="5933" width="50.5" bestFit="1" customWidth="1"/>
    <col min="5934" max="5934" width="49.83203125" bestFit="1" customWidth="1"/>
    <col min="5935" max="5935" width="52.5" bestFit="1" customWidth="1"/>
    <col min="5936" max="5936" width="12.6640625" bestFit="1" customWidth="1"/>
    <col min="5937" max="5937" width="15.1640625" bestFit="1" customWidth="1"/>
    <col min="5938" max="5938" width="34.33203125" bestFit="1" customWidth="1"/>
    <col min="5939" max="5939" width="37" bestFit="1" customWidth="1"/>
    <col min="5940" max="5940" width="28.6640625" bestFit="1" customWidth="1"/>
    <col min="5941" max="5941" width="31.1640625" bestFit="1" customWidth="1"/>
    <col min="5942" max="5942" width="31.83203125" bestFit="1" customWidth="1"/>
    <col min="5943" max="5943" width="34.5" bestFit="1" customWidth="1"/>
    <col min="5944" max="5944" width="27.1640625" bestFit="1" customWidth="1"/>
    <col min="5945" max="5945" width="29.83203125" bestFit="1" customWidth="1"/>
    <col min="5946" max="5946" width="20.1640625" bestFit="1" customWidth="1"/>
    <col min="5947" max="5947" width="22.83203125" bestFit="1" customWidth="1"/>
    <col min="5948" max="5948" width="50.6640625" bestFit="1" customWidth="1"/>
    <col min="5949" max="5949" width="53.33203125" bestFit="1" customWidth="1"/>
    <col min="5950" max="5950" width="41" bestFit="1" customWidth="1"/>
    <col min="5951" max="5951" width="43.6640625" bestFit="1" customWidth="1"/>
    <col min="5952" max="5952" width="18.5" bestFit="1" customWidth="1"/>
    <col min="5953" max="5953" width="21" bestFit="1" customWidth="1"/>
    <col min="5954" max="5954" width="14.1640625" bestFit="1" customWidth="1"/>
    <col min="5955" max="5955" width="16.83203125" bestFit="1" customWidth="1"/>
    <col min="5956" max="5956" width="44.5" bestFit="1" customWidth="1"/>
    <col min="5957" max="5957" width="47" bestFit="1" customWidth="1"/>
    <col min="5958" max="5958" width="40.6640625" bestFit="1" customWidth="1"/>
    <col min="5959" max="5959" width="43.33203125" bestFit="1" customWidth="1"/>
    <col min="5960" max="5960" width="32.6640625" bestFit="1" customWidth="1"/>
    <col min="5961" max="5961" width="35.33203125" bestFit="1" customWidth="1"/>
    <col min="5962" max="5962" width="46.33203125" bestFit="1" customWidth="1"/>
    <col min="5963" max="5963" width="49" bestFit="1" customWidth="1"/>
    <col min="5964" max="5964" width="28.6640625" bestFit="1" customWidth="1"/>
    <col min="5965" max="5965" width="31.1640625" bestFit="1" customWidth="1"/>
    <col min="5966" max="5966" width="52.33203125" bestFit="1" customWidth="1"/>
    <col min="5967" max="5967" width="55" bestFit="1" customWidth="1"/>
    <col min="5968" max="5968" width="11.83203125" bestFit="1" customWidth="1"/>
    <col min="5969" max="5969" width="14.33203125" bestFit="1" customWidth="1"/>
    <col min="5970" max="5970" width="37.6640625" bestFit="1" customWidth="1"/>
    <col min="5971" max="5971" width="40.33203125" bestFit="1" customWidth="1"/>
    <col min="5972" max="5972" width="43" bestFit="1" customWidth="1"/>
    <col min="5973" max="5973" width="45.6640625" bestFit="1" customWidth="1"/>
    <col min="5974" max="5974" width="44.1640625" bestFit="1" customWidth="1"/>
    <col min="5975" max="5975" width="46.6640625" bestFit="1" customWidth="1"/>
    <col min="5976" max="5976" width="46.83203125" bestFit="1" customWidth="1"/>
    <col min="5977" max="5977" width="49.5" bestFit="1" customWidth="1"/>
    <col min="5978" max="5978" width="9.33203125" bestFit="1" customWidth="1"/>
    <col min="5979" max="5979" width="11.83203125" bestFit="1" customWidth="1"/>
    <col min="5980" max="5980" width="35.5" bestFit="1" customWidth="1"/>
    <col min="5981" max="5981" width="38.1640625" bestFit="1" customWidth="1"/>
    <col min="5982" max="5982" width="25.5" bestFit="1" customWidth="1"/>
    <col min="5983" max="5983" width="28.1640625" bestFit="1" customWidth="1"/>
    <col min="5984" max="5984" width="33.5" bestFit="1" customWidth="1"/>
    <col min="5985" max="5985" width="36" bestFit="1" customWidth="1"/>
    <col min="5986" max="5986" width="24.1640625" bestFit="1" customWidth="1"/>
    <col min="5987" max="5987" width="26.83203125" bestFit="1" customWidth="1"/>
    <col min="5988" max="5988" width="43" bestFit="1" customWidth="1"/>
    <col min="5989" max="5989" width="45.6640625" bestFit="1" customWidth="1"/>
    <col min="5990" max="5990" width="35.33203125" bestFit="1" customWidth="1"/>
    <col min="5991" max="5991" width="38" bestFit="1" customWidth="1"/>
    <col min="5992" max="5992" width="13.6640625" bestFit="1" customWidth="1"/>
    <col min="5993" max="5993" width="16.33203125" bestFit="1" customWidth="1"/>
    <col min="5994" max="5994" width="45.6640625" bestFit="1" customWidth="1"/>
    <col min="5995" max="5995" width="48.33203125" bestFit="1" customWidth="1"/>
    <col min="5996" max="5996" width="48.1640625" bestFit="1" customWidth="1"/>
    <col min="5997" max="5997" width="50.83203125" bestFit="1" customWidth="1"/>
    <col min="5998" max="5998" width="46" bestFit="1" customWidth="1"/>
    <col min="5999" max="5999" width="48.6640625" bestFit="1" customWidth="1"/>
    <col min="6000" max="6000" width="21.5" bestFit="1" customWidth="1"/>
    <col min="6001" max="6001" width="24.1640625" bestFit="1" customWidth="1"/>
    <col min="6002" max="6002" width="45.6640625" bestFit="1" customWidth="1"/>
    <col min="6003" max="6003" width="48.33203125" bestFit="1" customWidth="1"/>
    <col min="6004" max="6004" width="19.33203125" bestFit="1" customWidth="1"/>
    <col min="6005" max="6005" width="22" bestFit="1" customWidth="1"/>
    <col min="6006" max="6006" width="34.33203125" bestFit="1" customWidth="1"/>
    <col min="6007" max="6007" width="37" bestFit="1" customWidth="1"/>
    <col min="6008" max="6008" width="23.83203125" bestFit="1" customWidth="1"/>
    <col min="6009" max="6009" width="26.33203125" bestFit="1" customWidth="1"/>
    <col min="6010" max="6010" width="49.6640625" bestFit="1" customWidth="1"/>
    <col min="6011" max="6011" width="52.1640625" bestFit="1" customWidth="1"/>
    <col min="6012" max="6012" width="11.33203125" bestFit="1" customWidth="1"/>
    <col min="6013" max="6013" width="13.83203125" bestFit="1" customWidth="1"/>
    <col min="6014" max="6014" width="11.6640625" bestFit="1" customWidth="1"/>
    <col min="6015" max="6015" width="14.1640625" bestFit="1" customWidth="1"/>
    <col min="6016" max="6016" width="53.5" bestFit="1" customWidth="1"/>
    <col min="6017" max="6017" width="56.1640625" bestFit="1" customWidth="1"/>
    <col min="6018" max="6018" width="45.5" bestFit="1" customWidth="1"/>
    <col min="6019" max="6019" width="48.1640625" bestFit="1" customWidth="1"/>
    <col min="6020" max="6020" width="47.5" bestFit="1" customWidth="1"/>
    <col min="6021" max="6021" width="50.1640625" bestFit="1" customWidth="1"/>
    <col min="6022" max="6022" width="45.6640625" bestFit="1" customWidth="1"/>
    <col min="6023" max="6023" width="48.33203125" bestFit="1" customWidth="1"/>
    <col min="6024" max="6024" width="34.33203125" bestFit="1" customWidth="1"/>
    <col min="6025" max="6025" width="37" bestFit="1" customWidth="1"/>
    <col min="6026" max="6026" width="16.6640625" bestFit="1" customWidth="1"/>
    <col min="6027" max="6027" width="19.33203125" bestFit="1" customWidth="1"/>
    <col min="6028" max="6028" width="16.83203125" bestFit="1" customWidth="1"/>
    <col min="6029" max="6029" width="19.5" bestFit="1" customWidth="1"/>
    <col min="6030" max="6030" width="45.33203125" bestFit="1" customWidth="1"/>
    <col min="6031" max="6031" width="48" bestFit="1" customWidth="1"/>
    <col min="6032" max="6032" width="27.5" bestFit="1" customWidth="1"/>
    <col min="6033" max="6033" width="30.33203125" bestFit="1" customWidth="1"/>
    <col min="6034" max="6034" width="35" bestFit="1" customWidth="1"/>
    <col min="6035" max="6035" width="37.6640625" bestFit="1" customWidth="1"/>
    <col min="6036" max="6036" width="28.5" bestFit="1" customWidth="1"/>
    <col min="6037" max="6037" width="31" bestFit="1" customWidth="1"/>
    <col min="6038" max="6038" width="46" bestFit="1" customWidth="1"/>
    <col min="6039" max="6039" width="48.6640625" bestFit="1" customWidth="1"/>
    <col min="6040" max="6040" width="31.83203125" bestFit="1" customWidth="1"/>
    <col min="6041" max="6041" width="34.5" bestFit="1" customWidth="1"/>
    <col min="6042" max="6042" width="47" bestFit="1" customWidth="1"/>
    <col min="6043" max="6043" width="49.6640625" bestFit="1" customWidth="1"/>
    <col min="6044" max="6044" width="14.83203125" bestFit="1" customWidth="1"/>
    <col min="6045" max="6045" width="17.5" bestFit="1" customWidth="1"/>
    <col min="6046" max="6046" width="32.33203125" bestFit="1" customWidth="1"/>
    <col min="6047" max="6047" width="35" bestFit="1" customWidth="1"/>
    <col min="6048" max="6048" width="46.6640625" bestFit="1" customWidth="1"/>
    <col min="6049" max="6049" width="49.33203125" bestFit="1" customWidth="1"/>
    <col min="6050" max="6050" width="26.1640625" bestFit="1" customWidth="1"/>
    <col min="6051" max="6051" width="28.83203125" bestFit="1" customWidth="1"/>
    <col min="6052" max="6052" width="18.6640625" bestFit="1" customWidth="1"/>
    <col min="6053" max="6053" width="21.1640625" bestFit="1" customWidth="1"/>
    <col min="6054" max="6054" width="38.6640625" bestFit="1" customWidth="1"/>
    <col min="6055" max="6055" width="41.1640625" bestFit="1" customWidth="1"/>
    <col min="6056" max="6056" width="29.5" bestFit="1" customWidth="1"/>
    <col min="6057" max="6057" width="32.1640625" bestFit="1" customWidth="1"/>
    <col min="6058" max="6058" width="29.6640625" bestFit="1" customWidth="1"/>
    <col min="6059" max="6059" width="32.33203125" bestFit="1" customWidth="1"/>
    <col min="6060" max="6060" width="15" bestFit="1" customWidth="1"/>
    <col min="6061" max="6061" width="17.6640625" bestFit="1" customWidth="1"/>
    <col min="6062" max="6062" width="18.33203125" bestFit="1" customWidth="1"/>
    <col min="6063" max="6063" width="20.83203125" bestFit="1" customWidth="1"/>
    <col min="6064" max="6064" width="50.5" bestFit="1" customWidth="1"/>
    <col min="6065" max="6065" width="53.1640625" bestFit="1" customWidth="1"/>
    <col min="6066" max="6066" width="30.33203125" bestFit="1" customWidth="1"/>
    <col min="6067" max="6067" width="33" bestFit="1" customWidth="1"/>
    <col min="6068" max="6068" width="36.33203125" bestFit="1" customWidth="1"/>
    <col min="6069" max="6069" width="39" bestFit="1" customWidth="1"/>
    <col min="6070" max="6070" width="12.83203125" bestFit="1" customWidth="1"/>
    <col min="6071" max="6071" width="15.33203125" bestFit="1" customWidth="1"/>
    <col min="6072" max="6072" width="10.33203125" bestFit="1" customWidth="1"/>
    <col min="6073" max="6073" width="12.83203125" bestFit="1" customWidth="1"/>
    <col min="6074" max="6074" width="29.5" bestFit="1" customWidth="1"/>
    <col min="6075" max="6075" width="32.1640625" bestFit="1" customWidth="1"/>
    <col min="6076" max="6076" width="14.33203125" bestFit="1" customWidth="1"/>
    <col min="6077" max="6077" width="17" bestFit="1" customWidth="1"/>
    <col min="6078" max="6078" width="20" bestFit="1" customWidth="1"/>
    <col min="6079" max="6079" width="22.6640625" bestFit="1" customWidth="1"/>
    <col min="6080" max="6080" width="24.6640625" bestFit="1" customWidth="1"/>
    <col min="6081" max="6081" width="27.33203125" bestFit="1" customWidth="1"/>
    <col min="6082" max="6082" width="38.33203125" bestFit="1" customWidth="1"/>
    <col min="6083" max="6083" width="41" bestFit="1" customWidth="1"/>
    <col min="6084" max="6084" width="31.33203125" bestFit="1" customWidth="1"/>
    <col min="6085" max="6085" width="34" bestFit="1" customWidth="1"/>
    <col min="6086" max="6086" width="24" bestFit="1" customWidth="1"/>
    <col min="6087" max="6087" width="26.6640625" bestFit="1" customWidth="1"/>
    <col min="6088" max="6088" width="23.1640625" bestFit="1" customWidth="1"/>
    <col min="6089" max="6089" width="25.6640625" bestFit="1" customWidth="1"/>
    <col min="6090" max="6090" width="33.6640625" bestFit="1" customWidth="1"/>
    <col min="6091" max="6091" width="36.1640625" bestFit="1" customWidth="1"/>
    <col min="6092" max="6092" width="23.33203125" bestFit="1" customWidth="1"/>
    <col min="6093" max="6093" width="25.83203125" bestFit="1" customWidth="1"/>
    <col min="6094" max="6094" width="11.33203125" bestFit="1" customWidth="1"/>
    <col min="6095" max="6095" width="13.83203125" bestFit="1" customWidth="1"/>
    <col min="6096" max="6096" width="15.83203125" bestFit="1" customWidth="1"/>
    <col min="6097" max="6097" width="18.5" bestFit="1" customWidth="1"/>
    <col min="6098" max="6098" width="18" bestFit="1" customWidth="1"/>
    <col min="6099" max="6099" width="20.5" bestFit="1" customWidth="1"/>
    <col min="6100" max="6100" width="50.1640625" bestFit="1" customWidth="1"/>
    <col min="6101" max="6101" width="52.83203125" bestFit="1" customWidth="1"/>
    <col min="6102" max="6102" width="17.5" bestFit="1" customWidth="1"/>
    <col min="6103" max="6103" width="20.1640625" bestFit="1" customWidth="1"/>
    <col min="6104" max="6104" width="33.1640625" bestFit="1" customWidth="1"/>
    <col min="6105" max="6105" width="35.83203125" bestFit="1" customWidth="1"/>
    <col min="6106" max="6106" width="33" bestFit="1" customWidth="1"/>
    <col min="6107" max="6107" width="35.6640625" bestFit="1" customWidth="1"/>
    <col min="6108" max="6108" width="22.5" bestFit="1" customWidth="1"/>
    <col min="6109" max="6109" width="25.1640625" bestFit="1" customWidth="1"/>
    <col min="6110" max="6110" width="32.33203125" bestFit="1" customWidth="1"/>
    <col min="6111" max="6111" width="35" bestFit="1" customWidth="1"/>
    <col min="6112" max="6112" width="42.6640625" bestFit="1" customWidth="1"/>
    <col min="6113" max="6113" width="45.33203125" bestFit="1" customWidth="1"/>
    <col min="6114" max="6114" width="51.1640625" bestFit="1" customWidth="1"/>
    <col min="6115" max="6115" width="53.83203125" bestFit="1" customWidth="1"/>
    <col min="6116" max="6116" width="50" bestFit="1" customWidth="1"/>
    <col min="6117" max="6117" width="52.6640625" bestFit="1" customWidth="1"/>
    <col min="6118" max="6118" width="23.83203125" bestFit="1" customWidth="1"/>
    <col min="6119" max="6119" width="26.33203125" bestFit="1" customWidth="1"/>
    <col min="6120" max="6120" width="18.33203125" bestFit="1" customWidth="1"/>
    <col min="6121" max="6121" width="20.83203125" bestFit="1" customWidth="1"/>
    <col min="6122" max="6122" width="35" bestFit="1" customWidth="1"/>
    <col min="6123" max="6123" width="37.6640625" bestFit="1" customWidth="1"/>
    <col min="6124" max="6124" width="34.1640625" bestFit="1" customWidth="1"/>
    <col min="6125" max="6125" width="36.6640625" bestFit="1" customWidth="1"/>
    <col min="6126" max="6126" width="34.33203125" bestFit="1" customWidth="1"/>
    <col min="6127" max="6127" width="37" bestFit="1" customWidth="1"/>
    <col min="6128" max="6128" width="45.5" bestFit="1" customWidth="1"/>
    <col min="6129" max="6129" width="48.1640625" bestFit="1" customWidth="1"/>
    <col min="6130" max="6130" width="46.33203125" bestFit="1" customWidth="1"/>
    <col min="6131" max="6131" width="49" bestFit="1" customWidth="1"/>
    <col min="6132" max="6132" width="32.83203125" bestFit="1" customWidth="1"/>
    <col min="6133" max="6133" width="35.5" bestFit="1" customWidth="1"/>
    <col min="6134" max="6134" width="10.5" bestFit="1" customWidth="1"/>
    <col min="6135" max="6135" width="13" bestFit="1" customWidth="1"/>
    <col min="6136" max="6136" width="33.1640625" bestFit="1" customWidth="1"/>
    <col min="6137" max="6137" width="35.83203125" bestFit="1" customWidth="1"/>
    <col min="6138" max="6138" width="18.33203125" bestFit="1" customWidth="1"/>
    <col min="6139" max="6139" width="20.83203125" bestFit="1" customWidth="1"/>
    <col min="6140" max="6140" width="27.33203125" bestFit="1" customWidth="1"/>
    <col min="6141" max="6141" width="30" bestFit="1" customWidth="1"/>
    <col min="6142" max="6142" width="36.1640625" bestFit="1" customWidth="1"/>
    <col min="6143" max="6143" width="38.83203125" bestFit="1" customWidth="1"/>
    <col min="6144" max="6144" width="37.33203125" bestFit="1" customWidth="1"/>
    <col min="6145" max="6145" width="40" bestFit="1" customWidth="1"/>
    <col min="6146" max="6146" width="11.33203125" bestFit="1" customWidth="1"/>
    <col min="6147" max="6147" width="13.83203125" bestFit="1" customWidth="1"/>
    <col min="6148" max="6148" width="40.5" bestFit="1" customWidth="1"/>
    <col min="6149" max="6149" width="43.1640625" bestFit="1" customWidth="1"/>
    <col min="6150" max="6150" width="52.33203125" bestFit="1" customWidth="1"/>
    <col min="6151" max="6151" width="55" bestFit="1" customWidth="1"/>
    <col min="6152" max="6152" width="30" bestFit="1" customWidth="1"/>
    <col min="6153" max="6153" width="32.6640625" bestFit="1" customWidth="1"/>
    <col min="6154" max="6154" width="29" bestFit="1" customWidth="1"/>
    <col min="6155" max="6155" width="31.5" bestFit="1" customWidth="1"/>
    <col min="6156" max="6156" width="28" bestFit="1" customWidth="1"/>
    <col min="6157" max="6157" width="30.6640625" bestFit="1" customWidth="1"/>
    <col min="6158" max="6158" width="20.83203125" bestFit="1" customWidth="1"/>
    <col min="6159" max="6159" width="23.5" bestFit="1" customWidth="1"/>
    <col min="6160" max="6160" width="27.6640625" bestFit="1" customWidth="1"/>
    <col min="6161" max="6161" width="30.33203125" bestFit="1" customWidth="1"/>
    <col min="6162" max="6162" width="25.83203125" bestFit="1" customWidth="1"/>
    <col min="6163" max="6163" width="28.5" bestFit="1" customWidth="1"/>
    <col min="6164" max="6164" width="48.33203125" bestFit="1" customWidth="1"/>
    <col min="6165" max="6165" width="51" bestFit="1" customWidth="1"/>
    <col min="6166" max="6166" width="21" bestFit="1" customWidth="1"/>
    <col min="6167" max="6167" width="23.6640625" bestFit="1" customWidth="1"/>
    <col min="6168" max="6168" width="19.1640625" bestFit="1" customWidth="1"/>
    <col min="6169" max="6169" width="21.83203125" bestFit="1" customWidth="1"/>
    <col min="6170" max="6170" width="38.33203125" bestFit="1" customWidth="1"/>
    <col min="6171" max="6171" width="41" bestFit="1" customWidth="1"/>
    <col min="6172" max="6172" width="48.6640625" bestFit="1" customWidth="1"/>
    <col min="6173" max="6173" width="51.33203125" bestFit="1" customWidth="1"/>
    <col min="6174" max="6174" width="45.83203125" bestFit="1" customWidth="1"/>
    <col min="6175" max="6175" width="48.5" bestFit="1" customWidth="1"/>
    <col min="6176" max="6176" width="15" bestFit="1" customWidth="1"/>
    <col min="6177" max="6177" width="17.6640625" bestFit="1" customWidth="1"/>
    <col min="6178" max="6178" width="18.6640625" bestFit="1" customWidth="1"/>
    <col min="6179" max="6179" width="21.1640625" bestFit="1" customWidth="1"/>
    <col min="6180" max="6180" width="41.33203125" bestFit="1" customWidth="1"/>
    <col min="6181" max="6181" width="44" bestFit="1" customWidth="1"/>
    <col min="6182" max="6182" width="10.1640625" bestFit="1" customWidth="1"/>
    <col min="6183" max="6183" width="12.6640625" bestFit="1" customWidth="1"/>
    <col min="6184" max="6184" width="45.33203125" bestFit="1" customWidth="1"/>
    <col min="6185" max="6185" width="48" bestFit="1" customWidth="1"/>
    <col min="6186" max="6186" width="75" bestFit="1" customWidth="1"/>
    <col min="6187" max="6187" width="77.5" bestFit="1" customWidth="1"/>
    <col min="6188" max="6188" width="45.83203125" bestFit="1" customWidth="1"/>
    <col min="6189" max="6189" width="48.5" bestFit="1" customWidth="1"/>
    <col min="6190" max="6190" width="37.83203125" bestFit="1" customWidth="1"/>
    <col min="6191" max="6191" width="40.5" bestFit="1" customWidth="1"/>
    <col min="6192" max="6192" width="28.83203125" bestFit="1" customWidth="1"/>
    <col min="6193" max="6193" width="31.33203125" bestFit="1" customWidth="1"/>
    <col min="6194" max="6194" width="23.83203125" bestFit="1" customWidth="1"/>
    <col min="6195" max="6195" width="26.33203125" bestFit="1" customWidth="1"/>
    <col min="6196" max="6196" width="42.83203125" bestFit="1" customWidth="1"/>
    <col min="6197" max="6197" width="45.5" bestFit="1" customWidth="1"/>
    <col min="6198" max="6198" width="36.5" bestFit="1" customWidth="1"/>
    <col min="6199" max="6199" width="39.1640625" bestFit="1" customWidth="1"/>
    <col min="6200" max="6200" width="38.1640625" bestFit="1" customWidth="1"/>
    <col min="6201" max="6201" width="40.83203125" bestFit="1" customWidth="1"/>
    <col min="6202" max="6202" width="19.33203125" bestFit="1" customWidth="1"/>
    <col min="6203" max="6203" width="22" bestFit="1" customWidth="1"/>
    <col min="6204" max="6204" width="28.83203125" bestFit="1" customWidth="1"/>
    <col min="6205" max="6205" width="31.33203125" bestFit="1" customWidth="1"/>
    <col min="6206" max="6206" width="25.5" bestFit="1" customWidth="1"/>
    <col min="6207" max="6207" width="28.1640625" bestFit="1" customWidth="1"/>
    <col min="6208" max="6208" width="17.6640625" bestFit="1" customWidth="1"/>
    <col min="6209" max="6209" width="20.33203125" bestFit="1" customWidth="1"/>
    <col min="6210" max="6210" width="37.6640625" bestFit="1" customWidth="1"/>
    <col min="6211" max="6211" width="40.33203125" bestFit="1" customWidth="1"/>
    <col min="6212" max="6212" width="42.83203125" bestFit="1" customWidth="1"/>
    <col min="6213" max="6213" width="45.5" bestFit="1" customWidth="1"/>
    <col min="6214" max="6214" width="25.6640625" bestFit="1" customWidth="1"/>
    <col min="6215" max="6215" width="28.33203125" bestFit="1" customWidth="1"/>
    <col min="6216" max="6216" width="45.83203125" bestFit="1" customWidth="1"/>
    <col min="6217" max="6217" width="48.5" bestFit="1" customWidth="1"/>
    <col min="6218" max="6218" width="39.33203125" bestFit="1" customWidth="1"/>
    <col min="6219" max="6219" width="41.83203125" bestFit="1" customWidth="1"/>
    <col min="6220" max="6220" width="26.6640625" bestFit="1" customWidth="1"/>
    <col min="6221" max="6221" width="29.33203125" bestFit="1" customWidth="1"/>
    <col min="6222" max="6222" width="21.33203125" bestFit="1" customWidth="1"/>
    <col min="6223" max="6223" width="24" bestFit="1" customWidth="1"/>
    <col min="6224" max="6224" width="51.83203125" bestFit="1" customWidth="1"/>
    <col min="6225" max="6225" width="54.5" bestFit="1" customWidth="1"/>
    <col min="6226" max="6226" width="24.33203125" bestFit="1" customWidth="1"/>
    <col min="6227" max="6227" width="27" bestFit="1" customWidth="1"/>
    <col min="6228" max="6228" width="47.6640625" bestFit="1" customWidth="1"/>
    <col min="6229" max="6229" width="50.33203125" bestFit="1" customWidth="1"/>
    <col min="6230" max="6230" width="34.6640625" bestFit="1" customWidth="1"/>
    <col min="6231" max="6231" width="37.33203125" bestFit="1" customWidth="1"/>
    <col min="6232" max="6232" width="53.6640625" bestFit="1" customWidth="1"/>
    <col min="6233" max="6233" width="56.33203125" bestFit="1" customWidth="1"/>
    <col min="6234" max="6234" width="53.1640625" bestFit="1" customWidth="1"/>
    <col min="6235" max="6235" width="55.83203125" bestFit="1" customWidth="1"/>
    <col min="6236" max="6236" width="28.33203125" bestFit="1" customWidth="1"/>
    <col min="6237" max="6237" width="30.83203125" bestFit="1" customWidth="1"/>
    <col min="6238" max="6238" width="48.1640625" bestFit="1" customWidth="1"/>
    <col min="6239" max="6239" width="50.83203125" bestFit="1" customWidth="1"/>
    <col min="6240" max="6240" width="26.6640625" bestFit="1" customWidth="1"/>
    <col min="6241" max="6241" width="29.33203125" bestFit="1" customWidth="1"/>
    <col min="6242" max="6242" width="16.83203125" bestFit="1" customWidth="1"/>
    <col min="6243" max="6243" width="19.5" bestFit="1" customWidth="1"/>
    <col min="6244" max="6244" width="10.1640625" bestFit="1" customWidth="1"/>
    <col min="6245" max="6245" width="12.6640625" bestFit="1" customWidth="1"/>
    <col min="6246" max="6246" width="11.6640625" bestFit="1" customWidth="1"/>
    <col min="6247" max="6247" width="14.1640625" bestFit="1" customWidth="1"/>
    <col min="6248" max="6248" width="25.33203125" bestFit="1" customWidth="1"/>
    <col min="6249" max="6249" width="28" bestFit="1" customWidth="1"/>
    <col min="6250" max="6250" width="50.1640625" bestFit="1" customWidth="1"/>
    <col min="6251" max="6251" width="52.83203125" bestFit="1" customWidth="1"/>
    <col min="6252" max="6252" width="35.83203125" bestFit="1" customWidth="1"/>
    <col min="6253" max="6253" width="38.5" bestFit="1" customWidth="1"/>
    <col min="6254" max="6254" width="19.33203125" bestFit="1" customWidth="1"/>
    <col min="6255" max="6255" width="22" bestFit="1" customWidth="1"/>
    <col min="6256" max="6256" width="42.83203125" bestFit="1" customWidth="1"/>
    <col min="6257" max="6257" width="45.5" bestFit="1" customWidth="1"/>
    <col min="6258" max="6258" width="43.83203125" bestFit="1" customWidth="1"/>
    <col min="6259" max="6259" width="46.33203125" bestFit="1" customWidth="1"/>
    <col min="6260" max="6260" width="40.6640625" bestFit="1" customWidth="1"/>
    <col min="6261" max="6261" width="43.33203125" bestFit="1" customWidth="1"/>
    <col min="6262" max="6262" width="32.83203125" bestFit="1" customWidth="1"/>
    <col min="6263" max="6263" width="35.5" bestFit="1" customWidth="1"/>
    <col min="6264" max="6264" width="29.1640625" bestFit="1" customWidth="1"/>
    <col min="6265" max="6265" width="31.83203125" bestFit="1" customWidth="1"/>
    <col min="6266" max="6266" width="11.5" bestFit="1" customWidth="1"/>
    <col min="6267" max="6267" width="14" bestFit="1" customWidth="1"/>
    <col min="6268" max="6268" width="37.5" bestFit="1" customWidth="1"/>
    <col min="6269" max="6269" width="40.1640625" bestFit="1" customWidth="1"/>
    <col min="6270" max="6270" width="30.5" bestFit="1" customWidth="1"/>
    <col min="6271" max="6271" width="33.1640625" bestFit="1" customWidth="1"/>
    <col min="6272" max="6272" width="15.5" bestFit="1" customWidth="1"/>
    <col min="6273" max="6273" width="18.1640625" bestFit="1" customWidth="1"/>
    <col min="6274" max="6274" width="33.83203125" bestFit="1" customWidth="1"/>
    <col min="6275" max="6275" width="36.33203125" bestFit="1" customWidth="1"/>
    <col min="6276" max="6276" width="21.1640625" bestFit="1" customWidth="1"/>
    <col min="6277" max="6277" width="23.83203125" bestFit="1" customWidth="1"/>
    <col min="6278" max="6278" width="31.1640625" bestFit="1" customWidth="1"/>
    <col min="6279" max="6279" width="33.83203125" bestFit="1" customWidth="1"/>
    <col min="6280" max="6280" width="35.33203125" bestFit="1" customWidth="1"/>
    <col min="6281" max="6281" width="38" bestFit="1" customWidth="1"/>
    <col min="6282" max="6282" width="51.6640625" bestFit="1" customWidth="1"/>
    <col min="6283" max="6283" width="54.33203125" bestFit="1" customWidth="1"/>
    <col min="6284" max="6284" width="7.33203125" bestFit="1" customWidth="1"/>
    <col min="6285" max="6285" width="9.83203125" bestFit="1" customWidth="1"/>
    <col min="6286" max="6286" width="31" bestFit="1" customWidth="1"/>
    <col min="6287" max="6287" width="33.6640625" bestFit="1" customWidth="1"/>
    <col min="6288" max="6288" width="49.33203125" bestFit="1" customWidth="1"/>
    <col min="6289" max="6289" width="51.83203125" bestFit="1" customWidth="1"/>
    <col min="6290" max="6290" width="45.6640625" bestFit="1" customWidth="1"/>
    <col min="6291" max="6291" width="48.33203125" bestFit="1" customWidth="1"/>
    <col min="6292" max="6292" width="18.5" bestFit="1" customWidth="1"/>
    <col min="6293" max="6293" width="21" bestFit="1" customWidth="1"/>
    <col min="6294" max="6294" width="45" bestFit="1" customWidth="1"/>
    <col min="6295" max="6295" width="47.6640625" bestFit="1" customWidth="1"/>
    <col min="6296" max="6296" width="27" bestFit="1" customWidth="1"/>
    <col min="6297" max="6297" width="29.6640625" bestFit="1" customWidth="1"/>
    <col min="6298" max="6298" width="35" bestFit="1" customWidth="1"/>
    <col min="6299" max="6299" width="37.6640625" bestFit="1" customWidth="1"/>
    <col min="6300" max="6300" width="31.1640625" bestFit="1" customWidth="1"/>
    <col min="6301" max="6301" width="33.83203125" bestFit="1" customWidth="1"/>
    <col min="6302" max="6302" width="32.5" bestFit="1" customWidth="1"/>
    <col min="6303" max="6303" width="35.1640625" bestFit="1" customWidth="1"/>
    <col min="6304" max="6304" width="27" bestFit="1" customWidth="1"/>
    <col min="6305" max="6305" width="29.6640625" bestFit="1" customWidth="1"/>
    <col min="6306" max="6306" width="15.33203125" bestFit="1" customWidth="1"/>
    <col min="6307" max="6307" width="18" bestFit="1" customWidth="1"/>
    <col min="6308" max="6308" width="13.5" bestFit="1" customWidth="1"/>
    <col min="6309" max="6309" width="16" bestFit="1" customWidth="1"/>
    <col min="6310" max="6310" width="26.1640625" bestFit="1" customWidth="1"/>
    <col min="6311" max="6311" width="28.83203125" bestFit="1" customWidth="1"/>
    <col min="6312" max="6312" width="16.83203125" bestFit="1" customWidth="1"/>
    <col min="6313" max="6313" width="19.5" bestFit="1" customWidth="1"/>
    <col min="6314" max="6314" width="27" bestFit="1" customWidth="1"/>
    <col min="6315" max="6315" width="29.6640625" bestFit="1" customWidth="1"/>
    <col min="6316" max="6316" width="31.1640625" bestFit="1" customWidth="1"/>
    <col min="6317" max="6317" width="33.83203125" bestFit="1" customWidth="1"/>
    <col min="6318" max="6318" width="49.83203125" bestFit="1" customWidth="1"/>
    <col min="6319" max="6319" width="52.5" bestFit="1" customWidth="1"/>
    <col min="6320" max="6320" width="16.33203125" bestFit="1" customWidth="1"/>
    <col min="6321" max="6321" width="19" bestFit="1" customWidth="1"/>
    <col min="6322" max="6322" width="29" bestFit="1" customWidth="1"/>
    <col min="6323" max="6323" width="31.5" bestFit="1" customWidth="1"/>
    <col min="6324" max="6324" width="34.5" bestFit="1" customWidth="1"/>
    <col min="6325" max="6325" width="37.1640625" bestFit="1" customWidth="1"/>
    <col min="6326" max="6326" width="46.33203125" bestFit="1" customWidth="1"/>
    <col min="6327" max="6327" width="49" bestFit="1" customWidth="1"/>
    <col min="6328" max="6328" width="15.6640625" bestFit="1" customWidth="1"/>
    <col min="6329" max="6329" width="18.33203125" bestFit="1" customWidth="1"/>
    <col min="6330" max="6330" width="47.1640625" bestFit="1" customWidth="1"/>
    <col min="6331" max="6331" width="50" bestFit="1" customWidth="1"/>
    <col min="6332" max="6332" width="21.6640625" bestFit="1" customWidth="1"/>
    <col min="6333" max="6333" width="24.33203125" bestFit="1" customWidth="1"/>
    <col min="6334" max="6334" width="43.1640625" bestFit="1" customWidth="1"/>
    <col min="6335" max="6335" width="45.83203125" bestFit="1" customWidth="1"/>
    <col min="6336" max="6336" width="25.33203125" bestFit="1" customWidth="1"/>
    <col min="6337" max="6337" width="28" bestFit="1" customWidth="1"/>
    <col min="6338" max="6338" width="20" bestFit="1" customWidth="1"/>
    <col min="6339" max="6339" width="22.6640625" bestFit="1" customWidth="1"/>
    <col min="6340" max="6340" width="18.1640625" bestFit="1" customWidth="1"/>
    <col min="6341" max="6341" width="20.6640625" bestFit="1" customWidth="1"/>
    <col min="6342" max="6342" width="46.33203125" bestFit="1" customWidth="1"/>
    <col min="6343" max="6343" width="49" bestFit="1" customWidth="1"/>
    <col min="6344" max="6344" width="30.6640625" bestFit="1" customWidth="1"/>
    <col min="6345" max="6345" width="33.33203125" bestFit="1" customWidth="1"/>
    <col min="6346" max="6346" width="34.1640625" bestFit="1" customWidth="1"/>
    <col min="6347" max="6347" width="36.6640625" bestFit="1" customWidth="1"/>
    <col min="6348" max="6348" width="35.6640625" bestFit="1" customWidth="1"/>
    <col min="6349" max="6349" width="38.33203125" bestFit="1" customWidth="1"/>
    <col min="6350" max="6350" width="45.6640625" bestFit="1" customWidth="1"/>
    <col min="6351" max="6351" width="48.33203125" bestFit="1" customWidth="1"/>
    <col min="6352" max="6352" width="42.33203125" bestFit="1" customWidth="1"/>
    <col min="6353" max="6353" width="45" bestFit="1" customWidth="1"/>
    <col min="6354" max="6354" width="34" bestFit="1" customWidth="1"/>
    <col min="6355" max="6355" width="36.5" bestFit="1" customWidth="1"/>
    <col min="6356" max="6356" width="39.5" bestFit="1" customWidth="1"/>
    <col min="6357" max="6357" width="42.1640625" bestFit="1" customWidth="1"/>
    <col min="6358" max="6358" width="39.83203125" bestFit="1" customWidth="1"/>
    <col min="6359" max="6359" width="42.5" bestFit="1" customWidth="1"/>
    <col min="6360" max="6360" width="40.1640625" bestFit="1" customWidth="1"/>
    <col min="6361" max="6361" width="42.83203125" bestFit="1" customWidth="1"/>
    <col min="6362" max="6362" width="25.83203125" bestFit="1" customWidth="1"/>
    <col min="6363" max="6363" width="28.5" bestFit="1" customWidth="1"/>
    <col min="6364" max="6364" width="69.6640625" bestFit="1" customWidth="1"/>
    <col min="6365" max="6365" width="72.1640625" bestFit="1" customWidth="1"/>
    <col min="6366" max="6366" width="22.83203125" bestFit="1" customWidth="1"/>
    <col min="6367" max="6367" width="25.5" bestFit="1" customWidth="1"/>
    <col min="6368" max="6368" width="42.1640625" bestFit="1" customWidth="1"/>
    <col min="6369" max="6369" width="44.83203125" bestFit="1" customWidth="1"/>
    <col min="6370" max="6370" width="53" bestFit="1" customWidth="1"/>
    <col min="6371" max="6371" width="55.6640625" bestFit="1" customWidth="1"/>
    <col min="6372" max="6372" width="18" bestFit="1" customWidth="1"/>
    <col min="6373" max="6373" width="20.5" bestFit="1" customWidth="1"/>
    <col min="6374" max="6374" width="35.83203125" bestFit="1" customWidth="1"/>
    <col min="6375" max="6375" width="38.5" bestFit="1" customWidth="1"/>
    <col min="6376" max="6376" width="16.33203125" bestFit="1" customWidth="1"/>
    <col min="6377" max="6377" width="19" bestFit="1" customWidth="1"/>
    <col min="6378" max="6378" width="36.6640625" bestFit="1" customWidth="1"/>
    <col min="6379" max="6379" width="39.33203125" bestFit="1" customWidth="1"/>
    <col min="6380" max="6380" width="19.33203125" bestFit="1" customWidth="1"/>
    <col min="6381" max="6381" width="22" bestFit="1" customWidth="1"/>
    <col min="6382" max="6382" width="19.83203125" bestFit="1" customWidth="1"/>
    <col min="6383" max="6383" width="22.5" bestFit="1" customWidth="1"/>
    <col min="6384" max="6384" width="46.6640625" bestFit="1" customWidth="1"/>
    <col min="6385" max="6385" width="49.33203125" bestFit="1" customWidth="1"/>
    <col min="6386" max="6386" width="34.6640625" bestFit="1" customWidth="1"/>
    <col min="6387" max="6387" width="37.33203125" bestFit="1" customWidth="1"/>
    <col min="6388" max="6388" width="54.1640625" bestFit="1" customWidth="1"/>
    <col min="6389" max="6389" width="56.6640625" bestFit="1" customWidth="1"/>
    <col min="6390" max="6390" width="46.33203125" bestFit="1" customWidth="1"/>
    <col min="6391" max="6391" width="49" bestFit="1" customWidth="1"/>
    <col min="6392" max="6392" width="24.5" bestFit="1" customWidth="1"/>
    <col min="6393" max="6393" width="27.1640625" bestFit="1" customWidth="1"/>
    <col min="6394" max="6394" width="44" bestFit="1" customWidth="1"/>
    <col min="6395" max="6395" width="46.5" bestFit="1" customWidth="1"/>
    <col min="6396" max="6396" width="22.6640625" bestFit="1" customWidth="1"/>
    <col min="6397" max="6397" width="25.33203125" bestFit="1" customWidth="1"/>
    <col min="6398" max="6398" width="31.5" bestFit="1" customWidth="1"/>
    <col min="6399" max="6399" width="34.1640625" bestFit="1" customWidth="1"/>
    <col min="6400" max="6400" width="35.5" bestFit="1" customWidth="1"/>
    <col min="6401" max="6401" width="38.1640625" bestFit="1" customWidth="1"/>
    <col min="6402" max="6402" width="51" bestFit="1" customWidth="1"/>
    <col min="6403" max="6403" width="53.6640625" bestFit="1" customWidth="1"/>
    <col min="6404" max="6404" width="47" bestFit="1" customWidth="1"/>
    <col min="6405" max="6405" width="49.6640625" bestFit="1" customWidth="1"/>
    <col min="6406" max="6406" width="19.33203125" bestFit="1" customWidth="1"/>
    <col min="6407" max="6407" width="22" bestFit="1" customWidth="1"/>
    <col min="6408" max="6408" width="21.83203125" bestFit="1" customWidth="1"/>
    <col min="6409" max="6409" width="24.5" bestFit="1" customWidth="1"/>
    <col min="6410" max="6410" width="39.33203125" bestFit="1" customWidth="1"/>
    <col min="6411" max="6411" width="41.83203125" bestFit="1" customWidth="1"/>
    <col min="6412" max="6412" width="27.5" bestFit="1" customWidth="1"/>
    <col min="6413" max="6413" width="30.1640625" bestFit="1" customWidth="1"/>
    <col min="6414" max="6414" width="35.83203125" bestFit="1" customWidth="1"/>
    <col min="6415" max="6415" width="38.5" bestFit="1" customWidth="1"/>
    <col min="6416" max="6416" width="39.6640625" bestFit="1" customWidth="1"/>
    <col min="6417" max="6417" width="42.33203125" bestFit="1" customWidth="1"/>
    <col min="6418" max="6418" width="37.1640625" bestFit="1" customWidth="1"/>
    <col min="6419" max="6419" width="39.83203125" bestFit="1" customWidth="1"/>
    <col min="6420" max="6420" width="17.6640625" bestFit="1" customWidth="1"/>
    <col min="6421" max="6421" width="20.33203125" bestFit="1" customWidth="1"/>
    <col min="6422" max="6422" width="31.83203125" bestFit="1" customWidth="1"/>
    <col min="6423" max="6423" width="34.6640625" bestFit="1" customWidth="1"/>
    <col min="6424" max="6424" width="35.83203125" bestFit="1" customWidth="1"/>
    <col min="6425" max="6425" width="38.5" bestFit="1" customWidth="1"/>
    <col min="6426" max="6426" width="10.5" bestFit="1" customWidth="1"/>
    <col min="6427" max="6427" width="13" bestFit="1" customWidth="1"/>
    <col min="6428" max="6428" width="31.6640625" bestFit="1" customWidth="1"/>
    <col min="6429" max="6429" width="34.33203125" bestFit="1" customWidth="1"/>
    <col min="6430" max="6430" width="49" bestFit="1" customWidth="1"/>
    <col min="6431" max="6431" width="51.5" bestFit="1" customWidth="1"/>
    <col min="6432" max="6432" width="27.6640625" bestFit="1" customWidth="1"/>
    <col min="6433" max="6433" width="30.33203125" bestFit="1" customWidth="1"/>
    <col min="6434" max="6434" width="30.1640625" bestFit="1" customWidth="1"/>
    <col min="6435" max="6435" width="32.83203125" bestFit="1" customWidth="1"/>
    <col min="6436" max="6436" width="49.5" bestFit="1" customWidth="1"/>
    <col min="6437" max="6437" width="52" bestFit="1" customWidth="1"/>
    <col min="6438" max="6438" width="35.83203125" bestFit="1" customWidth="1"/>
    <col min="6439" max="6439" width="38.5" bestFit="1" customWidth="1"/>
    <col min="6440" max="6440" width="44.5" bestFit="1" customWidth="1"/>
    <col min="6441" max="6441" width="47" bestFit="1" customWidth="1"/>
    <col min="6442" max="6442" width="33.83203125" bestFit="1" customWidth="1"/>
    <col min="6443" max="6443" width="36.33203125" bestFit="1" customWidth="1"/>
    <col min="6444" max="6444" width="9.6640625" bestFit="1" customWidth="1"/>
    <col min="6445" max="6445" width="12.1640625" bestFit="1" customWidth="1"/>
    <col min="6446" max="6446" width="24.6640625" bestFit="1" customWidth="1"/>
    <col min="6447" max="6447" width="27.33203125" bestFit="1" customWidth="1"/>
    <col min="6448" max="6448" width="22.83203125" bestFit="1" customWidth="1"/>
    <col min="6449" max="6449" width="25.5" bestFit="1" customWidth="1"/>
    <col min="6450" max="6450" width="44.33203125" bestFit="1" customWidth="1"/>
    <col min="6451" max="6451" width="46.83203125" bestFit="1" customWidth="1"/>
    <col min="6452" max="6452" width="23.33203125" bestFit="1" customWidth="1"/>
    <col min="6453" max="6453" width="25.83203125" bestFit="1" customWidth="1"/>
    <col min="6454" max="6454" width="51.33203125" bestFit="1" customWidth="1"/>
    <col min="6455" max="6455" width="54" bestFit="1" customWidth="1"/>
    <col min="6456" max="6456" width="42.83203125" bestFit="1" customWidth="1"/>
    <col min="6457" max="6457" width="45.5" bestFit="1" customWidth="1"/>
    <col min="6458" max="6458" width="53.5" bestFit="1" customWidth="1"/>
    <col min="6459" max="6459" width="56.1640625" bestFit="1" customWidth="1"/>
    <col min="6460" max="6460" width="19.5" bestFit="1" customWidth="1"/>
    <col min="6461" max="6461" width="22.1640625" bestFit="1" customWidth="1"/>
    <col min="6462" max="6462" width="20.6640625" bestFit="1" customWidth="1"/>
    <col min="6463" max="6463" width="23.33203125" bestFit="1" customWidth="1"/>
    <col min="6464" max="6464" width="33.5" bestFit="1" customWidth="1"/>
    <col min="6465" max="6465" width="36" bestFit="1" customWidth="1"/>
    <col min="6466" max="6466" width="51.33203125" bestFit="1" customWidth="1"/>
    <col min="6467" max="6467" width="54" bestFit="1" customWidth="1"/>
    <col min="6468" max="6468" width="25.83203125" bestFit="1" customWidth="1"/>
    <col min="6469" max="6469" width="28.5" bestFit="1" customWidth="1"/>
    <col min="6470" max="6470" width="44.83203125" bestFit="1" customWidth="1"/>
    <col min="6471" max="6471" width="47.5" bestFit="1" customWidth="1"/>
    <col min="6472" max="6472" width="14.33203125" bestFit="1" customWidth="1"/>
    <col min="6473" max="6473" width="17" bestFit="1" customWidth="1"/>
    <col min="6474" max="6474" width="18" bestFit="1" customWidth="1"/>
    <col min="6475" max="6475" width="20.5" bestFit="1" customWidth="1"/>
    <col min="6476" max="6476" width="44.33203125" bestFit="1" customWidth="1"/>
    <col min="6477" max="6477" width="46.83203125" bestFit="1" customWidth="1"/>
    <col min="6478" max="6478" width="14.33203125" bestFit="1" customWidth="1"/>
    <col min="6479" max="6479" width="17" bestFit="1" customWidth="1"/>
    <col min="6480" max="6480" width="14.6640625" bestFit="1" customWidth="1"/>
    <col min="6481" max="6481" width="17.33203125" bestFit="1" customWidth="1"/>
    <col min="6482" max="6482" width="16.33203125" bestFit="1" customWidth="1"/>
    <col min="6483" max="6483" width="19" bestFit="1" customWidth="1"/>
    <col min="6484" max="6484" width="34.6640625" bestFit="1" customWidth="1"/>
    <col min="6485" max="6485" width="37.5" bestFit="1" customWidth="1"/>
    <col min="6486" max="6486" width="37.83203125" bestFit="1" customWidth="1"/>
    <col min="6487" max="6487" width="40.6640625" bestFit="1" customWidth="1"/>
    <col min="6488" max="6488" width="37.5" bestFit="1" customWidth="1"/>
    <col min="6489" max="6489" width="40.33203125" bestFit="1" customWidth="1"/>
    <col min="6490" max="6490" width="20.5" bestFit="1" customWidth="1"/>
    <col min="6491" max="6491" width="23.1640625" bestFit="1" customWidth="1"/>
    <col min="6492" max="6492" width="20" bestFit="1" customWidth="1"/>
    <col min="6493" max="6493" width="22.6640625" bestFit="1" customWidth="1"/>
    <col min="6494" max="6494" width="27.1640625" bestFit="1" customWidth="1"/>
    <col min="6495" max="6495" width="29.83203125" bestFit="1" customWidth="1"/>
    <col min="6496" max="6496" width="50.5" bestFit="1" customWidth="1"/>
    <col min="6497" max="6497" width="53.1640625" bestFit="1" customWidth="1"/>
    <col min="6498" max="6498" width="33.6640625" bestFit="1" customWidth="1"/>
    <col min="6499" max="6499" width="36.1640625" bestFit="1" customWidth="1"/>
    <col min="6500" max="6500" width="28.5" bestFit="1" customWidth="1"/>
    <col min="6501" max="6501" width="31" bestFit="1" customWidth="1"/>
    <col min="6502" max="6502" width="20.5" bestFit="1" customWidth="1"/>
    <col min="6503" max="6503" width="23.1640625" bestFit="1" customWidth="1"/>
    <col min="6504" max="6504" width="37.33203125" bestFit="1" customWidth="1"/>
    <col min="6505" max="6505" width="40" bestFit="1" customWidth="1"/>
    <col min="6506" max="6506" width="28.83203125" bestFit="1" customWidth="1"/>
    <col min="6507" max="6507" width="31.33203125" bestFit="1" customWidth="1"/>
    <col min="6508" max="6508" width="47.5" bestFit="1" customWidth="1"/>
    <col min="6509" max="6509" width="50.1640625" bestFit="1" customWidth="1"/>
    <col min="6510" max="6510" width="33.83203125" bestFit="1" customWidth="1"/>
    <col min="6511" max="6511" width="36.33203125" bestFit="1" customWidth="1"/>
    <col min="6512" max="6512" width="38.6640625" bestFit="1" customWidth="1"/>
    <col min="6513" max="6513" width="41.1640625" bestFit="1" customWidth="1"/>
    <col min="6514" max="6514" width="39.1640625" bestFit="1" customWidth="1"/>
    <col min="6515" max="6515" width="41.6640625" bestFit="1" customWidth="1"/>
    <col min="6516" max="6516" width="34.33203125" bestFit="1" customWidth="1"/>
    <col min="6517" max="6517" width="37" bestFit="1" customWidth="1"/>
    <col min="6518" max="6518" width="48.5" bestFit="1" customWidth="1"/>
    <col min="6519" max="6519" width="51.1640625" bestFit="1" customWidth="1"/>
    <col min="6520" max="6520" width="19.6640625" bestFit="1" customWidth="1"/>
    <col min="6521" max="6521" width="22.33203125" bestFit="1" customWidth="1"/>
    <col min="6522" max="6522" width="25.33203125" bestFit="1" customWidth="1"/>
    <col min="6523" max="6523" width="28" bestFit="1" customWidth="1"/>
    <col min="6524" max="6524" width="35.1640625" bestFit="1" customWidth="1"/>
    <col min="6525" max="6525" width="37.83203125" bestFit="1" customWidth="1"/>
    <col min="6526" max="6526" width="25.33203125" bestFit="1" customWidth="1"/>
    <col min="6527" max="6527" width="28" bestFit="1" customWidth="1"/>
    <col min="6528" max="6528" width="34.5" bestFit="1" customWidth="1"/>
    <col min="6529" max="6529" width="37.1640625" bestFit="1" customWidth="1"/>
    <col min="6530" max="6530" width="17.5" bestFit="1" customWidth="1"/>
    <col min="6531" max="6531" width="20.1640625" bestFit="1" customWidth="1"/>
    <col min="6532" max="6532" width="15.83203125" bestFit="1" customWidth="1"/>
    <col min="6533" max="6533" width="18.5" bestFit="1" customWidth="1"/>
    <col min="6534" max="6534" width="40.33203125" bestFit="1" customWidth="1"/>
    <col min="6535" max="6535" width="43" bestFit="1" customWidth="1"/>
    <col min="6536" max="6536" width="35.1640625" bestFit="1" customWidth="1"/>
    <col min="6537" max="6537" width="37.83203125" bestFit="1" customWidth="1"/>
    <col min="6538" max="6538" width="46.33203125" bestFit="1" customWidth="1"/>
    <col min="6539" max="6539" width="49" bestFit="1" customWidth="1"/>
    <col min="6540" max="6540" width="16.33203125" bestFit="1" customWidth="1"/>
    <col min="6541" max="6541" width="19" bestFit="1" customWidth="1"/>
    <col min="6542" max="6542" width="16.1640625" bestFit="1" customWidth="1"/>
    <col min="6543" max="6543" width="18.83203125" bestFit="1" customWidth="1"/>
    <col min="6544" max="6544" width="16.83203125" bestFit="1" customWidth="1"/>
    <col min="6545" max="6545" width="19.5" bestFit="1" customWidth="1"/>
    <col min="6546" max="6546" width="39.83203125" bestFit="1" customWidth="1"/>
    <col min="6547" max="6547" width="42.5" bestFit="1" customWidth="1"/>
    <col min="6548" max="6548" width="49" bestFit="1" customWidth="1"/>
    <col min="6549" max="6549" width="51.5" bestFit="1" customWidth="1"/>
    <col min="6550" max="6550" width="49.83203125" bestFit="1" customWidth="1"/>
    <col min="6551" max="6551" width="52.5" bestFit="1" customWidth="1"/>
    <col min="6552" max="6552" width="9.83203125" bestFit="1" customWidth="1"/>
    <col min="6553" max="6553" width="12.33203125" bestFit="1" customWidth="1"/>
    <col min="6554" max="6554" width="35.6640625" bestFit="1" customWidth="1"/>
    <col min="6555" max="6555" width="38.33203125" bestFit="1" customWidth="1"/>
    <col min="6556" max="6556" width="41.1640625" bestFit="1" customWidth="1"/>
    <col min="6557" max="6557" width="43.83203125" bestFit="1" customWidth="1"/>
    <col min="6558" max="6558" width="24.33203125" bestFit="1" customWidth="1"/>
    <col min="6559" max="6559" width="27" bestFit="1" customWidth="1"/>
    <col min="6560" max="6560" width="30.83203125" bestFit="1" customWidth="1"/>
    <col min="6561" max="6561" width="33.5" bestFit="1" customWidth="1"/>
    <col min="6562" max="6562" width="25.33203125" bestFit="1" customWidth="1"/>
    <col min="6563" max="6563" width="28" bestFit="1" customWidth="1"/>
    <col min="6564" max="6564" width="25.5" bestFit="1" customWidth="1"/>
    <col min="6565" max="6565" width="28.1640625" bestFit="1" customWidth="1"/>
    <col min="6566" max="6566" width="31" bestFit="1" customWidth="1"/>
    <col min="6567" max="6567" width="33.6640625" bestFit="1" customWidth="1"/>
    <col min="6568" max="6568" width="31.83203125" bestFit="1" customWidth="1"/>
    <col min="6569" max="6569" width="34.5" bestFit="1" customWidth="1"/>
    <col min="6570" max="6570" width="27.6640625" bestFit="1" customWidth="1"/>
    <col min="6571" max="6571" width="30.33203125" bestFit="1" customWidth="1"/>
    <col min="6572" max="6572" width="18.33203125" bestFit="1" customWidth="1"/>
    <col min="6573" max="6573" width="20.83203125" bestFit="1" customWidth="1"/>
    <col min="6574" max="6574" width="35.83203125" bestFit="1" customWidth="1"/>
    <col min="6575" max="6575" width="38.5" bestFit="1" customWidth="1"/>
    <col min="6576" max="6576" width="42" bestFit="1" customWidth="1"/>
    <col min="6577" max="6577" width="44.83203125" bestFit="1" customWidth="1"/>
    <col min="6578" max="6578" width="33.83203125" bestFit="1" customWidth="1"/>
    <col min="6579" max="6579" width="36.33203125" bestFit="1" customWidth="1"/>
    <col min="6580" max="6580" width="30.5" bestFit="1" customWidth="1"/>
    <col min="6581" max="6581" width="33.1640625" bestFit="1" customWidth="1"/>
    <col min="6582" max="6582" width="29.83203125" bestFit="1" customWidth="1"/>
    <col min="6583" max="6583" width="32.5" bestFit="1" customWidth="1"/>
    <col min="6584" max="6584" width="54.1640625" bestFit="1" customWidth="1"/>
    <col min="6585" max="6585" width="56.83203125" bestFit="1" customWidth="1"/>
    <col min="6586" max="6586" width="24.6640625" bestFit="1" customWidth="1"/>
    <col min="6587" max="6587" width="27.33203125" bestFit="1" customWidth="1"/>
    <col min="6588" max="6588" width="36" bestFit="1" customWidth="1"/>
    <col min="6589" max="6589" width="38.6640625" bestFit="1" customWidth="1"/>
    <col min="6590" max="6590" width="47.5" bestFit="1" customWidth="1"/>
    <col min="6591" max="6591" width="50.1640625" bestFit="1" customWidth="1"/>
    <col min="6592" max="6592" width="33" bestFit="1" customWidth="1"/>
    <col min="6593" max="6593" width="35.6640625" bestFit="1" customWidth="1"/>
    <col min="6594" max="6594" width="21" bestFit="1" customWidth="1"/>
    <col min="6595" max="6595" width="23.6640625" bestFit="1" customWidth="1"/>
    <col min="6596" max="6596" width="41.33203125" bestFit="1" customWidth="1"/>
    <col min="6597" max="6597" width="44" bestFit="1" customWidth="1"/>
    <col min="6598" max="6598" width="24.6640625" bestFit="1" customWidth="1"/>
    <col min="6599" max="6599" width="27.33203125" bestFit="1" customWidth="1"/>
    <col min="6600" max="6600" width="28.83203125" bestFit="1" customWidth="1"/>
    <col min="6601" max="6601" width="31.33203125" bestFit="1" customWidth="1"/>
    <col min="6602" max="6602" width="40.33203125" bestFit="1" customWidth="1"/>
    <col min="6603" max="6603" width="43" bestFit="1" customWidth="1"/>
    <col min="6604" max="6604" width="29.83203125" bestFit="1" customWidth="1"/>
    <col min="6605" max="6605" width="32.5" bestFit="1" customWidth="1"/>
    <col min="6606" max="6606" width="46.5" bestFit="1" customWidth="1"/>
    <col min="6607" max="6607" width="49.1640625" bestFit="1" customWidth="1"/>
    <col min="6608" max="6608" width="49.5" bestFit="1" customWidth="1"/>
    <col min="6609" max="6609" width="52" bestFit="1" customWidth="1"/>
    <col min="6610" max="6610" width="21.6640625" bestFit="1" customWidth="1"/>
    <col min="6611" max="6611" width="24.33203125" bestFit="1" customWidth="1"/>
    <col min="6612" max="6612" width="42.83203125" bestFit="1" customWidth="1"/>
    <col min="6613" max="6613" width="45.5" bestFit="1" customWidth="1"/>
    <col min="6614" max="6614" width="8.83203125" bestFit="1" customWidth="1"/>
    <col min="6615" max="6615" width="11.33203125" bestFit="1" customWidth="1"/>
    <col min="6616" max="6616" width="51.1640625" bestFit="1" customWidth="1"/>
    <col min="6617" max="6617" width="53.83203125" bestFit="1" customWidth="1"/>
    <col min="6619" max="6619" width="13.33203125" bestFit="1" customWidth="1"/>
    <col min="6620" max="6620" width="50.5" bestFit="1" customWidth="1"/>
    <col min="6621" max="6621" width="53.1640625" bestFit="1" customWidth="1"/>
    <col min="6622" max="6622" width="21.1640625" bestFit="1" customWidth="1"/>
    <col min="6623" max="6623" width="23.83203125" bestFit="1" customWidth="1"/>
    <col min="6624" max="6624" width="9" bestFit="1" customWidth="1"/>
    <col min="6625" max="6625" width="11.5" bestFit="1" customWidth="1"/>
    <col min="6626" max="6626" width="38.1640625" bestFit="1" customWidth="1"/>
    <col min="6627" max="6627" width="40.83203125" bestFit="1" customWidth="1"/>
    <col min="6628" max="6628" width="19.33203125" bestFit="1" customWidth="1"/>
    <col min="6629" max="6629" width="22" bestFit="1" customWidth="1"/>
    <col min="6630" max="6630" width="11.1640625" bestFit="1" customWidth="1"/>
    <col min="6631" max="6631" width="13.83203125" bestFit="1" customWidth="1"/>
    <col min="6632" max="6632" width="27.1640625" bestFit="1" customWidth="1"/>
    <col min="6633" max="6633" width="29.83203125" bestFit="1" customWidth="1"/>
    <col min="6634" max="6634" width="12.5" bestFit="1" customWidth="1"/>
    <col min="6635" max="6635" width="15" bestFit="1" customWidth="1"/>
    <col min="6636" max="6636" width="41.33203125" bestFit="1" customWidth="1"/>
    <col min="6637" max="6637" width="44" bestFit="1" customWidth="1"/>
    <col min="6638" max="6638" width="48" bestFit="1" customWidth="1"/>
    <col min="6639" max="6639" width="50.6640625" bestFit="1" customWidth="1"/>
    <col min="6640" max="6640" width="36.6640625" bestFit="1" customWidth="1"/>
    <col min="6641" max="6641" width="39.33203125" bestFit="1" customWidth="1"/>
    <col min="6642" max="6642" width="27.5" bestFit="1" customWidth="1"/>
    <col min="6643" max="6643" width="30.1640625" bestFit="1" customWidth="1"/>
    <col min="6644" max="6644" width="16.6640625" bestFit="1" customWidth="1"/>
    <col min="6645" max="6645" width="19.33203125" bestFit="1" customWidth="1"/>
    <col min="6646" max="6646" width="22.33203125" bestFit="1" customWidth="1"/>
    <col min="6647" max="6647" width="25" bestFit="1" customWidth="1"/>
    <col min="6648" max="6648" width="38" bestFit="1" customWidth="1"/>
    <col min="6649" max="6649" width="40.6640625" bestFit="1" customWidth="1"/>
    <col min="6650" max="6650" width="29.5" bestFit="1" customWidth="1"/>
    <col min="6651" max="6651" width="32.1640625" bestFit="1" customWidth="1"/>
    <col min="6652" max="6652" width="24.5" bestFit="1" customWidth="1"/>
    <col min="6653" max="6653" width="27.1640625" bestFit="1" customWidth="1"/>
    <col min="6654" max="6654" width="23.33203125" bestFit="1" customWidth="1"/>
    <col min="6655" max="6655" width="25.83203125" bestFit="1" customWidth="1"/>
    <col min="6656" max="6656" width="46" bestFit="1" customWidth="1"/>
    <col min="6657" max="6657" width="48.6640625" bestFit="1" customWidth="1"/>
    <col min="6658" max="6658" width="37.5" bestFit="1" customWidth="1"/>
    <col min="6659" max="6659" width="40.1640625" bestFit="1" customWidth="1"/>
    <col min="6660" max="6660" width="51.5" bestFit="1" customWidth="1"/>
    <col min="6661" max="6661" width="54.1640625" bestFit="1" customWidth="1"/>
    <col min="6662" max="6662" width="19.5" bestFit="1" customWidth="1"/>
    <col min="6663" max="6663" width="22.1640625" bestFit="1" customWidth="1"/>
    <col min="6664" max="6664" width="27" bestFit="1" customWidth="1"/>
    <col min="6665" max="6665" width="29.6640625" bestFit="1" customWidth="1"/>
    <col min="6666" max="6666" width="25" bestFit="1" customWidth="1"/>
    <col min="6667" max="6667" width="27.6640625" bestFit="1" customWidth="1"/>
    <col min="6668" max="6668" width="31.1640625" bestFit="1" customWidth="1"/>
    <col min="6669" max="6669" width="33.83203125" bestFit="1" customWidth="1"/>
    <col min="6670" max="6670" width="33.6640625" bestFit="1" customWidth="1"/>
    <col min="6671" max="6671" width="36.1640625" bestFit="1" customWidth="1"/>
    <col min="6672" max="6672" width="24.6640625" bestFit="1" customWidth="1"/>
    <col min="6673" max="6673" width="27.33203125" bestFit="1" customWidth="1"/>
    <col min="6674" max="6674" width="40.1640625" bestFit="1" customWidth="1"/>
    <col min="6675" max="6675" width="42.83203125" bestFit="1" customWidth="1"/>
    <col min="6676" max="6676" width="18.5" bestFit="1" customWidth="1"/>
    <col min="6677" max="6677" width="21" bestFit="1" customWidth="1"/>
    <col min="6678" max="6678" width="24.83203125" bestFit="1" customWidth="1"/>
    <col min="6679" max="6679" width="27.5" bestFit="1" customWidth="1"/>
    <col min="6680" max="6680" width="49.33203125" bestFit="1" customWidth="1"/>
    <col min="6681" max="6681" width="51.83203125" bestFit="1" customWidth="1"/>
    <col min="6682" max="6682" width="46.5" bestFit="1" customWidth="1"/>
    <col min="6683" max="6683" width="49.1640625" bestFit="1" customWidth="1"/>
    <col min="6684" max="6684" width="23.1640625" bestFit="1" customWidth="1"/>
    <col min="6685" max="6685" width="25.6640625" bestFit="1" customWidth="1"/>
    <col min="6686" max="6686" width="17.1640625" bestFit="1" customWidth="1"/>
    <col min="6687" max="6687" width="19.83203125" bestFit="1" customWidth="1"/>
    <col min="6688" max="6688" width="50.1640625" bestFit="1" customWidth="1"/>
    <col min="6689" max="6689" width="52.83203125" bestFit="1" customWidth="1"/>
    <col min="6690" max="6690" width="16.83203125" bestFit="1" customWidth="1"/>
    <col min="6691" max="6691" width="19.5" bestFit="1" customWidth="1"/>
    <col min="6692" max="6692" width="12.83203125" bestFit="1" customWidth="1"/>
    <col min="6693" max="6693" width="15.33203125" bestFit="1" customWidth="1"/>
    <col min="6694" max="6694" width="17.1640625" bestFit="1" customWidth="1"/>
    <col min="6695" max="6695" width="19.83203125" bestFit="1" customWidth="1"/>
    <col min="6696" max="6696" width="48.6640625" bestFit="1" customWidth="1"/>
    <col min="6697" max="6697" width="51.33203125" bestFit="1" customWidth="1"/>
    <col min="6698" max="6698" width="35.83203125" bestFit="1" customWidth="1"/>
    <col min="6699" max="6699" width="38.5" bestFit="1" customWidth="1"/>
    <col min="6700" max="6700" width="47.83203125" bestFit="1" customWidth="1"/>
    <col min="6701" max="6701" width="50.5" bestFit="1" customWidth="1"/>
    <col min="6702" max="6702" width="47.1640625" bestFit="1" customWidth="1"/>
    <col min="6703" max="6703" width="49.83203125" bestFit="1" customWidth="1"/>
    <col min="6704" max="6704" width="13.5" bestFit="1" customWidth="1"/>
    <col min="6705" max="6705" width="16" bestFit="1" customWidth="1"/>
    <col min="6706" max="6706" width="27.6640625" bestFit="1" customWidth="1"/>
    <col min="6707" max="6707" width="30.33203125" bestFit="1" customWidth="1"/>
    <col min="6708" max="6708" width="36.83203125" bestFit="1" customWidth="1"/>
    <col min="6709" max="6709" width="39.5" bestFit="1" customWidth="1"/>
    <col min="6710" max="6710" width="20.6640625" bestFit="1" customWidth="1"/>
    <col min="6711" max="6711" width="23.33203125" bestFit="1" customWidth="1"/>
    <col min="6712" max="6712" width="42.6640625" bestFit="1" customWidth="1"/>
    <col min="6713" max="6713" width="45.33203125" bestFit="1" customWidth="1"/>
    <col min="6714" max="6714" width="19.5" bestFit="1" customWidth="1"/>
    <col min="6715" max="6715" width="22.1640625" bestFit="1" customWidth="1"/>
    <col min="6716" max="6716" width="36.6640625" bestFit="1" customWidth="1"/>
    <col min="6717" max="6717" width="39.33203125" bestFit="1" customWidth="1"/>
    <col min="6718" max="6718" width="38.33203125" bestFit="1" customWidth="1"/>
    <col min="6719" max="6719" width="41" bestFit="1" customWidth="1"/>
    <col min="6720" max="6720" width="22.33203125" bestFit="1" customWidth="1"/>
    <col min="6721" max="6721" width="25" bestFit="1" customWidth="1"/>
    <col min="6722" max="6722" width="38.83203125" bestFit="1" customWidth="1"/>
    <col min="6723" max="6723" width="41.33203125" bestFit="1" customWidth="1"/>
    <col min="6724" max="6724" width="38" bestFit="1" customWidth="1"/>
    <col min="6725" max="6725" width="40.6640625" bestFit="1" customWidth="1"/>
    <col min="6726" max="6726" width="42" bestFit="1" customWidth="1"/>
    <col min="6727" max="6727" width="44.6640625" bestFit="1" customWidth="1"/>
    <col min="6728" max="6728" width="47.6640625" bestFit="1" customWidth="1"/>
    <col min="6729" max="6729" width="50.33203125" bestFit="1" customWidth="1"/>
    <col min="6730" max="6730" width="28.33203125" bestFit="1" customWidth="1"/>
    <col min="6731" max="6731" width="30.83203125" bestFit="1" customWidth="1"/>
    <col min="6732" max="6732" width="27.83203125" bestFit="1" customWidth="1"/>
    <col min="6733" max="6733" width="30.5" bestFit="1" customWidth="1"/>
    <col min="6734" max="6734" width="51.1640625" bestFit="1" customWidth="1"/>
    <col min="6735" max="6735" width="53.83203125" bestFit="1" customWidth="1"/>
    <col min="6736" max="6736" width="11.83203125" bestFit="1" customWidth="1"/>
    <col min="6737" max="6737" width="14.33203125" bestFit="1" customWidth="1"/>
    <col min="6738" max="6738" width="20.5" bestFit="1" customWidth="1"/>
    <col min="6739" max="6739" width="23.1640625" bestFit="1" customWidth="1"/>
    <col min="6740" max="6740" width="39.5" bestFit="1" customWidth="1"/>
    <col min="6741" max="6741" width="42.1640625" bestFit="1" customWidth="1"/>
    <col min="6742" max="6742" width="35" bestFit="1" customWidth="1"/>
    <col min="6743" max="6743" width="37.6640625" bestFit="1" customWidth="1"/>
    <col min="6744" max="6744" width="20.6640625" bestFit="1" customWidth="1"/>
    <col min="6745" max="6745" width="23.33203125" bestFit="1" customWidth="1"/>
    <col min="6746" max="6746" width="24.6640625" bestFit="1" customWidth="1"/>
    <col min="6747" max="6747" width="27.33203125" bestFit="1" customWidth="1"/>
    <col min="6748" max="6748" width="11.83203125" bestFit="1" customWidth="1"/>
    <col min="6749" max="6749" width="14.33203125" bestFit="1" customWidth="1"/>
    <col min="6750" max="6750" width="11.33203125" bestFit="1" customWidth="1"/>
    <col min="6751" max="6751" width="13.83203125" bestFit="1" customWidth="1"/>
    <col min="6752" max="6752" width="18.5" bestFit="1" customWidth="1"/>
    <col min="6753" max="6753" width="21" bestFit="1" customWidth="1"/>
    <col min="6754" max="6754" width="47.5" bestFit="1" customWidth="1"/>
    <col min="6755" max="6755" width="50.1640625" bestFit="1" customWidth="1"/>
    <col min="6756" max="6756" width="42.1640625" bestFit="1" customWidth="1"/>
    <col min="6757" max="6757" width="44.83203125" bestFit="1" customWidth="1"/>
    <col min="6758" max="6758" width="25.83203125" bestFit="1" customWidth="1"/>
    <col min="6759" max="6759" width="28.5" bestFit="1" customWidth="1"/>
    <col min="6760" max="6760" width="17.5" bestFit="1" customWidth="1"/>
    <col min="6761" max="6761" width="20.1640625" bestFit="1" customWidth="1"/>
    <col min="6762" max="6762" width="26.6640625" bestFit="1" customWidth="1"/>
    <col min="6763" max="6763" width="29.33203125" bestFit="1" customWidth="1"/>
    <col min="6764" max="6764" width="30.6640625" bestFit="1" customWidth="1"/>
    <col min="6765" max="6765" width="33.33203125" bestFit="1" customWidth="1"/>
    <col min="6766" max="6766" width="32.33203125" bestFit="1" customWidth="1"/>
    <col min="6767" max="6767" width="35" bestFit="1" customWidth="1"/>
    <col min="6768" max="6768" width="39" bestFit="1" customWidth="1"/>
    <col min="6769" max="6769" width="41.5" bestFit="1" customWidth="1"/>
    <col min="6770" max="6770" width="31.6640625" bestFit="1" customWidth="1"/>
    <col min="6771" max="6771" width="34.33203125" bestFit="1" customWidth="1"/>
    <col min="6772" max="6772" width="47.83203125" bestFit="1" customWidth="1"/>
    <col min="6773" max="6773" width="50.5" bestFit="1" customWidth="1"/>
    <col min="6774" max="6774" width="35.5" bestFit="1" customWidth="1"/>
    <col min="6775" max="6775" width="38.1640625" bestFit="1" customWidth="1"/>
    <col min="6776" max="6776" width="35.1640625" bestFit="1" customWidth="1"/>
    <col min="6777" max="6777" width="37.83203125" bestFit="1" customWidth="1"/>
    <col min="6778" max="6778" width="44.33203125" bestFit="1" customWidth="1"/>
    <col min="6779" max="6779" width="46.83203125" bestFit="1" customWidth="1"/>
    <col min="6780" max="6780" width="42.5" bestFit="1" customWidth="1"/>
    <col min="6781" max="6781" width="45.1640625" bestFit="1" customWidth="1"/>
    <col min="6782" max="6782" width="17" bestFit="1" customWidth="1"/>
    <col min="6783" max="6783" width="19.6640625" bestFit="1" customWidth="1"/>
    <col min="6784" max="6784" width="26.1640625" bestFit="1" customWidth="1"/>
    <col min="6785" max="6785" width="28.83203125" bestFit="1" customWidth="1"/>
    <col min="6786" max="6786" width="35.83203125" bestFit="1" customWidth="1"/>
    <col min="6787" max="6787" width="38.5" bestFit="1" customWidth="1"/>
    <col min="6788" max="6788" width="21.6640625" bestFit="1" customWidth="1"/>
    <col min="6789" max="6789" width="24.33203125" bestFit="1" customWidth="1"/>
    <col min="6790" max="6790" width="14" bestFit="1" customWidth="1"/>
    <col min="6791" max="6791" width="16.6640625" bestFit="1" customWidth="1"/>
    <col min="6792" max="6792" width="16.83203125" bestFit="1" customWidth="1"/>
    <col min="6793" max="6793" width="19.5" bestFit="1" customWidth="1"/>
    <col min="6794" max="6794" width="13.83203125" bestFit="1" customWidth="1"/>
    <col min="6795" max="6795" width="16.5" bestFit="1" customWidth="1"/>
    <col min="6796" max="6796" width="21" bestFit="1" customWidth="1"/>
    <col min="6797" max="6797" width="23.6640625" bestFit="1" customWidth="1"/>
    <col min="6798" max="6798" width="19.83203125" bestFit="1" customWidth="1"/>
    <col min="6799" max="6799" width="22.5" bestFit="1" customWidth="1"/>
    <col min="6800" max="6800" width="35" bestFit="1" customWidth="1"/>
    <col min="6801" max="6801" width="37.6640625" bestFit="1" customWidth="1"/>
    <col min="6802" max="6802" width="27.33203125" bestFit="1" customWidth="1"/>
    <col min="6803" max="6803" width="30" bestFit="1" customWidth="1"/>
    <col min="6804" max="6804" width="26.1640625" bestFit="1" customWidth="1"/>
    <col min="6805" max="6805" width="28.83203125" bestFit="1" customWidth="1"/>
    <col min="6806" max="6806" width="42.83203125" bestFit="1" customWidth="1"/>
    <col min="6807" max="6807" width="45.5" bestFit="1" customWidth="1"/>
    <col min="6808" max="6808" width="22.33203125" bestFit="1" customWidth="1"/>
    <col min="6809" max="6809" width="25" bestFit="1" customWidth="1"/>
    <col min="6810" max="6810" width="11.83203125" bestFit="1" customWidth="1"/>
    <col min="6811" max="6811" width="14.33203125" bestFit="1" customWidth="1"/>
    <col min="6812" max="6812" width="39.6640625" bestFit="1" customWidth="1"/>
    <col min="6813" max="6813" width="42.33203125" bestFit="1" customWidth="1"/>
    <col min="6814" max="6814" width="23.6640625" bestFit="1" customWidth="1"/>
    <col min="6815" max="6815" width="26.1640625" bestFit="1" customWidth="1"/>
    <col min="6816" max="6816" width="24.83203125" bestFit="1" customWidth="1"/>
    <col min="6817" max="6817" width="27.5" bestFit="1" customWidth="1"/>
    <col min="6818" max="6818" width="15.83203125" bestFit="1" customWidth="1"/>
    <col min="6819" max="6819" width="18.5" bestFit="1" customWidth="1"/>
    <col min="6820" max="6820" width="18.6640625" bestFit="1" customWidth="1"/>
    <col min="6821" max="6821" width="21.1640625" bestFit="1" customWidth="1"/>
    <col min="6822" max="6822" width="30.1640625" bestFit="1" customWidth="1"/>
    <col min="6823" max="6823" width="32.83203125" bestFit="1" customWidth="1"/>
    <col min="6824" max="6824" width="15.33203125" bestFit="1" customWidth="1"/>
    <col min="6825" max="6825" width="18" bestFit="1" customWidth="1"/>
    <col min="6826" max="6826" width="27.1640625" bestFit="1" customWidth="1"/>
    <col min="6827" max="6827" width="29.83203125" bestFit="1" customWidth="1"/>
    <col min="6828" max="6828" width="26.33203125" bestFit="1" customWidth="1"/>
    <col min="6829" max="6829" width="29" bestFit="1" customWidth="1"/>
    <col min="6830" max="6830" width="49.83203125" bestFit="1" customWidth="1"/>
    <col min="6831" max="6831" width="52.5" bestFit="1" customWidth="1"/>
    <col min="6832" max="6832" width="14.5" bestFit="1" customWidth="1"/>
    <col min="6833" max="6833" width="17.1640625" bestFit="1" customWidth="1"/>
    <col min="6834" max="6834" width="23.33203125" bestFit="1" customWidth="1"/>
    <col min="6835" max="6835" width="25.83203125" bestFit="1" customWidth="1"/>
    <col min="6836" max="6836" width="18.33203125" bestFit="1" customWidth="1"/>
    <col min="6837" max="6837" width="20.83203125" bestFit="1" customWidth="1"/>
    <col min="6838" max="6838" width="49.83203125" bestFit="1" customWidth="1"/>
    <col min="6839" max="6839" width="52.5" bestFit="1" customWidth="1"/>
    <col min="6840" max="6840" width="24" bestFit="1" customWidth="1"/>
    <col min="6841" max="6841" width="26.6640625" bestFit="1" customWidth="1"/>
    <col min="6842" max="6842" width="13.33203125" bestFit="1" customWidth="1"/>
    <col min="6843" max="6843" width="15.83203125" bestFit="1" customWidth="1"/>
    <col min="6844" max="6844" width="22.83203125" bestFit="1" customWidth="1"/>
    <col min="6845" max="6845" width="25.5" bestFit="1" customWidth="1"/>
    <col min="6846" max="6846" width="33.83203125" bestFit="1" customWidth="1"/>
    <col min="6847" max="6847" width="36.33203125" bestFit="1" customWidth="1"/>
    <col min="6848" max="6848" width="41.6640625" bestFit="1" customWidth="1"/>
    <col min="6849" max="6849" width="44.33203125" bestFit="1" customWidth="1"/>
    <col min="6850" max="6850" width="45.83203125" bestFit="1" customWidth="1"/>
    <col min="6851" max="6851" width="48.5" bestFit="1" customWidth="1"/>
    <col min="6852" max="6852" width="27.6640625" bestFit="1" customWidth="1"/>
    <col min="6853" max="6853" width="30.33203125" bestFit="1" customWidth="1"/>
    <col min="6854" max="6854" width="27.5" bestFit="1" customWidth="1"/>
    <col min="6855" max="6855" width="30.1640625" bestFit="1" customWidth="1"/>
    <col min="6856" max="6856" width="11.33203125" bestFit="1" customWidth="1"/>
    <col min="6857" max="6857" width="13.83203125" bestFit="1" customWidth="1"/>
    <col min="6858" max="6858" width="35.33203125" bestFit="1" customWidth="1"/>
    <col min="6859" max="6859" width="38" bestFit="1" customWidth="1"/>
    <col min="6860" max="6860" width="22.33203125" bestFit="1" customWidth="1"/>
    <col min="6861" max="6861" width="25" bestFit="1" customWidth="1"/>
    <col min="6862" max="6862" width="18.1640625" bestFit="1" customWidth="1"/>
    <col min="6863" max="6863" width="20.6640625" bestFit="1" customWidth="1"/>
    <col min="6864" max="6864" width="27" bestFit="1" customWidth="1"/>
    <col min="6865" max="6865" width="29.6640625" bestFit="1" customWidth="1"/>
    <col min="6866" max="6866" width="51.1640625" bestFit="1" customWidth="1"/>
    <col min="6867" max="6867" width="53.83203125" bestFit="1" customWidth="1"/>
    <col min="6868" max="6868" width="8.83203125" bestFit="1" customWidth="1"/>
    <col min="6869" max="6869" width="11.1640625" bestFit="1" customWidth="1"/>
    <col min="6870" max="6870" width="22" bestFit="1" customWidth="1"/>
    <col min="6871" max="6871" width="24.6640625" bestFit="1" customWidth="1"/>
    <col min="6872" max="6872" width="16.6640625" bestFit="1" customWidth="1"/>
    <col min="6873" max="6873" width="19.33203125" bestFit="1" customWidth="1"/>
    <col min="6874" max="6874" width="47.83203125" bestFit="1" customWidth="1"/>
    <col min="6875" max="6875" width="50.5" bestFit="1" customWidth="1"/>
    <col min="6876" max="6876" width="20.6640625" bestFit="1" customWidth="1"/>
    <col min="6877" max="6877" width="23.33203125" bestFit="1" customWidth="1"/>
    <col min="6878" max="6878" width="31.1640625" bestFit="1" customWidth="1"/>
    <col min="6879" max="6879" width="33.83203125" bestFit="1" customWidth="1"/>
    <col min="6880" max="6880" width="14.33203125" bestFit="1" customWidth="1"/>
    <col min="6881" max="6881" width="17" bestFit="1" customWidth="1"/>
    <col min="6882" max="6882" width="44.33203125" bestFit="1" customWidth="1"/>
    <col min="6883" max="6883" width="46.83203125" bestFit="1" customWidth="1"/>
    <col min="6884" max="6884" width="12.83203125" bestFit="1" customWidth="1"/>
    <col min="6885" max="6885" width="15.33203125" bestFit="1" customWidth="1"/>
    <col min="6886" max="6886" width="46.83203125" bestFit="1" customWidth="1"/>
    <col min="6887" max="6887" width="49.5" bestFit="1" customWidth="1"/>
    <col min="6888" max="6888" width="42.6640625" bestFit="1" customWidth="1"/>
    <col min="6889" max="6889" width="45.33203125" bestFit="1" customWidth="1"/>
    <col min="6890" max="6890" width="33.83203125" bestFit="1" customWidth="1"/>
    <col min="6891" max="6891" width="36.33203125" bestFit="1" customWidth="1"/>
    <col min="6892" max="6892" width="45" bestFit="1" customWidth="1"/>
    <col min="6893" max="6893" width="47.6640625" bestFit="1" customWidth="1"/>
    <col min="6894" max="6894" width="28.6640625" bestFit="1" customWidth="1"/>
    <col min="6895" max="6895" width="31.1640625" bestFit="1" customWidth="1"/>
    <col min="6896" max="6896" width="21.5" bestFit="1" customWidth="1"/>
    <col min="6897" max="6897" width="24.1640625" bestFit="1" customWidth="1"/>
    <col min="6898" max="6898" width="41" bestFit="1" customWidth="1"/>
    <col min="6899" max="6899" width="43.6640625" bestFit="1" customWidth="1"/>
    <col min="6900" max="6900" width="39.6640625" bestFit="1" customWidth="1"/>
    <col min="6901" max="6901" width="42.33203125" bestFit="1" customWidth="1"/>
    <col min="6902" max="6902" width="24.5" bestFit="1" customWidth="1"/>
    <col min="6903" max="6903" width="27.1640625" bestFit="1" customWidth="1"/>
    <col min="6904" max="6904" width="17.1640625" bestFit="1" customWidth="1"/>
    <col min="6905" max="6905" width="19.83203125" bestFit="1" customWidth="1"/>
    <col min="6906" max="6906" width="27.6640625" bestFit="1" customWidth="1"/>
    <col min="6907" max="6907" width="30.33203125" bestFit="1" customWidth="1"/>
    <col min="6908" max="6908" width="49" bestFit="1" customWidth="1"/>
    <col min="6909" max="6909" width="51.5" bestFit="1" customWidth="1"/>
    <col min="6910" max="6910" width="24" bestFit="1" customWidth="1"/>
    <col min="6911" max="6911" width="26.6640625" bestFit="1" customWidth="1"/>
    <col min="6912" max="6912" width="25.1640625" bestFit="1" customWidth="1"/>
    <col min="6913" max="6913" width="27.83203125" bestFit="1" customWidth="1"/>
    <col min="6914" max="6914" width="15.83203125" bestFit="1" customWidth="1"/>
    <col min="6915" max="6915" width="18.5" bestFit="1" customWidth="1"/>
    <col min="6916" max="6916" width="37.1640625" bestFit="1" customWidth="1"/>
    <col min="6917" max="6917" width="39.83203125" bestFit="1" customWidth="1"/>
    <col min="6918" max="6918" width="21.1640625" bestFit="1" customWidth="1"/>
    <col min="6919" max="6919" width="23.83203125" bestFit="1" customWidth="1"/>
    <col min="6920" max="6920" width="12.1640625" bestFit="1" customWidth="1"/>
    <col min="6921" max="6921" width="14.6640625" bestFit="1" customWidth="1"/>
    <col min="6922" max="6922" width="19.6640625" bestFit="1" customWidth="1"/>
    <col min="6923" max="6923" width="22.33203125" bestFit="1" customWidth="1"/>
    <col min="6924" max="6924" width="35" bestFit="1" customWidth="1"/>
    <col min="6925" max="6925" width="37.6640625" bestFit="1" customWidth="1"/>
    <col min="6926" max="6926" width="50" bestFit="1" customWidth="1"/>
    <col min="6927" max="6927" width="52.6640625" bestFit="1" customWidth="1"/>
    <col min="6928" max="6928" width="15.6640625" bestFit="1" customWidth="1"/>
    <col min="6929" max="6929" width="18.33203125" bestFit="1" customWidth="1"/>
    <col min="6930" max="6930" width="30.33203125" bestFit="1" customWidth="1"/>
    <col min="6931" max="6931" width="33" bestFit="1" customWidth="1"/>
    <col min="6932" max="6932" width="24.1640625" bestFit="1" customWidth="1"/>
    <col min="6933" max="6933" width="26.83203125" bestFit="1" customWidth="1"/>
    <col min="6934" max="6934" width="24.83203125" bestFit="1" customWidth="1"/>
    <col min="6935" max="6935" width="27.5" bestFit="1" customWidth="1"/>
    <col min="6936" max="6936" width="18.1640625" bestFit="1" customWidth="1"/>
    <col min="6937" max="6937" width="20.6640625" bestFit="1" customWidth="1"/>
    <col min="6938" max="6938" width="25.5" bestFit="1" customWidth="1"/>
    <col min="6939" max="6939" width="28.1640625" bestFit="1" customWidth="1"/>
    <col min="6940" max="6940" width="25.6640625" bestFit="1" customWidth="1"/>
    <col min="6941" max="6941" width="28.33203125" bestFit="1" customWidth="1"/>
    <col min="6942" max="6942" width="21.1640625" bestFit="1" customWidth="1"/>
    <col min="6943" max="6943" width="23.83203125" bestFit="1" customWidth="1"/>
    <col min="6944" max="6944" width="32.33203125" bestFit="1" customWidth="1"/>
    <col min="6945" max="6945" width="35" bestFit="1" customWidth="1"/>
    <col min="6946" max="6946" width="49.83203125" bestFit="1" customWidth="1"/>
    <col min="6947" max="6947" width="52.5" bestFit="1" customWidth="1"/>
    <col min="6948" max="6948" width="37.6640625" bestFit="1" customWidth="1"/>
    <col min="6949" max="6949" width="40.33203125" bestFit="1" customWidth="1"/>
    <col min="6950" max="6950" width="13.33203125" bestFit="1" customWidth="1"/>
    <col min="6951" max="6951" width="15.83203125" bestFit="1" customWidth="1"/>
    <col min="6952" max="6952" width="42.83203125" bestFit="1" customWidth="1"/>
    <col min="6953" max="6953" width="45.5" bestFit="1" customWidth="1"/>
    <col min="6954" max="6954" width="29.33203125" bestFit="1" customWidth="1"/>
    <col min="6955" max="6955" width="32" bestFit="1" customWidth="1"/>
    <col min="6956" max="6956" width="26" bestFit="1" customWidth="1"/>
    <col min="6957" max="6957" width="28.6640625" bestFit="1" customWidth="1"/>
    <col min="6958" max="6958" width="47.33203125" bestFit="1" customWidth="1"/>
    <col min="6959" max="6959" width="50" bestFit="1" customWidth="1"/>
    <col min="6960" max="6960" width="36.83203125" bestFit="1" customWidth="1"/>
    <col min="6961" max="6961" width="39.5" bestFit="1" customWidth="1"/>
    <col min="6962" max="6962" width="17.33203125" bestFit="1" customWidth="1"/>
    <col min="6963" max="6963" width="20" bestFit="1" customWidth="1"/>
    <col min="6964" max="6964" width="28" bestFit="1" customWidth="1"/>
    <col min="6965" max="6965" width="30.6640625" bestFit="1" customWidth="1"/>
    <col min="6966" max="6966" width="22.5" bestFit="1" customWidth="1"/>
    <col min="6967" max="6967" width="25.1640625" bestFit="1" customWidth="1"/>
    <col min="6968" max="6968" width="32.33203125" bestFit="1" customWidth="1"/>
    <col min="6969" max="6969" width="35" bestFit="1" customWidth="1"/>
    <col min="6970" max="6970" width="26.6640625" bestFit="1" customWidth="1"/>
    <col min="6971" max="6971" width="29.33203125" bestFit="1" customWidth="1"/>
    <col min="6972" max="6972" width="44.6640625" bestFit="1" customWidth="1"/>
    <col min="6973" max="6973" width="47.33203125" bestFit="1" customWidth="1"/>
    <col min="6974" max="6974" width="26.33203125" bestFit="1" customWidth="1"/>
    <col min="6975" max="6975" width="29" bestFit="1" customWidth="1"/>
    <col min="6976" max="6976" width="31" bestFit="1" customWidth="1"/>
    <col min="6977" max="6977" width="33.6640625" bestFit="1" customWidth="1"/>
    <col min="6978" max="6978" width="12.33203125" bestFit="1" customWidth="1"/>
    <col min="6979" max="6979" width="14.83203125" bestFit="1" customWidth="1"/>
    <col min="6980" max="6980" width="18.1640625" bestFit="1" customWidth="1"/>
    <col min="6981" max="6981" width="20.6640625" bestFit="1" customWidth="1"/>
    <col min="6982" max="6982" width="18.5" bestFit="1" customWidth="1"/>
    <col min="6983" max="6983" width="21" bestFit="1" customWidth="1"/>
    <col min="6984" max="6984" width="31.33203125" bestFit="1" customWidth="1"/>
    <col min="6985" max="6985" width="34" bestFit="1" customWidth="1"/>
    <col min="6986" max="6986" width="15.6640625" bestFit="1" customWidth="1"/>
    <col min="6987" max="6987" width="18.33203125" bestFit="1" customWidth="1"/>
    <col min="6988" max="6988" width="14.33203125" bestFit="1" customWidth="1"/>
    <col min="6989" max="6989" width="17" bestFit="1" customWidth="1"/>
    <col min="6990" max="6990" width="24.1640625" bestFit="1" customWidth="1"/>
    <col min="6991" max="6991" width="26.83203125" bestFit="1" customWidth="1"/>
    <col min="6992" max="6992" width="16.6640625" bestFit="1" customWidth="1"/>
    <col min="6993" max="6993" width="19.33203125" bestFit="1" customWidth="1"/>
    <col min="6994" max="6994" width="50" bestFit="1" customWidth="1"/>
    <col min="6995" max="6995" width="52.6640625" bestFit="1" customWidth="1"/>
    <col min="6996" max="6996" width="53" bestFit="1" customWidth="1"/>
    <col min="6997" max="6997" width="55.6640625" bestFit="1" customWidth="1"/>
    <col min="6998" max="6998" width="51.6640625" bestFit="1" customWidth="1"/>
    <col min="6999" max="6999" width="54.5" bestFit="1" customWidth="1"/>
    <col min="7000" max="7000" width="28.33203125" bestFit="1" customWidth="1"/>
    <col min="7001" max="7001" width="30.83203125" bestFit="1" customWidth="1"/>
    <col min="7002" max="7002" width="18.1640625" bestFit="1" customWidth="1"/>
    <col min="7003" max="7003" width="20.6640625" bestFit="1" customWidth="1"/>
    <col min="7004" max="7004" width="47.1640625" bestFit="1" customWidth="1"/>
    <col min="7005" max="7005" width="49.83203125" bestFit="1" customWidth="1"/>
    <col min="7006" max="7006" width="42.5" bestFit="1" customWidth="1"/>
    <col min="7007" max="7007" width="45.1640625" bestFit="1" customWidth="1"/>
    <col min="7008" max="7008" width="44.5" bestFit="1" customWidth="1"/>
    <col min="7009" max="7009" width="47" bestFit="1" customWidth="1"/>
    <col min="7010" max="7010" width="25.6640625" bestFit="1" customWidth="1"/>
    <col min="7011" max="7011" width="28.33203125" bestFit="1" customWidth="1"/>
    <col min="7012" max="7012" width="30.1640625" bestFit="1" customWidth="1"/>
    <col min="7013" max="7013" width="32.83203125" bestFit="1" customWidth="1"/>
    <col min="7014" max="7014" width="22.33203125" bestFit="1" customWidth="1"/>
    <col min="7015" max="7015" width="25" bestFit="1" customWidth="1"/>
    <col min="7016" max="7016" width="31.83203125" bestFit="1" customWidth="1"/>
    <col min="7017" max="7017" width="34.5" bestFit="1" customWidth="1"/>
    <col min="7018" max="7018" width="34.6640625" bestFit="1" customWidth="1"/>
    <col min="7019" max="7019" width="37.33203125" bestFit="1" customWidth="1"/>
    <col min="7020" max="7020" width="18.83203125" bestFit="1" customWidth="1"/>
    <col min="7021" max="7021" width="21.5" bestFit="1" customWidth="1"/>
    <col min="7022" max="7022" width="28.83203125" bestFit="1" customWidth="1"/>
    <col min="7023" max="7023" width="31.33203125" bestFit="1" customWidth="1"/>
    <col min="7024" max="7024" width="21.5" bestFit="1" customWidth="1"/>
    <col min="7025" max="7025" width="24.1640625" bestFit="1" customWidth="1"/>
    <col min="7026" max="7026" width="40.5" bestFit="1" customWidth="1"/>
    <col min="7027" max="7027" width="43.1640625" bestFit="1" customWidth="1"/>
    <col min="7028" max="7028" width="21.33203125" bestFit="1" customWidth="1"/>
    <col min="7029" max="7029" width="24" bestFit="1" customWidth="1"/>
    <col min="7030" max="7030" width="21.6640625" bestFit="1" customWidth="1"/>
    <col min="7031" max="7031" width="24.33203125" bestFit="1" customWidth="1"/>
    <col min="7032" max="7032" width="35.6640625" bestFit="1" customWidth="1"/>
    <col min="7033" max="7033" width="38.33203125" bestFit="1" customWidth="1"/>
    <col min="7034" max="7034" width="26.33203125" bestFit="1" customWidth="1"/>
    <col min="7035" max="7035" width="29" bestFit="1" customWidth="1"/>
    <col min="7036" max="7036" width="26.5" bestFit="1" customWidth="1"/>
    <col min="7037" max="7037" width="29.1640625" bestFit="1" customWidth="1"/>
    <col min="7038" max="7038" width="20.6640625" bestFit="1" customWidth="1"/>
    <col min="7039" max="7039" width="23.33203125" bestFit="1" customWidth="1"/>
    <col min="7040" max="7040" width="35.83203125" bestFit="1" customWidth="1"/>
    <col min="7041" max="7041" width="38.5" bestFit="1" customWidth="1"/>
    <col min="7042" max="7042" width="40.5" bestFit="1" customWidth="1"/>
    <col min="7043" max="7043" width="43.1640625" bestFit="1" customWidth="1"/>
    <col min="7044" max="7044" width="37.33203125" bestFit="1" customWidth="1"/>
    <col min="7045" max="7045" width="40" bestFit="1" customWidth="1"/>
    <col min="7046" max="7046" width="17.5" bestFit="1" customWidth="1"/>
    <col min="7047" max="7047" width="20.1640625" bestFit="1" customWidth="1"/>
    <col min="7048" max="7048" width="15.5" bestFit="1" customWidth="1"/>
    <col min="7049" max="7049" width="18.1640625" bestFit="1" customWidth="1"/>
    <col min="7050" max="7050" width="12.1640625" bestFit="1" customWidth="1"/>
    <col min="7051" max="7051" width="14.6640625" bestFit="1" customWidth="1"/>
    <col min="7052" max="7052" width="33" bestFit="1" customWidth="1"/>
    <col min="7053" max="7053" width="35.6640625" bestFit="1" customWidth="1"/>
    <col min="7054" max="7054" width="21.33203125" bestFit="1" customWidth="1"/>
    <col min="7055" max="7055" width="24" bestFit="1" customWidth="1"/>
    <col min="7056" max="7056" width="32.5" bestFit="1" customWidth="1"/>
    <col min="7057" max="7057" width="35.1640625" bestFit="1" customWidth="1"/>
    <col min="7058" max="7058" width="36" bestFit="1" customWidth="1"/>
    <col min="7059" max="7059" width="38.6640625" bestFit="1" customWidth="1"/>
    <col min="7060" max="7060" width="17.33203125" bestFit="1" customWidth="1"/>
    <col min="7061" max="7061" width="20" bestFit="1" customWidth="1"/>
    <col min="7062" max="7062" width="52.83203125" bestFit="1" customWidth="1"/>
    <col min="7063" max="7063" width="55.5" bestFit="1" customWidth="1"/>
    <col min="7064" max="7064" width="39.5" bestFit="1" customWidth="1"/>
    <col min="7065" max="7065" width="42.1640625" bestFit="1" customWidth="1"/>
    <col min="7066" max="7066" width="35.6640625" bestFit="1" customWidth="1"/>
    <col min="7067" max="7067" width="38.33203125" bestFit="1" customWidth="1"/>
    <col min="7068" max="7068" width="40.5" bestFit="1" customWidth="1"/>
    <col min="7069" max="7069" width="43.1640625" bestFit="1" customWidth="1"/>
    <col min="7070" max="7070" width="53.6640625" bestFit="1" customWidth="1"/>
    <col min="7071" max="7071" width="56.33203125" bestFit="1" customWidth="1"/>
    <col min="7072" max="7072" width="24.83203125" bestFit="1" customWidth="1"/>
    <col min="7073" max="7073" width="27.5" bestFit="1" customWidth="1"/>
    <col min="7074" max="7074" width="55.6640625" bestFit="1" customWidth="1"/>
    <col min="7075" max="7075" width="58.33203125" bestFit="1" customWidth="1"/>
    <col min="7076" max="7076" width="23.83203125" bestFit="1" customWidth="1"/>
    <col min="7077" max="7077" width="26.33203125" bestFit="1" customWidth="1"/>
    <col min="7078" max="7078" width="15.5" bestFit="1" customWidth="1"/>
    <col min="7079" max="7079" width="18.1640625" bestFit="1" customWidth="1"/>
    <col min="7080" max="7080" width="29.83203125" bestFit="1" customWidth="1"/>
    <col min="7081" max="7081" width="32.5" bestFit="1" customWidth="1"/>
    <col min="7082" max="7082" width="46.6640625" bestFit="1" customWidth="1"/>
    <col min="7083" max="7083" width="49.33203125" bestFit="1" customWidth="1"/>
    <col min="7084" max="7084" width="48.5" bestFit="1" customWidth="1"/>
    <col min="7085" max="7085" width="51.1640625" bestFit="1" customWidth="1"/>
    <col min="7086" max="7086" width="32.33203125" bestFit="1" customWidth="1"/>
    <col min="7087" max="7087" width="35" bestFit="1" customWidth="1"/>
    <col min="7088" max="7088" width="34.6640625" bestFit="1" customWidth="1"/>
    <col min="7089" max="7089" width="37.33203125" bestFit="1" customWidth="1"/>
    <col min="7090" max="7090" width="27.6640625" bestFit="1" customWidth="1"/>
    <col min="7091" max="7091" width="30.33203125" bestFit="1" customWidth="1"/>
    <col min="7092" max="7092" width="29.33203125" bestFit="1" customWidth="1"/>
    <col min="7093" max="7093" width="32" bestFit="1" customWidth="1"/>
    <col min="7094" max="7094" width="42.83203125" bestFit="1" customWidth="1"/>
    <col min="7095" max="7095" width="45.5" bestFit="1" customWidth="1"/>
    <col min="7096" max="7096" width="35" bestFit="1" customWidth="1"/>
    <col min="7097" max="7097" width="37.6640625" bestFit="1" customWidth="1"/>
    <col min="7098" max="7098" width="27" bestFit="1" customWidth="1"/>
    <col min="7099" max="7099" width="29.6640625" bestFit="1" customWidth="1"/>
    <col min="7100" max="7100" width="22.1640625" bestFit="1" customWidth="1"/>
    <col min="7101" max="7101" width="24.83203125" bestFit="1" customWidth="1"/>
    <col min="7102" max="7102" width="42.1640625" bestFit="1" customWidth="1"/>
    <col min="7103" max="7103" width="45" bestFit="1" customWidth="1"/>
    <col min="7104" max="7104" width="40" bestFit="1" customWidth="1"/>
    <col min="7105" max="7105" width="42.6640625" bestFit="1" customWidth="1"/>
    <col min="7106" max="7106" width="37.33203125" bestFit="1" customWidth="1"/>
    <col min="7107" max="7107" width="40" bestFit="1" customWidth="1"/>
    <col min="7108" max="7108" width="34.83203125" bestFit="1" customWidth="1"/>
    <col min="7109" max="7109" width="37.5" bestFit="1" customWidth="1"/>
    <col min="7110" max="7110" width="19" bestFit="1" customWidth="1"/>
    <col min="7111" max="7111" width="21.6640625" bestFit="1" customWidth="1"/>
    <col min="7112" max="7112" width="9.1640625" bestFit="1" customWidth="1"/>
    <col min="7113" max="7113" width="11.6640625" bestFit="1" customWidth="1"/>
    <col min="7114" max="7114" width="45.6640625" bestFit="1" customWidth="1"/>
    <col min="7115" max="7115" width="48.33203125" bestFit="1" customWidth="1"/>
    <col min="7116" max="7116" width="29" bestFit="1" customWidth="1"/>
    <col min="7117" max="7117" width="31.5" bestFit="1" customWidth="1"/>
    <col min="7118" max="7118" width="19.6640625" bestFit="1" customWidth="1"/>
    <col min="7119" max="7119" width="22.33203125" bestFit="1" customWidth="1"/>
    <col min="7120" max="7120" width="40.5" bestFit="1" customWidth="1"/>
    <col min="7121" max="7121" width="43.1640625" bestFit="1" customWidth="1"/>
    <col min="7122" max="7122" width="36.5" bestFit="1" customWidth="1"/>
    <col min="7123" max="7123" width="39.1640625" bestFit="1" customWidth="1"/>
    <col min="7124" max="7124" width="52" bestFit="1" customWidth="1"/>
    <col min="7125" max="7125" width="54.6640625" bestFit="1" customWidth="1"/>
    <col min="7126" max="7126" width="35" bestFit="1" customWidth="1"/>
    <col min="7127" max="7127" width="37.6640625" bestFit="1" customWidth="1"/>
    <col min="7128" max="7128" width="15.33203125" bestFit="1" customWidth="1"/>
    <col min="7129" max="7129" width="18" bestFit="1" customWidth="1"/>
    <col min="7130" max="7130" width="47.5" bestFit="1" customWidth="1"/>
    <col min="7131" max="7131" width="50.1640625" bestFit="1" customWidth="1"/>
    <col min="7132" max="7132" width="44.33203125" bestFit="1" customWidth="1"/>
    <col min="7133" max="7133" width="46.83203125" bestFit="1" customWidth="1"/>
    <col min="7134" max="7134" width="48.6640625" bestFit="1" customWidth="1"/>
    <col min="7135" max="7135" width="51.33203125" bestFit="1" customWidth="1"/>
    <col min="7136" max="7136" width="14.1640625" bestFit="1" customWidth="1"/>
    <col min="7137" max="7137" width="16.83203125" bestFit="1" customWidth="1"/>
    <col min="7138" max="7138" width="22.5" bestFit="1" customWidth="1"/>
    <col min="7139" max="7139" width="25.1640625" bestFit="1" customWidth="1"/>
    <col min="7140" max="7140" width="49.33203125" bestFit="1" customWidth="1"/>
    <col min="7141" max="7141" width="51.83203125" bestFit="1" customWidth="1"/>
    <col min="7142" max="7142" width="45.33203125" bestFit="1" customWidth="1"/>
    <col min="7143" max="7143" width="48" bestFit="1" customWidth="1"/>
    <col min="7144" max="7144" width="17.33203125" bestFit="1" customWidth="1"/>
    <col min="7145" max="7145" width="20" bestFit="1" customWidth="1"/>
    <col min="7146" max="7146" width="49.6640625" bestFit="1" customWidth="1"/>
    <col min="7147" max="7147" width="52.1640625" bestFit="1" customWidth="1"/>
    <col min="7148" max="7148" width="33.6640625" bestFit="1" customWidth="1"/>
    <col min="7149" max="7149" width="36.1640625" bestFit="1" customWidth="1"/>
    <col min="7150" max="7150" width="48.1640625" bestFit="1" customWidth="1"/>
    <col min="7151" max="7151" width="50.83203125" bestFit="1" customWidth="1"/>
    <col min="7152" max="7152" width="37.1640625" bestFit="1" customWidth="1"/>
    <col min="7153" max="7153" width="39.83203125" bestFit="1" customWidth="1"/>
    <col min="7154" max="7154" width="37.1640625" bestFit="1" customWidth="1"/>
    <col min="7155" max="7155" width="39.83203125" bestFit="1" customWidth="1"/>
    <col min="7156" max="7156" width="15.5" bestFit="1" customWidth="1"/>
    <col min="7157" max="7157" width="18.1640625" bestFit="1" customWidth="1"/>
    <col min="7158" max="7158" width="12.33203125" bestFit="1" customWidth="1"/>
    <col min="7159" max="7159" width="14.83203125" bestFit="1" customWidth="1"/>
    <col min="7160" max="7160" width="22.5" bestFit="1" customWidth="1"/>
    <col min="7161" max="7161" width="25.1640625" bestFit="1" customWidth="1"/>
    <col min="7162" max="7162" width="39.5" bestFit="1" customWidth="1"/>
    <col min="7163" max="7163" width="42.1640625" bestFit="1" customWidth="1"/>
    <col min="7164" max="7164" width="27.1640625" bestFit="1" customWidth="1"/>
    <col min="7165" max="7165" width="29.83203125" bestFit="1" customWidth="1"/>
    <col min="7166" max="7166" width="24.83203125" bestFit="1" customWidth="1"/>
    <col min="7167" max="7167" width="27.5" bestFit="1" customWidth="1"/>
    <col min="7168" max="7168" width="42.5" bestFit="1" customWidth="1"/>
    <col min="7169" max="7169" width="45.1640625" bestFit="1" customWidth="1"/>
    <col min="7170" max="7170" width="23.5" bestFit="1" customWidth="1"/>
    <col min="7171" max="7171" width="26" bestFit="1" customWidth="1"/>
    <col min="7172" max="7172" width="21.5" bestFit="1" customWidth="1"/>
    <col min="7173" max="7173" width="24.1640625" bestFit="1" customWidth="1"/>
    <col min="7174" max="7174" width="42.5" bestFit="1" customWidth="1"/>
    <col min="7175" max="7175" width="45.1640625" bestFit="1" customWidth="1"/>
    <col min="7176" max="7176" width="33.6640625" bestFit="1" customWidth="1"/>
    <col min="7177" max="7177" width="36.1640625" bestFit="1" customWidth="1"/>
    <col min="7178" max="7178" width="30.6640625" bestFit="1" customWidth="1"/>
    <col min="7179" max="7179" width="33.33203125" bestFit="1" customWidth="1"/>
    <col min="7180" max="7180" width="25.6640625" bestFit="1" customWidth="1"/>
    <col min="7181" max="7181" width="28.33203125" bestFit="1" customWidth="1"/>
    <col min="7182" max="7182" width="13.83203125" bestFit="1" customWidth="1"/>
    <col min="7183" max="7183" width="16.5" bestFit="1" customWidth="1"/>
    <col min="7184" max="7184" width="27.33203125" bestFit="1" customWidth="1"/>
    <col min="7185" max="7185" width="30" bestFit="1" customWidth="1"/>
    <col min="7186" max="7186" width="22.5" bestFit="1" customWidth="1"/>
    <col min="7187" max="7187" width="25.1640625" bestFit="1" customWidth="1"/>
    <col min="7188" max="7188" width="22.6640625" bestFit="1" customWidth="1"/>
    <col min="7189" max="7189" width="25.33203125" bestFit="1" customWidth="1"/>
    <col min="7190" max="7190" width="36.1640625" bestFit="1" customWidth="1"/>
    <col min="7191" max="7191" width="38.83203125" bestFit="1" customWidth="1"/>
    <col min="7192" max="7192" width="36" bestFit="1" customWidth="1"/>
    <col min="7193" max="7193" width="38.6640625" bestFit="1" customWidth="1"/>
    <col min="7194" max="7194" width="45.6640625" bestFit="1" customWidth="1"/>
    <col min="7195" max="7195" width="48.33203125" bestFit="1" customWidth="1"/>
    <col min="7196" max="7196" width="23.6640625" bestFit="1" customWidth="1"/>
    <col min="7197" max="7197" width="26.1640625" bestFit="1" customWidth="1"/>
    <col min="7198" max="7198" width="20.1640625" bestFit="1" customWidth="1"/>
    <col min="7199" max="7199" width="22.83203125" bestFit="1" customWidth="1"/>
    <col min="7200" max="7200" width="39.83203125" bestFit="1" customWidth="1"/>
    <col min="7201" max="7201" width="42.5" bestFit="1" customWidth="1"/>
    <col min="7202" max="7202" width="46.5" bestFit="1" customWidth="1"/>
    <col min="7203" max="7203" width="49.1640625" bestFit="1" customWidth="1"/>
    <col min="7204" max="7204" width="12.1640625" bestFit="1" customWidth="1"/>
    <col min="7205" max="7205" width="14.6640625" bestFit="1" customWidth="1"/>
    <col min="7206" max="7206" width="47.5" bestFit="1" customWidth="1"/>
    <col min="7207" max="7207" width="50.1640625" bestFit="1" customWidth="1"/>
    <col min="7208" max="7208" width="21" bestFit="1" customWidth="1"/>
    <col min="7209" max="7209" width="23.6640625" bestFit="1" customWidth="1"/>
    <col min="7210" max="7210" width="29.5" bestFit="1" customWidth="1"/>
    <col min="7211" max="7211" width="32.1640625" bestFit="1" customWidth="1"/>
    <col min="7212" max="7212" width="18.6640625" bestFit="1" customWidth="1"/>
    <col min="7213" max="7213" width="21.1640625" bestFit="1" customWidth="1"/>
    <col min="7214" max="7214" width="48" bestFit="1" customWidth="1"/>
    <col min="7215" max="7215" width="50.6640625" bestFit="1" customWidth="1"/>
    <col min="7216" max="7216" width="40.6640625" bestFit="1" customWidth="1"/>
    <col min="7217" max="7217" width="43.33203125" bestFit="1" customWidth="1"/>
    <col min="7218" max="7218" width="27.5" bestFit="1" customWidth="1"/>
    <col min="7219" max="7219" width="30.1640625" bestFit="1" customWidth="1"/>
    <col min="7220" max="7220" width="43" bestFit="1" customWidth="1"/>
    <col min="7221" max="7221" width="45.6640625" bestFit="1" customWidth="1"/>
    <col min="7222" max="7222" width="22.5" bestFit="1" customWidth="1"/>
    <col min="7223" max="7223" width="25.1640625" bestFit="1" customWidth="1"/>
    <col min="7224" max="7224" width="41.83203125" bestFit="1" customWidth="1"/>
    <col min="7225" max="7225" width="44.5" bestFit="1" customWidth="1"/>
    <col min="7226" max="7226" width="51" bestFit="1" customWidth="1"/>
    <col min="7227" max="7227" width="53.6640625" bestFit="1" customWidth="1"/>
    <col min="7228" max="7228" width="37.6640625" bestFit="1" customWidth="1"/>
    <col min="7229" max="7229" width="40.33203125" bestFit="1" customWidth="1"/>
    <col min="7230" max="7230" width="21.5" bestFit="1" customWidth="1"/>
    <col min="7231" max="7231" width="24.1640625" bestFit="1" customWidth="1"/>
    <col min="7232" max="7232" width="39.1640625" bestFit="1" customWidth="1"/>
    <col min="7233" max="7233" width="41.6640625" bestFit="1" customWidth="1"/>
    <col min="7234" max="7234" width="19.1640625" bestFit="1" customWidth="1"/>
    <col min="7235" max="7235" width="21.83203125" bestFit="1" customWidth="1"/>
    <col min="7236" max="7236" width="21.5" bestFit="1" customWidth="1"/>
    <col min="7237" max="7237" width="24.1640625" bestFit="1" customWidth="1"/>
    <col min="7238" max="7238" width="51" bestFit="1" customWidth="1"/>
    <col min="7239" max="7239" width="53.6640625" bestFit="1" customWidth="1"/>
    <col min="7240" max="7240" width="46.5" bestFit="1" customWidth="1"/>
    <col min="7241" max="7241" width="49.1640625" bestFit="1" customWidth="1"/>
    <col min="7242" max="7242" width="48" bestFit="1" customWidth="1"/>
    <col min="7243" max="7243" width="50.6640625" bestFit="1" customWidth="1"/>
    <col min="7244" max="7244" width="25.5" bestFit="1" customWidth="1"/>
    <col min="7245" max="7245" width="28.1640625" bestFit="1" customWidth="1"/>
    <col min="7246" max="7246" width="39" bestFit="1" customWidth="1"/>
    <col min="7247" max="7247" width="41.5" bestFit="1" customWidth="1"/>
    <col min="7248" max="7248" width="30.1640625" bestFit="1" customWidth="1"/>
    <col min="7249" max="7249" width="32.83203125" bestFit="1" customWidth="1"/>
    <col min="7250" max="7250" width="50" bestFit="1" customWidth="1"/>
    <col min="7251" max="7251" width="52.6640625" bestFit="1" customWidth="1"/>
    <col min="7252" max="7252" width="29.1640625" bestFit="1" customWidth="1"/>
    <col min="7253" max="7253" width="31.83203125" bestFit="1" customWidth="1"/>
    <col min="7254" max="7254" width="17" bestFit="1" customWidth="1"/>
    <col min="7255" max="7255" width="19.6640625" bestFit="1" customWidth="1"/>
    <col min="7256" max="7256" width="39.33203125" bestFit="1" customWidth="1"/>
    <col min="7257" max="7257" width="41.83203125" bestFit="1" customWidth="1"/>
    <col min="7258" max="7258" width="19.5" bestFit="1" customWidth="1"/>
    <col min="7259" max="7259" width="22.1640625" bestFit="1" customWidth="1"/>
    <col min="7260" max="7260" width="25.1640625" bestFit="1" customWidth="1"/>
    <col min="7261" max="7261" width="27.83203125" bestFit="1" customWidth="1"/>
    <col min="7262" max="7262" width="18.1640625" bestFit="1" customWidth="1"/>
    <col min="7263" max="7263" width="20.6640625" bestFit="1" customWidth="1"/>
    <col min="7264" max="7264" width="33.83203125" bestFit="1" customWidth="1"/>
    <col min="7265" max="7265" width="36.33203125" bestFit="1" customWidth="1"/>
    <col min="7266" max="7266" width="46.33203125" bestFit="1" customWidth="1"/>
    <col min="7267" max="7267" width="49" bestFit="1" customWidth="1"/>
    <col min="7268" max="7268" width="49.5" bestFit="1" customWidth="1"/>
    <col min="7269" max="7269" width="52" bestFit="1" customWidth="1"/>
    <col min="7270" max="7270" width="26.83203125" bestFit="1" customWidth="1"/>
    <col min="7271" max="7271" width="29.5" bestFit="1" customWidth="1"/>
    <col min="7272" max="7272" width="40.6640625" bestFit="1" customWidth="1"/>
    <col min="7273" max="7273" width="43.33203125" bestFit="1" customWidth="1"/>
    <col min="7274" max="7274" width="49.5" bestFit="1" customWidth="1"/>
    <col min="7275" max="7275" width="52" bestFit="1" customWidth="1"/>
    <col min="7276" max="7276" width="21.83203125" bestFit="1" customWidth="1"/>
    <col min="7277" max="7277" width="24.5" bestFit="1" customWidth="1"/>
    <col min="7278" max="7278" width="39.6640625" bestFit="1" customWidth="1"/>
    <col min="7279" max="7279" width="42.33203125" bestFit="1" customWidth="1"/>
    <col min="7280" max="7280" width="22.83203125" bestFit="1" customWidth="1"/>
    <col min="7281" max="7281" width="25.5" bestFit="1" customWidth="1"/>
    <col min="7282" max="7282" width="47" bestFit="1" customWidth="1"/>
    <col min="7283" max="7283" width="49.6640625" bestFit="1" customWidth="1"/>
    <col min="7284" max="7284" width="40.6640625" bestFit="1" customWidth="1"/>
    <col min="7285" max="7285" width="43.33203125" bestFit="1" customWidth="1"/>
    <col min="7286" max="7286" width="16.6640625" bestFit="1" customWidth="1"/>
    <col min="7287" max="7287" width="19.33203125" bestFit="1" customWidth="1"/>
    <col min="7288" max="7288" width="36.83203125" bestFit="1" customWidth="1"/>
    <col min="7289" max="7289" width="39.5" bestFit="1" customWidth="1"/>
    <col min="7290" max="7290" width="29.83203125" bestFit="1" customWidth="1"/>
    <col min="7291" max="7291" width="32.5" bestFit="1" customWidth="1"/>
    <col min="7292" max="7292" width="26.33203125" bestFit="1" customWidth="1"/>
    <col min="7293" max="7293" width="29" bestFit="1" customWidth="1"/>
    <col min="7294" max="7294" width="42.5" bestFit="1" customWidth="1"/>
    <col min="7295" max="7295" width="45.1640625" bestFit="1" customWidth="1"/>
    <col min="7296" max="7296" width="49.1640625" bestFit="1" customWidth="1"/>
    <col min="7297" max="7297" width="51.6640625" bestFit="1" customWidth="1"/>
    <col min="7298" max="7298" width="48.5" bestFit="1" customWidth="1"/>
    <col min="7299" max="7299" width="51.1640625" bestFit="1" customWidth="1"/>
    <col min="7300" max="7300" width="21.6640625" bestFit="1" customWidth="1"/>
    <col min="7301" max="7301" width="24.33203125" bestFit="1" customWidth="1"/>
    <col min="7302" max="7302" width="24.83203125" bestFit="1" customWidth="1"/>
    <col min="7303" max="7303" width="27.5" bestFit="1" customWidth="1"/>
    <col min="7304" max="7304" width="46.6640625" bestFit="1" customWidth="1"/>
    <col min="7305" max="7305" width="49.33203125" bestFit="1" customWidth="1"/>
    <col min="7306" max="7306" width="18.6640625" bestFit="1" customWidth="1"/>
    <col min="7307" max="7307" width="21.1640625" bestFit="1" customWidth="1"/>
    <col min="7308" max="7308" width="30" bestFit="1" customWidth="1"/>
    <col min="7309" max="7309" width="32.6640625" bestFit="1" customWidth="1"/>
    <col min="7310" max="7310" width="27" bestFit="1" customWidth="1"/>
    <col min="7311" max="7311" width="29.6640625" bestFit="1" customWidth="1"/>
    <col min="7312" max="7312" width="18.1640625" bestFit="1" customWidth="1"/>
    <col min="7313" max="7313" width="20.6640625" bestFit="1" customWidth="1"/>
    <col min="7314" max="7314" width="22" bestFit="1" customWidth="1"/>
    <col min="7315" max="7315" width="24.6640625" bestFit="1" customWidth="1"/>
    <col min="7317" max="7317" width="13.33203125" bestFit="1" customWidth="1"/>
    <col min="7318" max="7318" width="20" bestFit="1" customWidth="1"/>
    <col min="7319" max="7319" width="22.6640625" bestFit="1" customWidth="1"/>
    <col min="7320" max="7320" width="25.83203125" bestFit="1" customWidth="1"/>
    <col min="7321" max="7321" width="28.5" bestFit="1" customWidth="1"/>
    <col min="7322" max="7322" width="32" bestFit="1" customWidth="1"/>
    <col min="7323" max="7323" width="34.6640625" bestFit="1" customWidth="1"/>
    <col min="7324" max="7324" width="22" bestFit="1" customWidth="1"/>
    <col min="7325" max="7325" width="24.6640625" bestFit="1" customWidth="1"/>
    <col min="7326" max="7326" width="18.33203125" bestFit="1" customWidth="1"/>
    <col min="7327" max="7327" width="20.83203125" bestFit="1" customWidth="1"/>
    <col min="7328" max="7328" width="30.6640625" bestFit="1" customWidth="1"/>
    <col min="7329" max="7329" width="33.33203125" bestFit="1" customWidth="1"/>
    <col min="7330" max="7330" width="17.5" bestFit="1" customWidth="1"/>
    <col min="7331" max="7331" width="20.1640625" bestFit="1" customWidth="1"/>
    <col min="7332" max="7332" width="14" bestFit="1" customWidth="1"/>
    <col min="7333" max="7333" width="16.6640625" bestFit="1" customWidth="1"/>
    <col min="7334" max="7334" width="33.6640625" bestFit="1" customWidth="1"/>
    <col min="7335" max="7335" width="36.1640625" bestFit="1" customWidth="1"/>
    <col min="7336" max="7336" width="20.6640625" bestFit="1" customWidth="1"/>
    <col min="7337" max="7337" width="23.33203125" bestFit="1" customWidth="1"/>
    <col min="7338" max="7338" width="25.83203125" bestFit="1" customWidth="1"/>
    <col min="7339" max="7339" width="28.5" bestFit="1" customWidth="1"/>
    <col min="7340" max="7340" width="29" bestFit="1" customWidth="1"/>
    <col min="7341" max="7341" width="31.5" bestFit="1" customWidth="1"/>
    <col min="7342" max="7342" width="21" bestFit="1" customWidth="1"/>
    <col min="7343" max="7343" width="23.6640625" bestFit="1" customWidth="1"/>
    <col min="7344" max="7344" width="26.1640625" bestFit="1" customWidth="1"/>
    <col min="7345" max="7345" width="28.83203125" bestFit="1" customWidth="1"/>
    <col min="7346" max="7346" width="33" bestFit="1" customWidth="1"/>
    <col min="7347" max="7347" width="35.6640625" bestFit="1" customWidth="1"/>
    <col min="7348" max="7348" width="19.5" bestFit="1" customWidth="1"/>
    <col min="7349" max="7349" width="22.1640625" bestFit="1" customWidth="1"/>
    <col min="7350" max="7350" width="41.5" bestFit="1" customWidth="1"/>
    <col min="7351" max="7351" width="44.1640625" bestFit="1" customWidth="1"/>
    <col min="7352" max="7352" width="32.5" bestFit="1" customWidth="1"/>
    <col min="7353" max="7353" width="35.1640625" bestFit="1" customWidth="1"/>
    <col min="7354" max="7354" width="42" bestFit="1" customWidth="1"/>
    <col min="7355" max="7355" width="44.6640625" bestFit="1" customWidth="1"/>
    <col min="7356" max="7356" width="48.1640625" bestFit="1" customWidth="1"/>
    <col min="7357" max="7357" width="50.83203125" bestFit="1" customWidth="1"/>
    <col min="7358" max="7358" width="39.6640625" bestFit="1" customWidth="1"/>
    <col min="7359" max="7359" width="42.33203125" bestFit="1" customWidth="1"/>
    <col min="7360" max="7360" width="13" bestFit="1" customWidth="1"/>
    <col min="7361" max="7361" width="15.5" bestFit="1" customWidth="1"/>
    <col min="7362" max="7362" width="14.5" bestFit="1" customWidth="1"/>
    <col min="7363" max="7363" width="17.1640625" bestFit="1" customWidth="1"/>
    <col min="7364" max="7364" width="43" bestFit="1" customWidth="1"/>
    <col min="7365" max="7365" width="45.6640625" bestFit="1" customWidth="1"/>
    <col min="7366" max="7366" width="29.1640625" bestFit="1" customWidth="1"/>
    <col min="7367" max="7367" width="31.83203125" bestFit="1" customWidth="1"/>
    <col min="7368" max="7368" width="18.83203125" bestFit="1" customWidth="1"/>
    <col min="7369" max="7369" width="21.5" bestFit="1" customWidth="1"/>
    <col min="7370" max="7370" width="12.5" bestFit="1" customWidth="1"/>
    <col min="7371" max="7371" width="15" bestFit="1" customWidth="1"/>
    <col min="7372" max="7372" width="16.83203125" bestFit="1" customWidth="1"/>
    <col min="7373" max="7373" width="19.5" bestFit="1" customWidth="1"/>
    <col min="7374" max="7374" width="38" bestFit="1" customWidth="1"/>
    <col min="7375" max="7375" width="40.6640625" bestFit="1" customWidth="1"/>
    <col min="7376" max="7376" width="21.5" bestFit="1" customWidth="1"/>
    <col min="7377" max="7377" width="24.1640625" bestFit="1" customWidth="1"/>
    <col min="7378" max="7378" width="34" bestFit="1" customWidth="1"/>
    <col min="7379" max="7379" width="36.5" bestFit="1" customWidth="1"/>
    <col min="7380" max="7380" width="35.33203125" bestFit="1" customWidth="1"/>
    <col min="7381" max="7381" width="38" bestFit="1" customWidth="1"/>
    <col min="7382" max="7382" width="45.83203125" bestFit="1" customWidth="1"/>
    <col min="7383" max="7383" width="48.5" bestFit="1" customWidth="1"/>
    <col min="7384" max="7384" width="29.33203125" bestFit="1" customWidth="1"/>
    <col min="7385" max="7385" width="32" bestFit="1" customWidth="1"/>
    <col min="7386" max="7386" width="37.6640625" bestFit="1" customWidth="1"/>
    <col min="7387" max="7387" width="40.33203125" bestFit="1" customWidth="1"/>
    <col min="7388" max="7388" width="24" bestFit="1" customWidth="1"/>
    <col min="7389" max="7389" width="26.6640625" bestFit="1" customWidth="1"/>
    <col min="7390" max="7390" width="40.33203125" bestFit="1" customWidth="1"/>
    <col min="7391" max="7391" width="43" bestFit="1" customWidth="1"/>
    <col min="7392" max="7392" width="52" bestFit="1" customWidth="1"/>
    <col min="7393" max="7393" width="54.6640625" bestFit="1" customWidth="1"/>
    <col min="7394" max="7394" width="45.33203125" bestFit="1" customWidth="1"/>
    <col min="7395" max="7395" width="48" bestFit="1" customWidth="1"/>
    <col min="7396" max="7396" width="45" bestFit="1" customWidth="1"/>
    <col min="7397" max="7397" width="47.6640625" bestFit="1" customWidth="1"/>
    <col min="7398" max="7398" width="20.33203125" bestFit="1" customWidth="1"/>
    <col min="7399" max="7399" width="23" bestFit="1" customWidth="1"/>
    <col min="7400" max="7400" width="23.5" bestFit="1" customWidth="1"/>
    <col min="7401" max="7401" width="26" bestFit="1" customWidth="1"/>
    <col min="7402" max="7402" width="17.5" bestFit="1" customWidth="1"/>
    <col min="7403" max="7403" width="20.1640625" bestFit="1" customWidth="1"/>
    <col min="7404" max="7404" width="31.5" bestFit="1" customWidth="1"/>
    <col min="7405" max="7405" width="34.1640625" bestFit="1" customWidth="1"/>
    <col min="7406" max="7406" width="20.1640625" bestFit="1" customWidth="1"/>
    <col min="7407" max="7407" width="22.83203125" bestFit="1" customWidth="1"/>
    <col min="7408" max="7408" width="21" bestFit="1" customWidth="1"/>
    <col min="7409" max="7409" width="23.6640625" bestFit="1" customWidth="1"/>
    <col min="7410" max="7410" width="31.6640625" bestFit="1" customWidth="1"/>
    <col min="7411" max="7411" width="34.33203125" bestFit="1" customWidth="1"/>
    <col min="7412" max="7412" width="45.83203125" bestFit="1" customWidth="1"/>
    <col min="7413" max="7413" width="48.5" bestFit="1" customWidth="1"/>
    <col min="7414" max="7414" width="30.33203125" bestFit="1" customWidth="1"/>
    <col min="7415" max="7415" width="33" bestFit="1" customWidth="1"/>
    <col min="7416" max="7416" width="15.6640625" bestFit="1" customWidth="1"/>
    <col min="7417" max="7417" width="18.33203125" bestFit="1" customWidth="1"/>
    <col min="7418" max="7418" width="48.6640625" bestFit="1" customWidth="1"/>
    <col min="7419" max="7419" width="51.33203125" bestFit="1" customWidth="1"/>
    <col min="7420" max="7420" width="45.5" bestFit="1" customWidth="1"/>
    <col min="7421" max="7421" width="48.1640625" bestFit="1" customWidth="1"/>
    <col min="7422" max="7422" width="31" bestFit="1" customWidth="1"/>
    <col min="7423" max="7423" width="33.6640625" bestFit="1" customWidth="1"/>
    <col min="7424" max="7424" width="16.5" bestFit="1" customWidth="1"/>
    <col min="7425" max="7425" width="19.1640625" bestFit="1" customWidth="1"/>
    <col min="7426" max="7426" width="41.1640625" bestFit="1" customWidth="1"/>
    <col min="7427" max="7427" width="43.83203125" bestFit="1" customWidth="1"/>
    <col min="7428" max="7428" width="48.6640625" bestFit="1" customWidth="1"/>
    <col min="7429" max="7429" width="51.33203125" bestFit="1" customWidth="1"/>
    <col min="7430" max="7430" width="50.33203125" bestFit="1" customWidth="1"/>
    <col min="7431" max="7431" width="53" bestFit="1" customWidth="1"/>
    <col min="7432" max="7432" width="31.1640625" bestFit="1" customWidth="1"/>
    <col min="7433" max="7433" width="33.83203125" bestFit="1" customWidth="1"/>
    <col min="7434" max="7434" width="7.33203125" bestFit="1" customWidth="1"/>
    <col min="7435" max="7435" width="9.83203125" bestFit="1" customWidth="1"/>
    <col min="7436" max="7436" width="50" bestFit="1" customWidth="1"/>
    <col min="7437" max="7437" width="52.6640625" bestFit="1" customWidth="1"/>
    <col min="7438" max="7438" width="25" bestFit="1" customWidth="1"/>
    <col min="7439" max="7439" width="27.6640625" bestFit="1" customWidth="1"/>
    <col min="7440" max="7440" width="18.5" bestFit="1" customWidth="1"/>
    <col min="7441" max="7441" width="21" bestFit="1" customWidth="1"/>
    <col min="7442" max="7442" width="23.5" bestFit="1" customWidth="1"/>
    <col min="7443" max="7443" width="26" bestFit="1" customWidth="1"/>
    <col min="7444" max="7444" width="21.83203125" bestFit="1" customWidth="1"/>
    <col min="7445" max="7445" width="24.5" bestFit="1" customWidth="1"/>
    <col min="7446" max="7446" width="8.83203125" bestFit="1" customWidth="1"/>
    <col min="7447" max="7447" width="9.5" bestFit="1" customWidth="1"/>
    <col min="7448" max="7448" width="45.1640625" bestFit="1" customWidth="1"/>
    <col min="7449" max="7449" width="47.83203125" bestFit="1" customWidth="1"/>
    <col min="7450" max="7450" width="49.33203125" bestFit="1" customWidth="1"/>
    <col min="7451" max="7451" width="51.83203125" bestFit="1" customWidth="1"/>
    <col min="7452" max="7452" width="52.6640625" bestFit="1" customWidth="1"/>
    <col min="7453" max="7453" width="55.5" bestFit="1" customWidth="1"/>
    <col min="7454" max="7454" width="30.83203125" bestFit="1" customWidth="1"/>
    <col min="7455" max="7455" width="33.5" bestFit="1" customWidth="1"/>
    <col min="7456" max="7456" width="24.6640625" bestFit="1" customWidth="1"/>
    <col min="7457" max="7457" width="27.33203125" bestFit="1" customWidth="1"/>
    <col min="7458" max="7458" width="41.5" bestFit="1" customWidth="1"/>
    <col min="7459" max="7459" width="44.1640625" bestFit="1" customWidth="1"/>
    <col min="7460" max="7460" width="14.83203125" bestFit="1" customWidth="1"/>
    <col min="7461" max="7461" width="17.5" bestFit="1" customWidth="1"/>
    <col min="7462" max="7462" width="31.5" bestFit="1" customWidth="1"/>
    <col min="7463" max="7463" width="34.1640625" bestFit="1" customWidth="1"/>
    <col min="7464" max="7464" width="27.6640625" bestFit="1" customWidth="1"/>
    <col min="7465" max="7465" width="30.33203125" bestFit="1" customWidth="1"/>
    <col min="7466" max="7466" width="32.1640625" bestFit="1" customWidth="1"/>
    <col min="7467" max="7467" width="34.83203125" bestFit="1" customWidth="1"/>
    <col min="7468" max="7468" width="13.5" bestFit="1" customWidth="1"/>
    <col min="7469" max="7469" width="16" bestFit="1" customWidth="1"/>
    <col min="7470" max="7470" width="34" bestFit="1" customWidth="1"/>
    <col min="7471" max="7471" width="36.5" bestFit="1" customWidth="1"/>
    <col min="7472" max="7472" width="46.33203125" bestFit="1" customWidth="1"/>
    <col min="7473" max="7473" width="49" bestFit="1" customWidth="1"/>
    <col min="7474" max="7474" width="33.83203125" bestFit="1" customWidth="1"/>
    <col min="7475" max="7475" width="36.33203125" bestFit="1" customWidth="1"/>
    <col min="7476" max="7476" width="22.5" bestFit="1" customWidth="1"/>
    <col min="7477" max="7477" width="25.1640625" bestFit="1" customWidth="1"/>
    <col min="7478" max="7478" width="17.1640625" bestFit="1" customWidth="1"/>
    <col min="7479" max="7479" width="19.83203125" bestFit="1" customWidth="1"/>
    <col min="7480" max="7480" width="51.5" bestFit="1" customWidth="1"/>
    <col min="7481" max="7481" width="54.1640625" bestFit="1" customWidth="1"/>
    <col min="7482" max="7482" width="32.5" bestFit="1" customWidth="1"/>
    <col min="7483" max="7483" width="35.1640625" bestFit="1" customWidth="1"/>
    <col min="7484" max="7484" width="32.5" bestFit="1" customWidth="1"/>
    <col min="7485" max="7485" width="35.1640625" bestFit="1" customWidth="1"/>
    <col min="7486" max="7486" width="27.33203125" bestFit="1" customWidth="1"/>
    <col min="7487" max="7487" width="30" bestFit="1" customWidth="1"/>
    <col min="7488" max="7488" width="12.83203125" bestFit="1" customWidth="1"/>
    <col min="7489" max="7489" width="15.33203125" bestFit="1" customWidth="1"/>
    <col min="7490" max="7490" width="35.6640625" bestFit="1" customWidth="1"/>
    <col min="7491" max="7491" width="38.33203125" bestFit="1" customWidth="1"/>
    <col min="7492" max="7492" width="45.1640625" bestFit="1" customWidth="1"/>
    <col min="7493" max="7493" width="47.83203125" bestFit="1" customWidth="1"/>
    <col min="7494" max="7494" width="19.1640625" bestFit="1" customWidth="1"/>
    <col min="7495" max="7495" width="21.83203125" bestFit="1" customWidth="1"/>
    <col min="7496" max="7496" width="31.5" bestFit="1" customWidth="1"/>
    <col min="7497" max="7497" width="34.1640625" bestFit="1" customWidth="1"/>
    <col min="7498" max="7498" width="30.33203125" bestFit="1" customWidth="1"/>
    <col min="7499" max="7499" width="33" bestFit="1" customWidth="1"/>
    <col min="7500" max="7500" width="15.83203125" bestFit="1" customWidth="1"/>
    <col min="7501" max="7501" width="18.5" bestFit="1" customWidth="1"/>
    <col min="7502" max="7502" width="47.1640625" bestFit="1" customWidth="1"/>
    <col min="7503" max="7503" width="49.83203125" bestFit="1" customWidth="1"/>
    <col min="7504" max="7504" width="20.83203125" bestFit="1" customWidth="1"/>
    <col min="7505" max="7505" width="23.5" bestFit="1" customWidth="1"/>
    <col min="7506" max="7506" width="19.83203125" bestFit="1" customWidth="1"/>
    <col min="7507" max="7507" width="22.5" bestFit="1" customWidth="1"/>
    <col min="7508" max="7508" width="37.5" bestFit="1" customWidth="1"/>
    <col min="7509" max="7509" width="40.1640625" bestFit="1" customWidth="1"/>
    <col min="7510" max="7510" width="22.6640625" bestFit="1" customWidth="1"/>
    <col min="7511" max="7511" width="25.33203125" bestFit="1" customWidth="1"/>
    <col min="7512" max="7512" width="37.1640625" bestFit="1" customWidth="1"/>
    <col min="7513" max="7513" width="39.83203125" bestFit="1" customWidth="1"/>
    <col min="7514" max="7514" width="46" bestFit="1" customWidth="1"/>
    <col min="7515" max="7515" width="48.6640625" bestFit="1" customWidth="1"/>
    <col min="7516" max="7516" width="32.6640625" bestFit="1" customWidth="1"/>
    <col min="7517" max="7517" width="35.33203125" bestFit="1" customWidth="1"/>
    <col min="7518" max="7518" width="11.1640625" bestFit="1" customWidth="1"/>
    <col min="7519" max="7519" width="13.6640625" bestFit="1" customWidth="1"/>
    <col min="7520" max="7520" width="28.83203125" bestFit="1" customWidth="1"/>
    <col min="7521" max="7521" width="31.33203125" bestFit="1" customWidth="1"/>
    <col min="7522" max="7522" width="17.1640625" bestFit="1" customWidth="1"/>
    <col min="7523" max="7523" width="19.83203125" bestFit="1" customWidth="1"/>
    <col min="7524" max="7524" width="51.33203125" bestFit="1" customWidth="1"/>
    <col min="7525" max="7525" width="54" bestFit="1" customWidth="1"/>
    <col min="7526" max="7526" width="44.33203125" bestFit="1" customWidth="1"/>
    <col min="7527" max="7527" width="46.83203125" bestFit="1" customWidth="1"/>
    <col min="7528" max="7528" width="27.1640625" bestFit="1" customWidth="1"/>
    <col min="7529" max="7529" width="29.83203125" bestFit="1" customWidth="1"/>
    <col min="7530" max="7530" width="41.1640625" bestFit="1" customWidth="1"/>
    <col min="7531" max="7531" width="43.83203125" bestFit="1" customWidth="1"/>
    <col min="7532" max="7532" width="27.1640625" bestFit="1" customWidth="1"/>
    <col min="7533" max="7533" width="29.83203125" bestFit="1" customWidth="1"/>
    <col min="7534" max="7534" width="51.33203125" bestFit="1" customWidth="1"/>
    <col min="7535" max="7535" width="54" bestFit="1" customWidth="1"/>
    <col min="7536" max="7536" width="41.5" bestFit="1" customWidth="1"/>
    <col min="7537" max="7537" width="44.1640625" bestFit="1" customWidth="1"/>
    <col min="7538" max="7538" width="25.6640625" bestFit="1" customWidth="1"/>
    <col min="7539" max="7539" width="28.33203125" bestFit="1" customWidth="1"/>
    <col min="7540" max="7540" width="30.1640625" bestFit="1" customWidth="1"/>
    <col min="7541" max="7541" width="32.83203125" bestFit="1" customWidth="1"/>
    <col min="7542" max="7542" width="40.6640625" bestFit="1" customWidth="1"/>
    <col min="7543" max="7543" width="43.33203125" bestFit="1" customWidth="1"/>
    <col min="7544" max="7544" width="22.83203125" bestFit="1" customWidth="1"/>
    <col min="7545" max="7545" width="25.5" bestFit="1" customWidth="1"/>
    <col min="7546" max="7546" width="15.83203125" bestFit="1" customWidth="1"/>
    <col min="7547" max="7547" width="18.5" bestFit="1" customWidth="1"/>
    <col min="7548" max="7548" width="21.33203125" bestFit="1" customWidth="1"/>
    <col min="7549" max="7549" width="24" bestFit="1" customWidth="1"/>
    <col min="7550" max="7550" width="13.5" bestFit="1" customWidth="1"/>
    <col min="7551" max="7551" width="16" bestFit="1" customWidth="1"/>
    <col min="7552" max="7552" width="11.6640625" bestFit="1" customWidth="1"/>
    <col min="7553" max="7553" width="14.1640625" bestFit="1" customWidth="1"/>
    <col min="7554" max="7554" width="39.5" bestFit="1" customWidth="1"/>
    <col min="7555" max="7555" width="42.1640625" bestFit="1" customWidth="1"/>
    <col min="7556" max="7556" width="37" bestFit="1" customWidth="1"/>
    <col min="7557" max="7557" width="39.6640625" bestFit="1" customWidth="1"/>
    <col min="7558" max="7558" width="38.83203125" bestFit="1" customWidth="1"/>
    <col min="7559" max="7559" width="41.33203125" bestFit="1" customWidth="1"/>
    <col min="7560" max="7560" width="17.5" bestFit="1" customWidth="1"/>
    <col min="7561" max="7561" width="20.1640625" bestFit="1" customWidth="1"/>
    <col min="7562" max="7562" width="41.33203125" bestFit="1" customWidth="1"/>
    <col min="7563" max="7563" width="44" bestFit="1" customWidth="1"/>
    <col min="7564" max="7564" width="48.6640625" bestFit="1" customWidth="1"/>
    <col min="7565" max="7565" width="51.33203125" bestFit="1" customWidth="1"/>
    <col min="7566" max="7566" width="40.83203125" bestFit="1" customWidth="1"/>
    <col min="7567" max="7567" width="43.5" bestFit="1" customWidth="1"/>
    <col min="7568" max="7568" width="16.5" bestFit="1" customWidth="1"/>
    <col min="7569" max="7569" width="19.1640625" bestFit="1" customWidth="1"/>
    <col min="7570" max="7570" width="26" bestFit="1" customWidth="1"/>
    <col min="7571" max="7571" width="28.6640625" bestFit="1" customWidth="1"/>
    <col min="7572" max="7572" width="48.6640625" bestFit="1" customWidth="1"/>
    <col min="7573" max="7573" width="51.33203125" bestFit="1" customWidth="1"/>
    <col min="7574" max="7574" width="29.5" bestFit="1" customWidth="1"/>
    <col min="7575" max="7575" width="32.1640625" bestFit="1" customWidth="1"/>
    <col min="7576" max="7576" width="53.6640625" bestFit="1" customWidth="1"/>
    <col min="7577" max="7577" width="56.33203125" bestFit="1" customWidth="1"/>
    <col min="7578" max="7578" width="22.83203125" bestFit="1" customWidth="1"/>
    <col min="7579" max="7579" width="25.5" bestFit="1" customWidth="1"/>
    <col min="7580" max="7580" width="26.33203125" bestFit="1" customWidth="1"/>
    <col min="7581" max="7581" width="29" bestFit="1" customWidth="1"/>
    <col min="7582" max="7582" width="43.33203125" bestFit="1" customWidth="1"/>
    <col min="7583" max="7583" width="46" bestFit="1" customWidth="1"/>
    <col min="7584" max="7584" width="46.5" bestFit="1" customWidth="1"/>
    <col min="7585" max="7585" width="49.33203125" bestFit="1" customWidth="1"/>
    <col min="7586" max="7586" width="35.5" bestFit="1" customWidth="1"/>
    <col min="7587" max="7587" width="38.1640625" bestFit="1" customWidth="1"/>
    <col min="7588" max="7588" width="48.33203125" bestFit="1" customWidth="1"/>
    <col min="7589" max="7589" width="51" bestFit="1" customWidth="1"/>
    <col min="7590" max="7590" width="42.83203125" bestFit="1" customWidth="1"/>
    <col min="7591" max="7591" width="45.5" bestFit="1" customWidth="1"/>
    <col min="7592" max="7592" width="53.1640625" bestFit="1" customWidth="1"/>
    <col min="7593" max="7593" width="55.83203125" bestFit="1" customWidth="1"/>
    <col min="7594" max="7594" width="15.33203125" bestFit="1" customWidth="1"/>
    <col min="7595" max="7595" width="18" bestFit="1" customWidth="1"/>
    <col min="7596" max="7596" width="15.33203125" bestFit="1" customWidth="1"/>
    <col min="7597" max="7597" width="18" bestFit="1" customWidth="1"/>
    <col min="7598" max="7598" width="24.5" bestFit="1" customWidth="1"/>
    <col min="7599" max="7599" width="27.1640625" bestFit="1" customWidth="1"/>
    <col min="7600" max="7600" width="52.5" bestFit="1" customWidth="1"/>
    <col min="7601" max="7601" width="55.1640625" bestFit="1" customWidth="1"/>
    <col min="7602" max="7602" width="35" bestFit="1" customWidth="1"/>
    <col min="7603" max="7603" width="37.6640625" bestFit="1" customWidth="1"/>
    <col min="7604" max="7604" width="43.5" bestFit="1" customWidth="1"/>
    <col min="7605" max="7605" width="46.1640625" bestFit="1" customWidth="1"/>
    <col min="7606" max="7606" width="25" bestFit="1" customWidth="1"/>
    <col min="7607" max="7607" width="27.6640625" bestFit="1" customWidth="1"/>
    <col min="7608" max="7608" width="11.83203125" bestFit="1" customWidth="1"/>
    <col min="7609" max="7609" width="14.33203125" bestFit="1" customWidth="1"/>
    <col min="7610" max="7610" width="31.83203125" bestFit="1" customWidth="1"/>
    <col min="7611" max="7611" width="34.5" bestFit="1" customWidth="1"/>
    <col min="7612" max="7612" width="30.6640625" bestFit="1" customWidth="1"/>
    <col min="7613" max="7613" width="33.33203125" bestFit="1" customWidth="1"/>
    <col min="7614" max="7614" width="26.33203125" bestFit="1" customWidth="1"/>
    <col min="7615" max="7615" width="29" bestFit="1" customWidth="1"/>
    <col min="7616" max="7616" width="8.83203125" bestFit="1" customWidth="1"/>
    <col min="7617" max="7617" width="10.5" bestFit="1" customWidth="1"/>
    <col min="7618" max="7618" width="19" bestFit="1" customWidth="1"/>
    <col min="7619" max="7619" width="21.6640625" bestFit="1" customWidth="1"/>
    <col min="7620" max="7620" width="31.6640625" bestFit="1" customWidth="1"/>
    <col min="7621" max="7621" width="34.33203125" bestFit="1" customWidth="1"/>
    <col min="7622" max="7622" width="26.33203125" bestFit="1" customWidth="1"/>
    <col min="7623" max="7623" width="29" bestFit="1" customWidth="1"/>
    <col min="7624" max="7624" width="37.1640625" bestFit="1" customWidth="1"/>
    <col min="7625" max="7625" width="39.83203125" bestFit="1" customWidth="1"/>
    <col min="7626" max="7626" width="50" bestFit="1" customWidth="1"/>
    <col min="7627" max="7627" width="52.6640625" bestFit="1" customWidth="1"/>
    <col min="7628" max="7628" width="11.5" bestFit="1" customWidth="1"/>
    <col min="7629" max="7629" width="14" bestFit="1" customWidth="1"/>
    <col min="7630" max="7630" width="48.5" bestFit="1" customWidth="1"/>
    <col min="7631" max="7631" width="51.1640625" bestFit="1" customWidth="1"/>
    <col min="7632" max="7632" width="30.83203125" bestFit="1" customWidth="1"/>
    <col min="7633" max="7633" width="33.5" bestFit="1" customWidth="1"/>
    <col min="7634" max="7634" width="12.6640625" bestFit="1" customWidth="1"/>
    <col min="7635" max="7635" width="15.1640625" bestFit="1" customWidth="1"/>
    <col min="7636" max="7636" width="33" bestFit="1" customWidth="1"/>
    <col min="7637" max="7637" width="35.6640625" bestFit="1" customWidth="1"/>
    <col min="7638" max="7638" width="8.5" bestFit="1" customWidth="1"/>
    <col min="7639" max="7639" width="11" bestFit="1" customWidth="1"/>
    <col min="7640" max="7640" width="36" bestFit="1" customWidth="1"/>
    <col min="7641" max="7641" width="38.6640625" bestFit="1" customWidth="1"/>
    <col min="7642" max="7642" width="37.83203125" bestFit="1" customWidth="1"/>
    <col min="7643" max="7643" width="40.5" bestFit="1" customWidth="1"/>
    <col min="7644" max="7644" width="8.83203125" bestFit="1" customWidth="1"/>
    <col min="7645" max="7645" width="10.5" bestFit="1" customWidth="1"/>
    <col min="7646" max="7646" width="46.33203125" bestFit="1" customWidth="1"/>
    <col min="7647" max="7647" width="49" bestFit="1" customWidth="1"/>
    <col min="7648" max="7648" width="18.83203125" bestFit="1" customWidth="1"/>
    <col min="7649" max="7649" width="21.5" bestFit="1" customWidth="1"/>
    <col min="7650" max="7650" width="16.5" bestFit="1" customWidth="1"/>
    <col min="7651" max="7651" width="19.1640625" bestFit="1" customWidth="1"/>
    <col min="7652" max="7652" width="32.1640625" bestFit="1" customWidth="1"/>
    <col min="7653" max="7653" width="34.83203125" bestFit="1" customWidth="1"/>
    <col min="7654" max="7654" width="26.83203125" bestFit="1" customWidth="1"/>
    <col min="7655" max="7655" width="29.5" bestFit="1" customWidth="1"/>
    <col min="7656" max="7656" width="19.83203125" bestFit="1" customWidth="1"/>
    <col min="7657" max="7657" width="22.5" bestFit="1" customWidth="1"/>
    <col min="7658" max="7658" width="36.33203125" bestFit="1" customWidth="1"/>
    <col min="7659" max="7659" width="39" bestFit="1" customWidth="1"/>
    <col min="7660" max="7660" width="18.1640625" bestFit="1" customWidth="1"/>
    <col min="7661" max="7661" width="20.6640625" bestFit="1" customWidth="1"/>
    <col min="7662" max="7662" width="44.1640625" bestFit="1" customWidth="1"/>
    <col min="7663" max="7663" width="46.6640625" bestFit="1" customWidth="1"/>
    <col min="7664" max="7664" width="30" bestFit="1" customWidth="1"/>
    <col min="7665" max="7665" width="32.6640625" bestFit="1" customWidth="1"/>
    <col min="7666" max="7666" width="27.6640625" bestFit="1" customWidth="1"/>
    <col min="7667" max="7667" width="30.33203125" bestFit="1" customWidth="1"/>
    <col min="7668" max="7668" width="31" bestFit="1" customWidth="1"/>
    <col min="7669" max="7669" width="33.6640625" bestFit="1" customWidth="1"/>
    <col min="7670" max="7670" width="11.33203125" bestFit="1" customWidth="1"/>
    <col min="7671" max="7671" width="13.83203125" bestFit="1" customWidth="1"/>
    <col min="7672" max="7672" width="21.33203125" bestFit="1" customWidth="1"/>
    <col min="7673" max="7673" width="24" bestFit="1" customWidth="1"/>
    <col min="7674" max="7674" width="50.1640625" bestFit="1" customWidth="1"/>
    <col min="7675" max="7675" width="52.83203125" bestFit="1" customWidth="1"/>
    <col min="7676" max="7676" width="27.83203125" bestFit="1" customWidth="1"/>
    <col min="7677" max="7677" width="30.5" bestFit="1" customWidth="1"/>
    <col min="7678" max="7678" width="44" bestFit="1" customWidth="1"/>
    <col min="7679" max="7679" width="46.5" bestFit="1" customWidth="1"/>
    <col min="7680" max="7680" width="47.33203125" bestFit="1" customWidth="1"/>
    <col min="7681" max="7681" width="50" bestFit="1" customWidth="1"/>
    <col min="7682" max="7682" width="15.83203125" bestFit="1" customWidth="1"/>
    <col min="7683" max="7683" width="18.5" bestFit="1" customWidth="1"/>
    <col min="7684" max="7684" width="29.83203125" bestFit="1" customWidth="1"/>
    <col min="7685" max="7685" width="32.5" bestFit="1" customWidth="1"/>
    <col min="7686" max="7686" width="8.83203125" bestFit="1" customWidth="1"/>
    <col min="7687" max="7687" width="9.5" bestFit="1" customWidth="1"/>
    <col min="7688" max="7688" width="40.83203125" bestFit="1" customWidth="1"/>
    <col min="7689" max="7689" width="43.5" bestFit="1" customWidth="1"/>
    <col min="7690" max="7690" width="50.6640625" bestFit="1" customWidth="1"/>
    <col min="7691" max="7691" width="53.33203125" bestFit="1" customWidth="1"/>
    <col min="7692" max="7692" width="36.5" bestFit="1" customWidth="1"/>
    <col min="7693" max="7693" width="39.1640625" bestFit="1" customWidth="1"/>
    <col min="7694" max="7694" width="21.83203125" bestFit="1" customWidth="1"/>
    <col min="7695" max="7695" width="24.5" bestFit="1" customWidth="1"/>
    <col min="7696" max="7696" width="18.6640625" bestFit="1" customWidth="1"/>
    <col min="7697" max="7697" width="21.1640625" bestFit="1" customWidth="1"/>
    <col min="7698" max="7698" width="32.83203125" bestFit="1" customWidth="1"/>
    <col min="7699" max="7699" width="35.5" bestFit="1" customWidth="1"/>
    <col min="7700" max="7700" width="14.1640625" bestFit="1" customWidth="1"/>
    <col min="7701" max="7701" width="16.83203125" bestFit="1" customWidth="1"/>
    <col min="7702" max="7702" width="26.5" bestFit="1" customWidth="1"/>
    <col min="7703" max="7703" width="29.1640625" bestFit="1" customWidth="1"/>
    <col min="7704" max="7704" width="11.5" bestFit="1" customWidth="1"/>
    <col min="7705" max="7705" width="14" bestFit="1" customWidth="1"/>
    <col min="7706" max="7706" width="42.33203125" bestFit="1" customWidth="1"/>
    <col min="7707" max="7707" width="45" bestFit="1" customWidth="1"/>
    <col min="7708" max="7708" width="17.5" bestFit="1" customWidth="1"/>
    <col min="7709" max="7709" width="20.1640625" bestFit="1" customWidth="1"/>
    <col min="7710" max="7710" width="17.6640625" bestFit="1" customWidth="1"/>
    <col min="7711" max="7711" width="20.33203125" bestFit="1" customWidth="1"/>
    <col min="7712" max="7712" width="23.5" bestFit="1" customWidth="1"/>
    <col min="7713" max="7713" width="26" bestFit="1" customWidth="1"/>
    <col min="7714" max="7714" width="36.5" bestFit="1" customWidth="1"/>
    <col min="7715" max="7715" width="39.1640625" bestFit="1" customWidth="1"/>
    <col min="7716" max="7716" width="45.6640625" bestFit="1" customWidth="1"/>
    <col min="7717" max="7717" width="48.33203125" bestFit="1" customWidth="1"/>
    <col min="7718" max="7718" width="44.1640625" bestFit="1" customWidth="1"/>
    <col min="7719" max="7719" width="46.6640625" bestFit="1" customWidth="1"/>
    <col min="7720" max="7720" width="23.6640625" bestFit="1" customWidth="1"/>
    <col min="7721" max="7721" width="26.1640625" bestFit="1" customWidth="1"/>
    <col min="7722" max="7722" width="48.1640625" bestFit="1" customWidth="1"/>
    <col min="7723" max="7723" width="50.83203125" bestFit="1" customWidth="1"/>
    <col min="7724" max="7724" width="20.33203125" bestFit="1" customWidth="1"/>
    <col min="7725" max="7725" width="23" bestFit="1" customWidth="1"/>
    <col min="7726" max="7726" width="37.83203125" bestFit="1" customWidth="1"/>
    <col min="7727" max="7727" width="40.5" bestFit="1" customWidth="1"/>
    <col min="7728" max="7728" width="50.6640625" bestFit="1" customWidth="1"/>
    <col min="7729" max="7729" width="53.33203125" bestFit="1" customWidth="1"/>
    <col min="7730" max="7730" width="29.1640625" bestFit="1" customWidth="1"/>
    <col min="7731" max="7731" width="31.83203125" bestFit="1" customWidth="1"/>
    <col min="7732" max="7732" width="52.5" bestFit="1" customWidth="1"/>
    <col min="7733" max="7733" width="55.1640625" bestFit="1" customWidth="1"/>
    <col min="7734" max="7734" width="20.33203125" bestFit="1" customWidth="1"/>
    <col min="7735" max="7735" width="23" bestFit="1" customWidth="1"/>
    <col min="7736" max="7736" width="28.6640625" bestFit="1" customWidth="1"/>
    <col min="7737" max="7737" width="31.1640625" bestFit="1" customWidth="1"/>
    <col min="7738" max="7738" width="13.6640625" bestFit="1" customWidth="1"/>
    <col min="7739" max="7739" width="16.33203125" bestFit="1" customWidth="1"/>
    <col min="7740" max="7740" width="52.6640625" bestFit="1" customWidth="1"/>
    <col min="7741" max="7741" width="55.33203125" bestFit="1" customWidth="1"/>
    <col min="7742" max="7742" width="22.83203125" bestFit="1" customWidth="1"/>
    <col min="7743" max="7743" width="25.5" bestFit="1" customWidth="1"/>
    <col min="7744" max="7744" width="42" bestFit="1" customWidth="1"/>
    <col min="7745" max="7745" width="44.6640625" bestFit="1" customWidth="1"/>
    <col min="7746" max="7746" width="16.6640625" bestFit="1" customWidth="1"/>
    <col min="7747" max="7747" width="19.33203125" bestFit="1" customWidth="1"/>
    <col min="7748" max="7748" width="49.5" bestFit="1" customWidth="1"/>
    <col min="7749" max="7749" width="52" bestFit="1" customWidth="1"/>
    <col min="7750" max="7750" width="46" bestFit="1" customWidth="1"/>
    <col min="7751" max="7751" width="48.6640625" bestFit="1" customWidth="1"/>
    <col min="7752" max="7752" width="43" bestFit="1" customWidth="1"/>
    <col min="7753" max="7753" width="45.6640625" bestFit="1" customWidth="1"/>
    <col min="7754" max="7754" width="29.1640625" bestFit="1" customWidth="1"/>
    <col min="7755" max="7755" width="31.83203125" bestFit="1" customWidth="1"/>
    <col min="7756" max="7756" width="46.1640625" bestFit="1" customWidth="1"/>
    <col min="7757" max="7757" width="48.83203125" bestFit="1" customWidth="1"/>
    <col min="7758" max="7758" width="20.6640625" bestFit="1" customWidth="1"/>
    <col min="7759" max="7759" width="23.33203125" bestFit="1" customWidth="1"/>
    <col min="7760" max="7760" width="20.5" bestFit="1" customWidth="1"/>
    <col min="7761" max="7761" width="23.1640625" bestFit="1" customWidth="1"/>
    <col min="7762" max="7762" width="24.83203125" bestFit="1" customWidth="1"/>
    <col min="7763" max="7763" width="27.5" bestFit="1" customWidth="1"/>
    <col min="7764" max="7764" width="40.5" bestFit="1" customWidth="1"/>
    <col min="7765" max="7765" width="43.1640625" bestFit="1" customWidth="1"/>
    <col min="7766" max="7766" width="15.6640625" bestFit="1" customWidth="1"/>
    <col min="7767" max="7767" width="18.33203125" bestFit="1" customWidth="1"/>
    <col min="7768" max="7768" width="24.33203125" bestFit="1" customWidth="1"/>
    <col min="7769" max="7769" width="27" bestFit="1" customWidth="1"/>
    <col min="7770" max="7770" width="37.5" bestFit="1" customWidth="1"/>
    <col min="7771" max="7771" width="40.1640625" bestFit="1" customWidth="1"/>
    <col min="7772" max="7772" width="34.6640625" bestFit="1" customWidth="1"/>
    <col min="7773" max="7773" width="37.33203125" bestFit="1" customWidth="1"/>
    <col min="7774" max="7774" width="51.1640625" bestFit="1" customWidth="1"/>
    <col min="7775" max="7775" width="53.83203125" bestFit="1" customWidth="1"/>
    <col min="7776" max="7776" width="51.5" bestFit="1" customWidth="1"/>
    <col min="7777" max="7777" width="54.1640625" bestFit="1" customWidth="1"/>
    <col min="7778" max="7778" width="29" bestFit="1" customWidth="1"/>
    <col min="7779" max="7779" width="31.5" bestFit="1" customWidth="1"/>
    <col min="7780" max="7780" width="41.33203125" bestFit="1" customWidth="1"/>
    <col min="7781" max="7781" width="44" bestFit="1" customWidth="1"/>
    <col min="7782" max="7782" width="23.33203125" bestFit="1" customWidth="1"/>
    <col min="7783" max="7783" width="25.83203125" bestFit="1" customWidth="1"/>
    <col min="7784" max="7784" width="31.1640625" bestFit="1" customWidth="1"/>
    <col min="7785" max="7785" width="33.83203125" bestFit="1" customWidth="1"/>
    <col min="7786" max="7786" width="37.1640625" bestFit="1" customWidth="1"/>
    <col min="7787" max="7787" width="39.83203125" bestFit="1" customWidth="1"/>
    <col min="7788" max="7788" width="40.5" bestFit="1" customWidth="1"/>
    <col min="7789" max="7789" width="43.33203125" bestFit="1" customWidth="1"/>
    <col min="7790" max="7790" width="52.83203125" bestFit="1" customWidth="1"/>
    <col min="7791" max="7791" width="55.6640625" bestFit="1" customWidth="1"/>
    <col min="7792" max="7792" width="9.6640625" bestFit="1" customWidth="1"/>
    <col min="7793" max="7793" width="12.1640625" bestFit="1" customWidth="1"/>
    <col min="7794" max="7794" width="22" bestFit="1" customWidth="1"/>
    <col min="7795" max="7795" width="24.6640625" bestFit="1" customWidth="1"/>
    <col min="7796" max="7796" width="23.33203125" bestFit="1" customWidth="1"/>
    <col min="7797" max="7797" width="25.83203125" bestFit="1" customWidth="1"/>
    <col min="7798" max="7798" width="29.1640625" bestFit="1" customWidth="1"/>
    <col min="7799" max="7799" width="31.83203125" bestFit="1" customWidth="1"/>
    <col min="7800" max="7800" width="28.6640625" bestFit="1" customWidth="1"/>
    <col min="7801" max="7801" width="31.1640625" bestFit="1" customWidth="1"/>
    <col min="7802" max="7802" width="24.6640625" bestFit="1" customWidth="1"/>
    <col min="7803" max="7803" width="27.33203125" bestFit="1" customWidth="1"/>
    <col min="7804" max="7804" width="46" bestFit="1" customWidth="1"/>
    <col min="7805" max="7805" width="48.6640625" bestFit="1" customWidth="1"/>
    <col min="7806" max="7806" width="54.1640625" bestFit="1" customWidth="1"/>
    <col min="7807" max="7807" width="56.83203125" bestFit="1" customWidth="1"/>
    <col min="7808" max="7808" width="47.33203125" bestFit="1" customWidth="1"/>
    <col min="7809" max="7809" width="50" bestFit="1" customWidth="1"/>
    <col min="7810" max="7810" width="19.5" bestFit="1" customWidth="1"/>
    <col min="7811" max="7811" width="22.1640625" bestFit="1" customWidth="1"/>
    <col min="7812" max="7812" width="39.33203125" bestFit="1" customWidth="1"/>
    <col min="7813" max="7813" width="41.83203125" bestFit="1" customWidth="1"/>
    <col min="7814" max="7814" width="30.5" bestFit="1" customWidth="1"/>
    <col min="7815" max="7815" width="33.1640625" bestFit="1" customWidth="1"/>
    <col min="7816" max="7816" width="10.33203125" bestFit="1" customWidth="1"/>
    <col min="7817" max="7817" width="12.83203125" bestFit="1" customWidth="1"/>
    <col min="7818" max="7818" width="18.83203125" bestFit="1" customWidth="1"/>
    <col min="7819" max="7819" width="21.5" bestFit="1" customWidth="1"/>
    <col min="7820" max="7820" width="20" bestFit="1" customWidth="1"/>
    <col min="7821" max="7821" width="22.6640625" bestFit="1" customWidth="1"/>
    <col min="7822" max="7822" width="13.5" bestFit="1" customWidth="1"/>
    <col min="7823" max="7823" width="16" bestFit="1" customWidth="1"/>
    <col min="7824" max="7824" width="22.83203125" bestFit="1" customWidth="1"/>
    <col min="7825" max="7825" width="25.5" bestFit="1" customWidth="1"/>
    <col min="7826" max="7826" width="49.5" bestFit="1" customWidth="1"/>
    <col min="7827" max="7827" width="52" bestFit="1" customWidth="1"/>
    <col min="7828" max="7828" width="26.83203125" bestFit="1" customWidth="1"/>
    <col min="7829" max="7829" width="29.5" bestFit="1" customWidth="1"/>
    <col min="7830" max="7830" width="43.5" bestFit="1" customWidth="1"/>
    <col min="7831" max="7831" width="46.1640625" bestFit="1" customWidth="1"/>
    <col min="7832" max="7832" width="45.83203125" bestFit="1" customWidth="1"/>
    <col min="7833" max="7833" width="48.5" bestFit="1" customWidth="1"/>
    <col min="7834" max="7834" width="23.5" bestFit="1" customWidth="1"/>
    <col min="7835" max="7835" width="26" bestFit="1" customWidth="1"/>
    <col min="7836" max="7836" width="8.6640625" bestFit="1" customWidth="1"/>
    <col min="7837" max="7837" width="11.1640625" bestFit="1" customWidth="1"/>
    <col min="7838" max="7838" width="23.83203125" bestFit="1" customWidth="1"/>
    <col min="7839" max="7839" width="26.33203125" bestFit="1" customWidth="1"/>
    <col min="7840" max="7840" width="39.6640625" bestFit="1" customWidth="1"/>
    <col min="7841" max="7841" width="42.33203125" bestFit="1" customWidth="1"/>
    <col min="7842" max="7842" width="26.6640625" bestFit="1" customWidth="1"/>
    <col min="7843" max="7843" width="29.33203125" bestFit="1" customWidth="1"/>
    <col min="7844" max="7844" width="46.83203125" bestFit="1" customWidth="1"/>
    <col min="7845" max="7845" width="49.5" bestFit="1" customWidth="1"/>
    <col min="7846" max="7846" width="34.6640625" bestFit="1" customWidth="1"/>
    <col min="7847" max="7847" width="37.33203125" bestFit="1" customWidth="1"/>
    <col min="7848" max="7848" width="29" bestFit="1" customWidth="1"/>
    <col min="7849" max="7849" width="31.5" bestFit="1" customWidth="1"/>
    <col min="7850" max="7850" width="10.33203125" bestFit="1" customWidth="1"/>
    <col min="7851" max="7851" width="12.83203125" bestFit="1" customWidth="1"/>
    <col min="7852" max="7852" width="43.83203125" bestFit="1" customWidth="1"/>
    <col min="7853" max="7853" width="46.33203125" bestFit="1" customWidth="1"/>
    <col min="7854" max="7854" width="38.33203125" bestFit="1" customWidth="1"/>
    <col min="7855" max="7855" width="41" bestFit="1" customWidth="1"/>
    <col min="7856" max="7856" width="40.6640625" bestFit="1" customWidth="1"/>
    <col min="7857" max="7857" width="43.33203125" bestFit="1" customWidth="1"/>
    <col min="7858" max="7858" width="47.83203125" bestFit="1" customWidth="1"/>
    <col min="7859" max="7859" width="50.5" bestFit="1" customWidth="1"/>
    <col min="7860" max="7860" width="47.1640625" bestFit="1" customWidth="1"/>
    <col min="7861" max="7861" width="49.83203125" bestFit="1" customWidth="1"/>
    <col min="7862" max="7862" width="49" bestFit="1" customWidth="1"/>
    <col min="7863" max="7863" width="51.5" bestFit="1" customWidth="1"/>
    <col min="7864" max="7864" width="27.6640625" bestFit="1" customWidth="1"/>
    <col min="7865" max="7865" width="30.5" bestFit="1" customWidth="1"/>
    <col min="7866" max="7866" width="8.83203125" bestFit="1" customWidth="1"/>
    <col min="7868" max="7868" width="27.6640625" bestFit="1" customWidth="1"/>
    <col min="7869" max="7869" width="30.33203125" bestFit="1" customWidth="1"/>
    <col min="7870" max="7870" width="14" bestFit="1" customWidth="1"/>
    <col min="7871" max="7871" width="16.6640625" bestFit="1" customWidth="1"/>
    <col min="7872" max="7872" width="25.33203125" bestFit="1" customWidth="1"/>
    <col min="7873" max="7873" width="28" bestFit="1" customWidth="1"/>
    <col min="7874" max="7874" width="24.83203125" bestFit="1" customWidth="1"/>
    <col min="7875" max="7875" width="27.5" bestFit="1" customWidth="1"/>
    <col min="7876" max="7876" width="21.1640625" bestFit="1" customWidth="1"/>
    <col min="7877" max="7877" width="23.83203125" bestFit="1" customWidth="1"/>
    <col min="7878" max="7878" width="15.6640625" bestFit="1" customWidth="1"/>
    <col min="7879" max="7879" width="18.33203125" bestFit="1" customWidth="1"/>
    <col min="7880" max="7880" width="26.1640625" bestFit="1" customWidth="1"/>
    <col min="7881" max="7881" width="28.83203125" bestFit="1" customWidth="1"/>
    <col min="7882" max="7882" width="11.5" bestFit="1" customWidth="1"/>
    <col min="7883" max="7883" width="14" bestFit="1" customWidth="1"/>
    <col min="7884" max="7884" width="22.1640625" bestFit="1" customWidth="1"/>
    <col min="7885" max="7885" width="24.83203125" bestFit="1" customWidth="1"/>
    <col min="7886" max="7886" width="45.83203125" bestFit="1" customWidth="1"/>
    <col min="7887" max="7887" width="48.5" bestFit="1" customWidth="1"/>
    <col min="7888" max="7888" width="47.83203125" bestFit="1" customWidth="1"/>
    <col min="7889" max="7889" width="50.5" bestFit="1" customWidth="1"/>
    <col min="7890" max="7890" width="26.5" bestFit="1" customWidth="1"/>
    <col min="7891" max="7891" width="29.1640625" bestFit="1" customWidth="1"/>
    <col min="7892" max="7892" width="39.6640625" bestFit="1" customWidth="1"/>
    <col min="7893" max="7893" width="42.33203125" bestFit="1" customWidth="1"/>
    <col min="7894" max="7894" width="45.5" bestFit="1" customWidth="1"/>
    <col min="7895" max="7895" width="48.1640625" bestFit="1" customWidth="1"/>
    <col min="7896" max="7896" width="13" bestFit="1" customWidth="1"/>
    <col min="7897" max="7897" width="15.5" bestFit="1" customWidth="1"/>
    <col min="7898" max="7898" width="38.83203125" bestFit="1" customWidth="1"/>
    <col min="7899" max="7899" width="41.33203125" bestFit="1" customWidth="1"/>
    <col min="7900" max="7900" width="16.33203125" bestFit="1" customWidth="1"/>
    <col min="7901" max="7901" width="19" bestFit="1" customWidth="1"/>
    <col min="7902" max="7902" width="16.5" bestFit="1" customWidth="1"/>
    <col min="7903" max="7903" width="19.1640625" bestFit="1" customWidth="1"/>
    <col min="7904" max="7904" width="44.6640625" bestFit="1" customWidth="1"/>
    <col min="7905" max="7905" width="47.33203125" bestFit="1" customWidth="1"/>
    <col min="7906" max="7906" width="36.1640625" bestFit="1" customWidth="1"/>
    <col min="7907" max="7907" width="38.83203125" bestFit="1" customWidth="1"/>
    <col min="7908" max="7908" width="15" bestFit="1" customWidth="1"/>
    <col min="7909" max="7909" width="17.6640625" bestFit="1" customWidth="1"/>
    <col min="7910" max="7910" width="24.1640625" bestFit="1" customWidth="1"/>
    <col min="7911" max="7911" width="26.83203125" bestFit="1" customWidth="1"/>
    <col min="7912" max="7912" width="18.6640625" bestFit="1" customWidth="1"/>
    <col min="7913" max="7913" width="21.1640625" bestFit="1" customWidth="1"/>
    <col min="7914" max="7914" width="26.83203125" bestFit="1" customWidth="1"/>
    <col min="7915" max="7915" width="29.5" bestFit="1" customWidth="1"/>
    <col min="7916" max="7916" width="26.1640625" bestFit="1" customWidth="1"/>
    <col min="7917" max="7917" width="28.83203125" bestFit="1" customWidth="1"/>
    <col min="7918" max="7918" width="28" bestFit="1" customWidth="1"/>
    <col min="7919" max="7919" width="30.6640625" bestFit="1" customWidth="1"/>
    <col min="7920" max="7920" width="11" bestFit="1" customWidth="1"/>
    <col min="7921" max="7921" width="13.5" bestFit="1" customWidth="1"/>
    <col min="7922" max="7922" width="12.83203125" bestFit="1" customWidth="1"/>
    <col min="7923" max="7923" width="15.33203125" bestFit="1" customWidth="1"/>
    <col min="7924" max="7924" width="43.5" bestFit="1" customWidth="1"/>
    <col min="7925" max="7925" width="46.1640625" bestFit="1" customWidth="1"/>
    <col min="7926" max="7926" width="30.1640625" bestFit="1" customWidth="1"/>
    <col min="7927" max="7927" width="33" bestFit="1" customWidth="1"/>
    <col min="7928" max="7928" width="15.83203125" bestFit="1" customWidth="1"/>
    <col min="7929" max="7929" width="18.5" bestFit="1" customWidth="1"/>
    <col min="7930" max="7930" width="19.33203125" bestFit="1" customWidth="1"/>
    <col min="7931" max="7931" width="22" bestFit="1" customWidth="1"/>
    <col min="7932" max="7932" width="27.83203125" bestFit="1" customWidth="1"/>
    <col min="7933" max="7933" width="30.5" bestFit="1" customWidth="1"/>
    <col min="7934" max="7934" width="52.33203125" bestFit="1" customWidth="1"/>
    <col min="7935" max="7935" width="55" bestFit="1" customWidth="1"/>
    <col min="7936" max="7936" width="50" bestFit="1" customWidth="1"/>
    <col min="7937" max="7937" width="52.6640625" bestFit="1" customWidth="1"/>
    <col min="7938" max="7938" width="48" bestFit="1" customWidth="1"/>
    <col min="7939" max="7939" width="50.6640625" bestFit="1" customWidth="1"/>
    <col min="7940" max="7940" width="18" bestFit="1" customWidth="1"/>
    <col min="7941" max="7941" width="20.5" bestFit="1" customWidth="1"/>
    <col min="7942" max="7942" width="45.33203125" bestFit="1" customWidth="1"/>
    <col min="7943" max="7943" width="48" bestFit="1" customWidth="1"/>
    <col min="7944" max="7944" width="48.1640625" bestFit="1" customWidth="1"/>
    <col min="7945" max="7945" width="50.83203125" bestFit="1" customWidth="1"/>
    <col min="7946" max="7946" width="17.33203125" bestFit="1" customWidth="1"/>
    <col min="7947" max="7947" width="20" bestFit="1" customWidth="1"/>
    <col min="7948" max="7948" width="43.83203125" bestFit="1" customWidth="1"/>
    <col min="7949" max="7949" width="46.33203125" bestFit="1" customWidth="1"/>
    <col min="7950" max="7950" width="41.1640625" bestFit="1" customWidth="1"/>
    <col min="7951" max="7951" width="43.83203125" bestFit="1" customWidth="1"/>
    <col min="7952" max="7952" width="16" bestFit="1" customWidth="1"/>
    <col min="7953" max="7953" width="18.6640625" bestFit="1" customWidth="1"/>
    <col min="7954" max="7954" width="9" bestFit="1" customWidth="1"/>
    <col min="7955" max="7955" width="11.5" bestFit="1" customWidth="1"/>
    <col min="7956" max="7956" width="19.1640625" bestFit="1" customWidth="1"/>
    <col min="7957" max="7957" width="21.83203125" bestFit="1" customWidth="1"/>
    <col min="7958" max="7958" width="14.5" bestFit="1" customWidth="1"/>
    <col min="7959" max="7959" width="17.1640625" bestFit="1" customWidth="1"/>
    <col min="7960" max="7960" width="28.83203125" bestFit="1" customWidth="1"/>
    <col min="7961" max="7961" width="31.33203125" bestFit="1" customWidth="1"/>
    <col min="7962" max="7962" width="47.5" bestFit="1" customWidth="1"/>
    <col min="7963" max="7963" width="50.1640625" bestFit="1" customWidth="1"/>
    <col min="7964" max="7964" width="13.6640625" bestFit="1" customWidth="1"/>
    <col min="7965" max="7965" width="16.33203125" bestFit="1" customWidth="1"/>
    <col min="7966" max="7966" width="26.33203125" bestFit="1" customWidth="1"/>
    <col min="7967" max="7967" width="29" bestFit="1" customWidth="1"/>
    <col min="7968" max="7968" width="44.1640625" bestFit="1" customWidth="1"/>
    <col min="7969" max="7969" width="46.6640625" bestFit="1" customWidth="1"/>
    <col min="7970" max="7970" width="36.6640625" bestFit="1" customWidth="1"/>
    <col min="7971" max="7971" width="39.33203125" bestFit="1" customWidth="1"/>
    <col min="7972" max="7972" width="35.33203125" bestFit="1" customWidth="1"/>
    <col min="7973" max="7973" width="38" bestFit="1" customWidth="1"/>
    <col min="7974" max="7974" width="27.33203125" bestFit="1" customWidth="1"/>
    <col min="7975" max="7975" width="30" bestFit="1" customWidth="1"/>
    <col min="7976" max="7976" width="22.1640625" bestFit="1" customWidth="1"/>
    <col min="7977" max="7977" width="24.83203125" bestFit="1" customWidth="1"/>
    <col min="7978" max="7978" width="39.33203125" bestFit="1" customWidth="1"/>
    <col min="7979" max="7979" width="41.83203125" bestFit="1" customWidth="1"/>
    <col min="7980" max="7980" width="53.1640625" bestFit="1" customWidth="1"/>
    <col min="7981" max="7981" width="55.83203125" bestFit="1" customWidth="1"/>
    <col min="7982" max="7982" width="38.83203125" bestFit="1" customWidth="1"/>
    <col min="7983" max="7983" width="41.33203125" bestFit="1" customWidth="1"/>
    <col min="7984" max="7984" width="37" bestFit="1" customWidth="1"/>
    <col min="7985" max="7985" width="39.6640625" bestFit="1" customWidth="1"/>
    <col min="7986" max="7986" width="52" bestFit="1" customWidth="1"/>
    <col min="7987" max="7987" width="54.6640625" bestFit="1" customWidth="1"/>
    <col min="7988" max="7988" width="39.6640625" bestFit="1" customWidth="1"/>
    <col min="7989" max="7989" width="42.33203125" bestFit="1" customWidth="1"/>
    <col min="7990" max="7990" width="27.5" bestFit="1" customWidth="1"/>
    <col min="7991" max="7991" width="30.1640625" bestFit="1" customWidth="1"/>
    <col min="7992" max="7992" width="40.5" bestFit="1" customWidth="1"/>
    <col min="7993" max="7993" width="43.1640625" bestFit="1" customWidth="1"/>
    <col min="7994" max="7994" width="29.5" bestFit="1" customWidth="1"/>
    <col min="7995" max="7995" width="32.1640625" bestFit="1" customWidth="1"/>
    <col min="7996" max="7996" width="39.83203125" bestFit="1" customWidth="1"/>
    <col min="7997" max="7997" width="42.5" bestFit="1" customWidth="1"/>
    <col min="7998" max="7998" width="34.33203125" bestFit="1" customWidth="1"/>
    <col min="7999" max="7999" width="37" bestFit="1" customWidth="1"/>
    <col min="8000" max="8000" width="12" bestFit="1" customWidth="1"/>
    <col min="8001" max="8001" width="14.5" bestFit="1" customWidth="1"/>
    <col min="8002" max="8002" width="17.1640625" bestFit="1" customWidth="1"/>
    <col min="8003" max="8003" width="19.83203125" bestFit="1" customWidth="1"/>
    <col min="8004" max="8004" width="25" bestFit="1" customWidth="1"/>
    <col min="8005" max="8005" width="27.6640625" bestFit="1" customWidth="1"/>
    <col min="8006" max="8006" width="21" bestFit="1" customWidth="1"/>
    <col min="8007" max="8007" width="23.6640625" bestFit="1" customWidth="1"/>
    <col min="8008" max="8008" width="35" bestFit="1" customWidth="1"/>
    <col min="8009" max="8009" width="37.6640625" bestFit="1" customWidth="1"/>
    <col min="8010" max="8010" width="47.33203125" bestFit="1" customWidth="1"/>
    <col min="8011" max="8011" width="50" bestFit="1" customWidth="1"/>
    <col min="8012" max="8012" width="47.5" bestFit="1" customWidth="1"/>
    <col min="8013" max="8013" width="50.1640625" bestFit="1" customWidth="1"/>
    <col min="8014" max="8014" width="46.5" bestFit="1" customWidth="1"/>
    <col min="8015" max="8015" width="49.1640625" bestFit="1" customWidth="1"/>
    <col min="8016" max="8016" width="32" bestFit="1" customWidth="1"/>
    <col min="8017" max="8017" width="34.6640625" bestFit="1" customWidth="1"/>
    <col min="8018" max="8018" width="29.83203125" bestFit="1" customWidth="1"/>
    <col min="8019" max="8019" width="32.5" bestFit="1" customWidth="1"/>
    <col min="8020" max="8020" width="15.5" bestFit="1" customWidth="1"/>
    <col min="8021" max="8021" width="18.1640625" bestFit="1" customWidth="1"/>
    <col min="8022" max="8022" width="38.1640625" bestFit="1" customWidth="1"/>
    <col min="8023" max="8023" width="40.83203125" bestFit="1" customWidth="1"/>
    <col min="8024" max="8024" width="17.5" bestFit="1" customWidth="1"/>
    <col min="8025" max="8025" width="20.1640625" bestFit="1" customWidth="1"/>
    <col min="8026" max="8026" width="34" bestFit="1" customWidth="1"/>
    <col min="8027" max="8027" width="36.5" bestFit="1" customWidth="1"/>
    <col min="8028" max="8028" width="15.6640625" bestFit="1" customWidth="1"/>
    <col min="8029" max="8029" width="18.33203125" bestFit="1" customWidth="1"/>
    <col min="8030" max="8030" width="41.6640625" bestFit="1" customWidth="1"/>
    <col min="8031" max="8031" width="44.33203125" bestFit="1" customWidth="1"/>
    <col min="8032" max="8032" width="41.83203125" bestFit="1" customWidth="1"/>
    <col min="8033" max="8033" width="44.5" bestFit="1" customWidth="1"/>
    <col min="8034" max="8034" width="15.83203125" bestFit="1" customWidth="1"/>
    <col min="8035" max="8035" width="18.5" bestFit="1" customWidth="1"/>
    <col min="8036" max="8036" width="31.6640625" bestFit="1" customWidth="1"/>
    <col min="8037" max="8037" width="34.33203125" bestFit="1" customWidth="1"/>
    <col min="8038" max="8038" width="52" bestFit="1" customWidth="1"/>
    <col min="8039" max="8039" width="54.6640625" bestFit="1" customWidth="1"/>
    <col min="8040" max="8040" width="12.6640625" bestFit="1" customWidth="1"/>
    <col min="8041" max="8041" width="15.1640625" bestFit="1" customWidth="1"/>
    <col min="8042" max="8042" width="45.6640625" bestFit="1" customWidth="1"/>
    <col min="8043" max="8043" width="48.33203125" bestFit="1" customWidth="1"/>
    <col min="8044" max="8044" width="21.5" bestFit="1" customWidth="1"/>
    <col min="8045" max="8045" width="24.1640625" bestFit="1" customWidth="1"/>
    <col min="8046" max="8046" width="14.6640625" bestFit="1" customWidth="1"/>
    <col min="8047" max="8047" width="17.5" bestFit="1" customWidth="1"/>
    <col min="8048" max="8048" width="11.33203125" bestFit="1" customWidth="1"/>
    <col min="8049" max="8049" width="13.83203125" bestFit="1" customWidth="1"/>
    <col min="8050" max="8050" width="50.5" bestFit="1" customWidth="1"/>
    <col min="8051" max="8051" width="53.33203125" bestFit="1" customWidth="1"/>
    <col min="8052" max="8052" width="29" bestFit="1" customWidth="1"/>
    <col min="8053" max="8053" width="31.5" bestFit="1" customWidth="1"/>
    <col min="8054" max="8054" width="11" bestFit="1" customWidth="1"/>
    <col min="8055" max="8055" width="13.5" bestFit="1" customWidth="1"/>
    <col min="8056" max="8056" width="39.6640625" bestFit="1" customWidth="1"/>
    <col min="8057" max="8057" width="42.33203125" bestFit="1" customWidth="1"/>
    <col min="8058" max="8058" width="12.6640625" bestFit="1" customWidth="1"/>
    <col min="8059" max="8059" width="15.1640625" bestFit="1" customWidth="1"/>
    <col min="8060" max="8060" width="10.6640625" bestFit="1" customWidth="1"/>
    <col min="8061" max="8061" width="13.1640625" bestFit="1" customWidth="1"/>
    <col min="8062" max="8062" width="21.83203125" bestFit="1" customWidth="1"/>
    <col min="8063" max="8063" width="24.5" bestFit="1" customWidth="1"/>
    <col min="8064" max="8064" width="32.83203125" bestFit="1" customWidth="1"/>
    <col min="8065" max="8065" width="35.5" bestFit="1" customWidth="1"/>
    <col min="8066" max="8066" width="30.6640625" bestFit="1" customWidth="1"/>
    <col min="8067" max="8067" width="33.33203125" bestFit="1" customWidth="1"/>
    <col min="8068" max="8068" width="26.33203125" bestFit="1" customWidth="1"/>
    <col min="8069" max="8069" width="29" bestFit="1" customWidth="1"/>
    <col min="8070" max="8070" width="12.1640625" bestFit="1" customWidth="1"/>
    <col min="8071" max="8071" width="14.6640625" bestFit="1" customWidth="1"/>
    <col min="8072" max="8072" width="36.6640625" bestFit="1" customWidth="1"/>
    <col min="8073" max="8073" width="39.33203125" bestFit="1" customWidth="1"/>
    <col min="8074" max="8074" width="15.5" bestFit="1" customWidth="1"/>
    <col min="8075" max="8075" width="18.1640625" bestFit="1" customWidth="1"/>
    <col min="8076" max="8076" width="16.83203125" bestFit="1" customWidth="1"/>
    <col min="8077" max="8077" width="19.5" bestFit="1" customWidth="1"/>
    <col min="8078" max="8078" width="22.33203125" bestFit="1" customWidth="1"/>
    <col min="8079" max="8079" width="25" bestFit="1" customWidth="1"/>
    <col min="8080" max="8080" width="19.5" bestFit="1" customWidth="1"/>
    <col min="8081" max="8081" width="22.1640625" bestFit="1" customWidth="1"/>
    <col min="8082" max="8082" width="48" bestFit="1" customWidth="1"/>
    <col min="8083" max="8083" width="50.6640625" bestFit="1" customWidth="1"/>
    <col min="8084" max="8084" width="25.83203125" bestFit="1" customWidth="1"/>
    <col min="8085" max="8085" width="28.5" bestFit="1" customWidth="1"/>
    <col min="8086" max="8086" width="37.33203125" bestFit="1" customWidth="1"/>
    <col min="8087" max="8087" width="40" bestFit="1" customWidth="1"/>
    <col min="8088" max="8088" width="15.83203125" bestFit="1" customWidth="1"/>
    <col min="8089" max="8089" width="18.5" bestFit="1" customWidth="1"/>
    <col min="8090" max="8090" width="21.83203125" bestFit="1" customWidth="1"/>
    <col min="8091" max="8091" width="24.5" bestFit="1" customWidth="1"/>
    <col min="8092" max="8092" width="31.5" bestFit="1" customWidth="1"/>
    <col min="8093" max="8093" width="34.1640625" bestFit="1" customWidth="1"/>
    <col min="8094" max="8094" width="45.33203125" bestFit="1" customWidth="1"/>
    <col min="8095" max="8095" width="48" bestFit="1" customWidth="1"/>
    <col min="8096" max="8096" width="14.33203125" bestFit="1" customWidth="1"/>
    <col min="8097" max="8097" width="17" bestFit="1" customWidth="1"/>
    <col min="8098" max="8098" width="43.1640625" bestFit="1" customWidth="1"/>
    <col min="8099" max="8099" width="45.83203125" bestFit="1" customWidth="1"/>
    <col min="8100" max="8100" width="44.5" bestFit="1" customWidth="1"/>
    <col min="8101" max="8101" width="47" bestFit="1" customWidth="1"/>
    <col min="8102" max="8102" width="27.33203125" bestFit="1" customWidth="1"/>
    <col min="8103" max="8103" width="30" bestFit="1" customWidth="1"/>
    <col min="8104" max="8104" width="12.5" bestFit="1" customWidth="1"/>
    <col min="8105" max="8105" width="15" bestFit="1" customWidth="1"/>
    <col min="8106" max="8106" width="27" bestFit="1" customWidth="1"/>
    <col min="8107" max="8107" width="29.6640625" bestFit="1" customWidth="1"/>
    <col min="8108" max="8108" width="44.83203125" bestFit="1" customWidth="1"/>
    <col min="8109" max="8109" width="47.5" bestFit="1" customWidth="1"/>
    <col min="8110" max="8110" width="39.83203125" bestFit="1" customWidth="1"/>
    <col min="8111" max="8111" width="42.5" bestFit="1" customWidth="1"/>
    <col min="8112" max="8112" width="12.5" bestFit="1" customWidth="1"/>
    <col min="8113" max="8113" width="15" bestFit="1" customWidth="1"/>
    <col min="8114" max="8114" width="56.6640625" bestFit="1" customWidth="1"/>
    <col min="8115" max="8115" width="59.33203125" bestFit="1" customWidth="1"/>
    <col min="8116" max="8116" width="46.83203125" bestFit="1" customWidth="1"/>
    <col min="8117" max="8117" width="49.5" bestFit="1" customWidth="1"/>
    <col min="8118" max="8118" width="43.5" bestFit="1" customWidth="1"/>
    <col min="8119" max="8119" width="46.1640625" bestFit="1" customWidth="1"/>
    <col min="8120" max="8120" width="49.1640625" bestFit="1" customWidth="1"/>
    <col min="8121" max="8121" width="51.6640625" bestFit="1" customWidth="1"/>
    <col min="8122" max="8122" width="18.6640625" bestFit="1" customWidth="1"/>
    <col min="8123" max="8123" width="21.1640625" bestFit="1" customWidth="1"/>
    <col min="8124" max="8124" width="53.6640625" bestFit="1" customWidth="1"/>
    <col min="8125" max="8125" width="56.33203125" bestFit="1" customWidth="1"/>
    <col min="8126" max="8126" width="41.6640625" bestFit="1" customWidth="1"/>
    <col min="8127" max="8127" width="44.33203125" bestFit="1" customWidth="1"/>
    <col min="8128" max="8128" width="12.5" bestFit="1" customWidth="1"/>
    <col min="8129" max="8129" width="15" bestFit="1" customWidth="1"/>
    <col min="8130" max="8130" width="31.33203125" bestFit="1" customWidth="1"/>
    <col min="8131" max="8131" width="34" bestFit="1" customWidth="1"/>
    <col min="8132" max="8132" width="42" bestFit="1" customWidth="1"/>
    <col min="8133" max="8133" width="44.6640625" bestFit="1" customWidth="1"/>
    <col min="8134" max="8134" width="21.83203125" bestFit="1" customWidth="1"/>
    <col min="8135" max="8135" width="24.5" bestFit="1" customWidth="1"/>
    <col min="8136" max="8136" width="16.5" bestFit="1" customWidth="1"/>
    <col min="8137" max="8137" width="19.1640625" bestFit="1" customWidth="1"/>
    <col min="8138" max="8138" width="18" bestFit="1" customWidth="1"/>
    <col min="8139" max="8139" width="20.5" bestFit="1" customWidth="1"/>
    <col min="8140" max="8140" width="46" bestFit="1" customWidth="1"/>
    <col min="8141" max="8141" width="48.6640625" bestFit="1" customWidth="1"/>
    <col min="8142" max="8142" width="49" bestFit="1" customWidth="1"/>
    <col min="8143" max="8143" width="51.5" bestFit="1" customWidth="1"/>
    <col min="8144" max="8144" width="45.83203125" bestFit="1" customWidth="1"/>
    <col min="8145" max="8145" width="48.5" bestFit="1" customWidth="1"/>
    <col min="8146" max="8146" width="19.6640625" bestFit="1" customWidth="1"/>
    <col min="8147" max="8147" width="22.33203125" bestFit="1" customWidth="1"/>
    <col min="8148" max="8148" width="32.1640625" bestFit="1" customWidth="1"/>
    <col min="8149" max="8149" width="34.83203125" bestFit="1" customWidth="1"/>
    <col min="8150" max="8150" width="47" bestFit="1" customWidth="1"/>
    <col min="8151" max="8151" width="49.6640625" bestFit="1" customWidth="1"/>
    <col min="8152" max="8152" width="16" bestFit="1" customWidth="1"/>
    <col min="8153" max="8153" width="18.6640625" bestFit="1" customWidth="1"/>
    <col min="8154" max="8154" width="35.6640625" bestFit="1" customWidth="1"/>
    <col min="8155" max="8155" width="38.33203125" bestFit="1" customWidth="1"/>
    <col min="8156" max="8156" width="53.6640625" bestFit="1" customWidth="1"/>
    <col min="8157" max="8157" width="56.5" bestFit="1" customWidth="1"/>
    <col min="8158" max="8158" width="44.33203125" bestFit="1" customWidth="1"/>
    <col min="8159" max="8159" width="46.83203125" bestFit="1" customWidth="1"/>
    <col min="8160" max="8160" width="39.83203125" bestFit="1" customWidth="1"/>
    <col min="8161" max="8161" width="42.5" bestFit="1" customWidth="1"/>
    <col min="8162" max="8162" width="56" bestFit="1" customWidth="1"/>
    <col min="8163" max="8163" width="58.6640625" bestFit="1" customWidth="1"/>
    <col min="8164" max="8164" width="22.5" bestFit="1" customWidth="1"/>
    <col min="8165" max="8165" width="25.1640625" bestFit="1" customWidth="1"/>
    <col min="8166" max="8166" width="18.5" bestFit="1" customWidth="1"/>
    <col min="8167" max="8167" width="21" bestFit="1" customWidth="1"/>
    <col min="8168" max="8168" width="16.5" bestFit="1" customWidth="1"/>
    <col min="8169" max="8169" width="19.1640625" bestFit="1" customWidth="1"/>
    <col min="8170" max="8170" width="21.1640625" bestFit="1" customWidth="1"/>
    <col min="8171" max="8171" width="23.83203125" bestFit="1" customWidth="1"/>
    <col min="8172" max="8172" width="17.33203125" bestFit="1" customWidth="1"/>
    <col min="8173" max="8173" width="20" bestFit="1" customWidth="1"/>
    <col min="8174" max="8174" width="31" bestFit="1" customWidth="1"/>
    <col min="8175" max="8175" width="33.6640625" bestFit="1" customWidth="1"/>
    <col min="8176" max="8176" width="26.5" bestFit="1" customWidth="1"/>
    <col min="8177" max="8177" width="29.1640625" bestFit="1" customWidth="1"/>
    <col min="8178" max="8178" width="19.6640625" bestFit="1" customWidth="1"/>
    <col min="8179" max="8179" width="22.33203125" bestFit="1" customWidth="1"/>
    <col min="8180" max="8180" width="35.6640625" bestFit="1" customWidth="1"/>
    <col min="8181" max="8181" width="38.33203125" bestFit="1" customWidth="1"/>
    <col min="8182" max="8182" width="51.1640625" bestFit="1" customWidth="1"/>
    <col min="8183" max="8183" width="53.83203125" bestFit="1" customWidth="1"/>
    <col min="8184" max="8184" width="48.33203125" bestFit="1" customWidth="1"/>
    <col min="8185" max="8185" width="51" bestFit="1" customWidth="1"/>
    <col min="8186" max="8186" width="20.6640625" bestFit="1" customWidth="1"/>
    <col min="8187" max="8187" width="23.33203125" bestFit="1" customWidth="1"/>
    <col min="8188" max="8188" width="34.6640625" bestFit="1" customWidth="1"/>
    <col min="8189" max="8189" width="37.33203125" bestFit="1" customWidth="1"/>
    <col min="8190" max="8190" width="41" bestFit="1" customWidth="1"/>
    <col min="8191" max="8191" width="43.6640625" bestFit="1" customWidth="1"/>
    <col min="8192" max="8192" width="43" bestFit="1" customWidth="1"/>
    <col min="8193" max="8193" width="45.6640625" bestFit="1" customWidth="1"/>
    <col min="8194" max="8194" width="16" bestFit="1" customWidth="1"/>
    <col min="8195" max="8195" width="18.6640625" bestFit="1" customWidth="1"/>
    <col min="8196" max="8196" width="40.1640625" bestFit="1" customWidth="1"/>
    <col min="8197" max="8197" width="42.83203125" bestFit="1" customWidth="1"/>
    <col min="8198" max="8198" width="11.1640625" bestFit="1" customWidth="1"/>
    <col min="8199" max="8199" width="13.6640625" bestFit="1" customWidth="1"/>
    <col min="8200" max="8200" width="49.33203125" bestFit="1" customWidth="1"/>
    <col min="8201" max="8201" width="51.83203125" bestFit="1" customWidth="1"/>
    <col min="8202" max="8202" width="33.1640625" bestFit="1" customWidth="1"/>
    <col min="8203" max="8203" width="35.83203125" bestFit="1" customWidth="1"/>
    <col min="8204" max="8204" width="47.33203125" bestFit="1" customWidth="1"/>
    <col min="8205" max="8205" width="50" bestFit="1" customWidth="1"/>
    <col min="8206" max="8206" width="27.5" bestFit="1" customWidth="1"/>
    <col min="8207" max="8207" width="30.1640625" bestFit="1" customWidth="1"/>
    <col min="8208" max="8208" width="13.1640625" bestFit="1" customWidth="1"/>
    <col min="8209" max="8209" width="15.6640625" bestFit="1" customWidth="1"/>
    <col min="8210" max="8210" width="11.5" bestFit="1" customWidth="1"/>
    <col min="8211" max="8211" width="14" bestFit="1" customWidth="1"/>
    <col min="8212" max="8212" width="42" bestFit="1" customWidth="1"/>
    <col min="8213" max="8213" width="44.6640625" bestFit="1" customWidth="1"/>
    <col min="8214" max="8214" width="50.6640625" bestFit="1" customWidth="1"/>
    <col min="8215" max="8215" width="53.33203125" bestFit="1" customWidth="1"/>
    <col min="8216" max="8216" width="9.5" bestFit="1" customWidth="1"/>
    <col min="8217" max="8217" width="12" bestFit="1" customWidth="1"/>
    <col min="8218" max="8218" width="8" bestFit="1" customWidth="1"/>
    <col min="8219" max="8219" width="10.5" bestFit="1" customWidth="1"/>
    <col min="8220" max="8220" width="10" bestFit="1" customWidth="1"/>
  </cols>
  <sheetData>
    <row r="1" spans="1:5" x14ac:dyDescent="0.2">
      <c r="A1" s="14" t="s">
        <v>8337</v>
      </c>
      <c r="B1" t="s">
        <v>8322</v>
      </c>
    </row>
    <row r="2" spans="1:5" x14ac:dyDescent="0.2">
      <c r="A2" s="14" t="s">
        <v>8317</v>
      </c>
      <c r="B2" t="s">
        <v>8273</v>
      </c>
    </row>
    <row r="4" spans="1:5" x14ac:dyDescent="0.2">
      <c r="A4" s="14" t="s">
        <v>8375</v>
      </c>
      <c r="B4" s="14" t="s">
        <v>8319</v>
      </c>
    </row>
    <row r="5" spans="1:5" x14ac:dyDescent="0.2">
      <c r="A5" s="14" t="s">
        <v>8321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">
      <c r="A6" s="15" t="s">
        <v>8331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8332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8333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8334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8325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8335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8326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8327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8328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8329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8330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8336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8320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8EFD5-DE30-234F-811B-C8E56570DA27}">
  <dimension ref="A1:H13"/>
  <sheetViews>
    <sheetView tabSelected="1" workbookViewId="0">
      <selection activeCell="H13" sqref="H13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9" bestFit="1" customWidth="1"/>
    <col min="7" max="7" width="14.33203125" style="19" bestFit="1" customWidth="1"/>
    <col min="8" max="8" width="16.83203125" style="19" bestFit="1" customWidth="1"/>
  </cols>
  <sheetData>
    <row r="1" spans="1:8" x14ac:dyDescent="0.2">
      <c r="A1" t="s">
        <v>8340</v>
      </c>
      <c r="B1" t="s">
        <v>8356</v>
      </c>
      <c r="C1" t="s">
        <v>8357</v>
      </c>
      <c r="D1" t="s">
        <v>8358</v>
      </c>
      <c r="E1" t="s">
        <v>8359</v>
      </c>
      <c r="F1" s="19" t="s">
        <v>8360</v>
      </c>
      <c r="G1" s="19" t="s">
        <v>8361</v>
      </c>
      <c r="H1" s="19" t="s">
        <v>8362</v>
      </c>
    </row>
    <row r="2" spans="1:8" x14ac:dyDescent="0.2">
      <c r="A2" t="s">
        <v>8363</v>
      </c>
      <c r="B2">
        <f>COUNTIFS(Kickstarter!D:D, "&lt;1000", Kickstarter!G:G, "successful", Kickstarter!P:P, "plays")</f>
        <v>141</v>
      </c>
      <c r="C2">
        <f>COUNTIFS(Kickstarter!D:D, "&lt;1000", Kickstarter!G:G, "failed", Kickstarter!P:P, "plays")</f>
        <v>45</v>
      </c>
      <c r="D2">
        <f>COUNTIFS(Kickstarter!D:D, "&lt;1000", Kickstarter!G:G, "canceled", Kickstarter!P:P,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8364</v>
      </c>
      <c r="B3">
        <f>COUNTIFS(Kickstarter!D:D, "&gt;=1000", Kickstarter!D:D, "&lt;=4999",  Kickstarter!G:G, "successful", Kickstarter!P:P, "plays")</f>
        <v>388</v>
      </c>
      <c r="C3">
        <f>COUNTIFS(Kickstarter!D:D, "&gt;=1000", Kickstarter!D:D, "&lt;=4999",  Kickstarter!G:G, "successful", Kickstarter!P:P, "plays")</f>
        <v>388</v>
      </c>
      <c r="D3">
        <f>COUNTIFS(Kickstarter!D:D, "&gt;=1000", Kickstarter!D:D, "&lt;=4999",  Kickstarter!G:G, "canceled", Kickstarter!P:P, "plays")</f>
        <v>0</v>
      </c>
      <c r="E3">
        <f t="shared" ref="E3:E13" si="0">SUM(B3:D3)</f>
        <v>776</v>
      </c>
      <c r="F3" s="19">
        <f>B3/E3</f>
        <v>0.5</v>
      </c>
      <c r="G3" s="19">
        <f>C3/E3</f>
        <v>0.5</v>
      </c>
      <c r="H3" s="19">
        <f>D3/E3</f>
        <v>0</v>
      </c>
    </row>
    <row r="4" spans="1:8" x14ac:dyDescent="0.2">
      <c r="A4" t="s">
        <v>8365</v>
      </c>
      <c r="B4">
        <f>COUNTIFS(Kickstarter!D:D, "&gt;=5000", Kickstarter!D:D, "&lt;=9999",  Kickstarter!G:G, "successful", Kickstarter!P:P, "plays")</f>
        <v>93</v>
      </c>
      <c r="C4">
        <f>COUNTIFS(Kickstarter!D:D, "&gt;=5000", Kickstarter!D:D, "&lt;=9999",  Kickstarter!G:G, "failed", Kickstarter!P:P, "plays")</f>
        <v>76</v>
      </c>
      <c r="D4">
        <f>COUNTIFS(Kickstarter!D:D, "&gt;=5000", Kickstarter!D:D, "&lt;=9999",  Kickstarter!G:G, "canceled", Kickstarter!P:P, "plays")</f>
        <v>0</v>
      </c>
      <c r="E4">
        <f t="shared" si="0"/>
        <v>169</v>
      </c>
      <c r="F4" s="19">
        <f t="shared" ref="F3:F13" si="1">B4/E4</f>
        <v>0.55029585798816572</v>
      </c>
      <c r="G4" s="19">
        <f>C4/E4</f>
        <v>0.44970414201183434</v>
      </c>
      <c r="H4" s="19">
        <f t="shared" ref="H4:H13" si="2">D4/E4</f>
        <v>0</v>
      </c>
    </row>
    <row r="5" spans="1:8" x14ac:dyDescent="0.2">
      <c r="A5" t="s">
        <v>8366</v>
      </c>
      <c r="B5">
        <f>COUNTIFS(Kickstarter!D:D, "&gt;=10000", Kickstarter!D:D, "&lt;=14999",  Kickstarter!G:G, "successful", Kickstarter!P:P, "plays")</f>
        <v>39</v>
      </c>
      <c r="C5">
        <f>COUNTIFS(Kickstarter!D:D, "&gt;=10000", Kickstarter!D:D, "&lt;=14999",  Kickstarter!G:G, "failed", Kickstarter!P:P, "plays")</f>
        <v>33</v>
      </c>
      <c r="D5">
        <f>COUNTIFS(Kickstarter!D:D, "&gt;=10000", Kickstarter!D:D, "&lt;=14999",  Kickstarter!G:G, "canceled", Kickstarter!P:P, "plays")</f>
        <v>0</v>
      </c>
      <c r="E5">
        <f t="shared" si="0"/>
        <v>72</v>
      </c>
      <c r="F5" s="19">
        <f t="shared" si="1"/>
        <v>0.54166666666666663</v>
      </c>
      <c r="G5" s="19">
        <f t="shared" ref="G3:G13" si="3">C5/E5</f>
        <v>0.45833333333333331</v>
      </c>
      <c r="H5" s="19">
        <f t="shared" si="2"/>
        <v>0</v>
      </c>
    </row>
    <row r="6" spans="1:8" x14ac:dyDescent="0.2">
      <c r="A6" t="s">
        <v>8367</v>
      </c>
      <c r="B6">
        <f>COUNTIFS(Kickstarter!D:D, "&gt;=15000", Kickstarter!D:D, "&lt;=19999",  Kickstarter!G:G, "successful", Kickstarter!P:P, "plays")</f>
        <v>12</v>
      </c>
      <c r="C6">
        <f>COUNTIFS(Kickstarter!D:D, "&gt;=15000", Kickstarter!D:D, "&lt;=19999",  Kickstarter!G:G, "failed", Kickstarter!P:P, "plays")</f>
        <v>12</v>
      </c>
      <c r="D6">
        <f>COUNTIFS(Kickstarter!D:D, "&gt;=15000", Kickstarter!D:D, "&lt;=19999",  Kickstarter!G:G, "canceled", Kickstarter!P:P, "plays")</f>
        <v>0</v>
      </c>
      <c r="E6">
        <f t="shared" si="0"/>
        <v>24</v>
      </c>
      <c r="F6" s="19">
        <f t="shared" si="1"/>
        <v>0.5</v>
      </c>
      <c r="G6" s="19">
        <f t="shared" si="3"/>
        <v>0.5</v>
      </c>
      <c r="H6" s="19">
        <f t="shared" si="2"/>
        <v>0</v>
      </c>
    </row>
    <row r="7" spans="1:8" x14ac:dyDescent="0.2">
      <c r="A7" t="s">
        <v>8368</v>
      </c>
      <c r="B7">
        <f>COUNTIFS(Kickstarter!D:D, "&gt;=20000", Kickstarter!D:D, "&lt;=24999",  Kickstarter!G:G, "successful", Kickstarter!P:P, "plays")</f>
        <v>9</v>
      </c>
      <c r="C7">
        <f>COUNTIFS(Kickstarter!D:D, "&gt;=20000", Kickstarter!D:D, "&lt;=24999",  Kickstarter!G:G, "failed", Kickstarter!P:P, "plays")</f>
        <v>11</v>
      </c>
      <c r="D7">
        <f>COUNTIFS(Kickstarter!D:D, "&gt;=20000", Kickstarter!D:D, "&lt;=24999",  Kickstarter!G:G, "canceled", Kickstarter!P:P, "plays")</f>
        <v>0</v>
      </c>
      <c r="E7">
        <f t="shared" si="0"/>
        <v>20</v>
      </c>
      <c r="F7" s="19">
        <f t="shared" si="1"/>
        <v>0.45</v>
      </c>
      <c r="G7" s="19">
        <f t="shared" si="3"/>
        <v>0.55000000000000004</v>
      </c>
      <c r="H7" s="19">
        <f t="shared" si="2"/>
        <v>0</v>
      </c>
    </row>
    <row r="8" spans="1:8" x14ac:dyDescent="0.2">
      <c r="A8" t="s">
        <v>8369</v>
      </c>
      <c r="B8">
        <f>COUNTIFS(Kickstarter!D:D, "&gt;=25000", Kickstarter!D:D, "&lt;=29999",  Kickstarter!G:G, "successful", Kickstarter!P:P, "plays")</f>
        <v>1</v>
      </c>
      <c r="C8">
        <f>COUNTIFS(Kickstarter!D:D, "&gt;=25000", Kickstarter!D:D, "&lt;=29999",  Kickstarter!G:G, "failed", Kickstarter!P:P, "plays")</f>
        <v>4</v>
      </c>
      <c r="D8">
        <f>COUNTIFS(Kickstarter!D:D, "&gt;=25000", Kickstarter!D:D, "&lt;=29999",  Kickstarter!G:G, "canceled", Kickstarter!P:P, "plays")</f>
        <v>0</v>
      </c>
      <c r="E8">
        <f t="shared" si="0"/>
        <v>5</v>
      </c>
      <c r="F8" s="19">
        <f t="shared" si="1"/>
        <v>0.2</v>
      </c>
      <c r="G8" s="19">
        <f t="shared" si="3"/>
        <v>0.8</v>
      </c>
      <c r="H8" s="19">
        <f t="shared" si="2"/>
        <v>0</v>
      </c>
    </row>
    <row r="9" spans="1:8" x14ac:dyDescent="0.2">
      <c r="A9" t="s">
        <v>8370</v>
      </c>
      <c r="B9">
        <f>COUNTIFS(Kickstarter!D:D, "&gt;=30000", Kickstarter!D:D, "&lt;=34999",  Kickstarter!G:G, "successful", Kickstarter!P:P, "plays")</f>
        <v>3</v>
      </c>
      <c r="C9">
        <f>COUNTIFS(Kickstarter!D:D, "&gt;=30000", Kickstarter!D:D, "&lt;=34999",  Kickstarter!G:G, "failed", Kickstarter!P:P, "plays")</f>
        <v>8</v>
      </c>
      <c r="D9">
        <f>COUNTIFS(Kickstarter!D:D, "&gt;=30000", Kickstarter!D:D, "&lt;=34999",  Kickstarter!G:G, "canceled", Kickstarter!P:P, "plays")</f>
        <v>0</v>
      </c>
      <c r="E9">
        <f t="shared" si="0"/>
        <v>11</v>
      </c>
      <c r="F9" s="19">
        <f t="shared" si="1"/>
        <v>0.27272727272727271</v>
      </c>
      <c r="G9" s="19">
        <f t="shared" si="3"/>
        <v>0.72727272727272729</v>
      </c>
      <c r="H9" s="19">
        <f t="shared" si="2"/>
        <v>0</v>
      </c>
    </row>
    <row r="10" spans="1:8" x14ac:dyDescent="0.2">
      <c r="A10" t="s">
        <v>8371</v>
      </c>
      <c r="B10">
        <f>COUNTIFS(Kickstarter!D:D, "&gt;=35000", Kickstarter!D:D, "&lt;=39999",  Kickstarter!G:G, "successful", Kickstarter!P:P, "plays")</f>
        <v>4</v>
      </c>
      <c r="C10">
        <f>COUNTIFS(Kickstarter!D:D, "&gt;=35000", Kickstarter!D:D, "&lt;=39999",  Kickstarter!G:G, "failed", Kickstarter!P:P, "plays")</f>
        <v>2</v>
      </c>
      <c r="D10">
        <f>COUNTIFS(Kickstarter!D:D, "&gt;=35000", Kickstarter!D:D, "&lt;=39999",  Kickstarter!G:G, "canceled", Kickstarter!P:P, "plays")</f>
        <v>0</v>
      </c>
      <c r="E10">
        <f t="shared" si="0"/>
        <v>6</v>
      </c>
      <c r="F10" s="19">
        <f t="shared" si="1"/>
        <v>0.66666666666666663</v>
      </c>
      <c r="G10" s="19">
        <f t="shared" si="3"/>
        <v>0.33333333333333331</v>
      </c>
      <c r="H10" s="19">
        <f t="shared" si="2"/>
        <v>0</v>
      </c>
    </row>
    <row r="11" spans="1:8" x14ac:dyDescent="0.2">
      <c r="A11" t="s">
        <v>8372</v>
      </c>
      <c r="B11">
        <f>COUNTIFS(Kickstarter!D:D, "&gt;=40000", Kickstarter!D:D, "&lt;=44999",  Kickstarter!G:G, "successful", Kickstarter!P:P, "plays")</f>
        <v>2</v>
      </c>
      <c r="C11">
        <f>COUNTIFS(Kickstarter!D:D, "&gt;=40000", Kickstarter!D:D, "&lt;=44999",  Kickstarter!G:G, "failed", Kickstarter!P:P, "plays")</f>
        <v>1</v>
      </c>
      <c r="D11">
        <f>COUNTIFS(Kickstarter!D:D, "&gt;=40000", Kickstarter!D:D, "&lt;=44999",  Kickstarter!G:G, "canceled", Kickstarter!P:P, "plays")</f>
        <v>0</v>
      </c>
      <c r="E11">
        <f t="shared" si="0"/>
        <v>3</v>
      </c>
      <c r="F11" s="19">
        <f t="shared" si="1"/>
        <v>0.66666666666666663</v>
      </c>
      <c r="G11" s="19">
        <f t="shared" si="3"/>
        <v>0.33333333333333331</v>
      </c>
      <c r="H11" s="19">
        <f t="shared" si="2"/>
        <v>0</v>
      </c>
    </row>
    <row r="12" spans="1:8" x14ac:dyDescent="0.2">
      <c r="A12" t="s">
        <v>8373</v>
      </c>
      <c r="B12">
        <f>COUNTIFS(Kickstarter!D:D, "&gt;=45000", Kickstarter!D:D, "&lt;=49999",  Kickstarter!G:G, "successful", Kickstarter!P:P, "plays")</f>
        <v>0</v>
      </c>
      <c r="C12">
        <f>COUNTIFS(Kickstarter!D:D, "&gt;=45000", Kickstarter!D:D, "&lt;=49999",  Kickstarter!G:G, "failed", Kickstarter!P:P, "plays")</f>
        <v>1</v>
      </c>
      <c r="D12">
        <f>COUNTIFS(Kickstarter!D:D, "&gt;=45000", Kickstarter!D:D, "&lt;=49999",  Kickstarter!G:G, "canceled", Kickstarter!P:P, "plays")</f>
        <v>0</v>
      </c>
      <c r="E12">
        <f t="shared" si="0"/>
        <v>1</v>
      </c>
      <c r="F12" s="19">
        <f t="shared" si="1"/>
        <v>0</v>
      </c>
      <c r="G12" s="19">
        <f t="shared" si="3"/>
        <v>1</v>
      </c>
      <c r="H12" s="19">
        <f t="shared" si="2"/>
        <v>0</v>
      </c>
    </row>
    <row r="13" spans="1:8" x14ac:dyDescent="0.2">
      <c r="A13" t="s">
        <v>8374</v>
      </c>
      <c r="B13">
        <f>COUNTIFS(Kickstarter!D:D, "&gt;=50000", Kickstarter!G:G, "successful", Kickstarter!P:P, "plays")</f>
        <v>2</v>
      </c>
      <c r="C13">
        <f>COUNTIFS(Kickstarter!D:D, "&gt;=50000", Kickstarter!G:G, "failed", Kickstarter!P:P, "plays")</f>
        <v>14</v>
      </c>
      <c r="D13">
        <f>COUNTIFS(Kickstarter!D:D, "&gt;=50000", Kickstarter!G:G, "canceled", Kickstarter!P:P, "plays")</f>
        <v>0</v>
      </c>
      <c r="E13">
        <f t="shared" si="0"/>
        <v>16</v>
      </c>
      <c r="F13" s="19">
        <f t="shared" si="1"/>
        <v>0.125</v>
      </c>
      <c r="G13" s="19">
        <f t="shared" si="3"/>
        <v>0.875</v>
      </c>
      <c r="H13" s="19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B2801-B76A-2443-9F79-5FB945925B9C}">
  <dimension ref="A3:C20"/>
  <sheetViews>
    <sheetView workbookViewId="0">
      <selection activeCell="A3" sqref="A3"/>
    </sheetView>
  </sheetViews>
  <sheetFormatPr baseColWidth="10" defaultRowHeight="15" x14ac:dyDescent="0.2"/>
  <sheetData>
    <row r="3" spans="1:3" x14ac:dyDescent="0.2">
      <c r="A3" s="20"/>
      <c r="B3" s="21"/>
      <c r="C3" s="22"/>
    </row>
    <row r="4" spans="1:3" x14ac:dyDescent="0.2">
      <c r="A4" s="23"/>
      <c r="B4" s="24"/>
      <c r="C4" s="25"/>
    </row>
    <row r="5" spans="1:3" x14ac:dyDescent="0.2">
      <c r="A5" s="23"/>
      <c r="B5" s="24"/>
      <c r="C5" s="25"/>
    </row>
    <row r="6" spans="1:3" x14ac:dyDescent="0.2">
      <c r="A6" s="23"/>
      <c r="B6" s="24"/>
      <c r="C6" s="25"/>
    </row>
    <row r="7" spans="1:3" x14ac:dyDescent="0.2">
      <c r="A7" s="23"/>
      <c r="B7" s="24"/>
      <c r="C7" s="25"/>
    </row>
    <row r="8" spans="1:3" x14ac:dyDescent="0.2">
      <c r="A8" s="23"/>
      <c r="B8" s="24"/>
      <c r="C8" s="25"/>
    </row>
    <row r="9" spans="1:3" x14ac:dyDescent="0.2">
      <c r="A9" s="23"/>
      <c r="B9" s="24"/>
      <c r="C9" s="25"/>
    </row>
    <row r="10" spans="1:3" x14ac:dyDescent="0.2">
      <c r="A10" s="23"/>
      <c r="B10" s="24"/>
      <c r="C10" s="25"/>
    </row>
    <row r="11" spans="1:3" x14ac:dyDescent="0.2">
      <c r="A11" s="23"/>
      <c r="B11" s="24"/>
      <c r="C11" s="25"/>
    </row>
    <row r="12" spans="1:3" x14ac:dyDescent="0.2">
      <c r="A12" s="23"/>
      <c r="B12" s="24"/>
      <c r="C12" s="25"/>
    </row>
    <row r="13" spans="1:3" x14ac:dyDescent="0.2">
      <c r="A13" s="23"/>
      <c r="B13" s="24"/>
      <c r="C13" s="25"/>
    </row>
    <row r="14" spans="1:3" x14ac:dyDescent="0.2">
      <c r="A14" s="23"/>
      <c r="B14" s="24"/>
      <c r="C14" s="25"/>
    </row>
    <row r="15" spans="1:3" x14ac:dyDescent="0.2">
      <c r="A15" s="23"/>
      <c r="B15" s="24"/>
      <c r="C15" s="25"/>
    </row>
    <row r="16" spans="1:3" x14ac:dyDescent="0.2">
      <c r="A16" s="23"/>
      <c r="B16" s="24"/>
      <c r="C16" s="25"/>
    </row>
    <row r="17" spans="1:3" x14ac:dyDescent="0.2">
      <c r="A17" s="23"/>
      <c r="B17" s="24"/>
      <c r="C17" s="25"/>
    </row>
    <row r="18" spans="1:3" x14ac:dyDescent="0.2">
      <c r="A18" s="23"/>
      <c r="B18" s="24"/>
      <c r="C18" s="25"/>
    </row>
    <row r="19" spans="1:3" x14ac:dyDescent="0.2">
      <c r="A19" s="23"/>
      <c r="B19" s="24"/>
      <c r="C19" s="25"/>
    </row>
    <row r="20" spans="1:3" x14ac:dyDescent="0.2">
      <c r="A20" s="26"/>
      <c r="B20" s="27"/>
      <c r="C20" s="2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zoomScale="79" zoomScaleNormal="79" workbookViewId="0">
      <pane xSplit="4" ySplit="527" topLeftCell="F528" activePane="bottomRight" state="frozen"/>
      <selection pane="topRight" activeCell="E1" sqref="E1"/>
      <selection pane="bottomLeft" activeCell="A528" sqref="A528"/>
      <selection pane="bottomRight" activeCell="G523" sqref="G52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6640625" style="6" bestFit="1" customWidth="1"/>
    <col min="5" max="5" width="16.5" style="8" customWidth="1"/>
    <col min="6" max="6" width="17" style="10" bestFit="1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6" width="41.1640625" customWidth="1"/>
    <col min="17" max="17" width="15.5" bestFit="1" customWidth="1"/>
    <col min="18" max="18" width="21.6640625" style="17" bestFit="1" customWidth="1"/>
    <col min="19" max="19" width="20.83203125" style="17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8264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2" t="s">
        <v>8317</v>
      </c>
      <c r="P1" s="1" t="s">
        <v>8316</v>
      </c>
      <c r="Q1" s="1" t="s">
        <v>8265</v>
      </c>
      <c r="R1" s="16" t="s">
        <v>8323</v>
      </c>
      <c r="S1" s="16" t="s">
        <v>8324</v>
      </c>
      <c r="T1" t="s">
        <v>8337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 t="shared" ref="F2:F65" si="0"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s="11" t="s">
        <v>8266</v>
      </c>
      <c r="P2" t="s">
        <v>8267</v>
      </c>
      <c r="Q2">
        <f t="shared" ref="Q2:Q65" si="1">IFERROR(ROUND(E2/M2,2),0)</f>
        <v>63.92</v>
      </c>
      <c r="R2" s="17" cm="1">
        <f t="array" ref="R2:R4115">(((K2:K4115/60)/60)/24)+DATE(1970,1,1)</f>
        <v>42177.007071759261</v>
      </c>
      <c r="S2" s="17" cm="1">
        <f t="array" ref="S2:S4115">(((J2:J4115/60)/60)/24)+DATE(1970,1,1)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s="11" t="s">
        <v>8266</v>
      </c>
      <c r="P3" t="s">
        <v>8267</v>
      </c>
      <c r="Q3">
        <f t="shared" si="1"/>
        <v>185.48</v>
      </c>
      <c r="R3" s="17">
        <v>42766.600497685184</v>
      </c>
      <c r="S3" s="17"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s="11" t="s">
        <v>8266</v>
      </c>
      <c r="P4" t="s">
        <v>8267</v>
      </c>
      <c r="Q4">
        <f t="shared" si="1"/>
        <v>15</v>
      </c>
      <c r="R4" s="17">
        <v>42405.702349537038</v>
      </c>
      <c r="S4" s="17"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s="11" t="s">
        <v>8266</v>
      </c>
      <c r="P5" t="s">
        <v>8267</v>
      </c>
      <c r="Q5">
        <f t="shared" si="1"/>
        <v>69.27</v>
      </c>
      <c r="R5" s="17">
        <v>41828.515127314815</v>
      </c>
      <c r="S5" s="17"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s="11" t="s">
        <v>8266</v>
      </c>
      <c r="P6" t="s">
        <v>8267</v>
      </c>
      <c r="Q6">
        <f t="shared" si="1"/>
        <v>190.55</v>
      </c>
      <c r="R6" s="17">
        <v>42327.834247685183</v>
      </c>
      <c r="S6" s="17"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s="11" t="s">
        <v>8266</v>
      </c>
      <c r="P7" t="s">
        <v>8267</v>
      </c>
      <c r="Q7">
        <f t="shared" si="1"/>
        <v>93.4</v>
      </c>
      <c r="R7" s="17">
        <v>42563.932951388888</v>
      </c>
      <c r="S7" s="17"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s="11" t="s">
        <v>8266</v>
      </c>
      <c r="P8" t="s">
        <v>8267</v>
      </c>
      <c r="Q8">
        <f t="shared" si="1"/>
        <v>146.88</v>
      </c>
      <c r="R8" s="17">
        <v>41794.072337962964</v>
      </c>
      <c r="S8" s="17"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s="11" t="s">
        <v>8266</v>
      </c>
      <c r="P9" t="s">
        <v>8267</v>
      </c>
      <c r="Q9">
        <f t="shared" si="1"/>
        <v>159.82</v>
      </c>
      <c r="R9" s="17">
        <v>42516.047071759262</v>
      </c>
      <c r="S9" s="17"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s="11" t="s">
        <v>8266</v>
      </c>
      <c r="P10" t="s">
        <v>8267</v>
      </c>
      <c r="Q10">
        <f t="shared" si="1"/>
        <v>291.79000000000002</v>
      </c>
      <c r="R10" s="17">
        <v>42468.94458333333</v>
      </c>
      <c r="S10" s="17"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s="11" t="s">
        <v>8266</v>
      </c>
      <c r="P11" t="s">
        <v>8267</v>
      </c>
      <c r="Q11">
        <f t="shared" si="1"/>
        <v>31.5</v>
      </c>
      <c r="R11" s="17">
        <v>42447.103518518517</v>
      </c>
      <c r="S11" s="17"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s="11" t="s">
        <v>8266</v>
      </c>
      <c r="P12" t="s">
        <v>8267</v>
      </c>
      <c r="Q12">
        <f t="shared" si="1"/>
        <v>158.68</v>
      </c>
      <c r="R12" s="17">
        <v>41780.068043981482</v>
      </c>
      <c r="S12" s="17"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s="11" t="s">
        <v>8266</v>
      </c>
      <c r="P13" t="s">
        <v>8267</v>
      </c>
      <c r="Q13">
        <f t="shared" si="1"/>
        <v>80.33</v>
      </c>
      <c r="R13" s="17">
        <v>42572.778495370367</v>
      </c>
      <c r="S13" s="17"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s="11" t="s">
        <v>8266</v>
      </c>
      <c r="P14" t="s">
        <v>8267</v>
      </c>
      <c r="Q14">
        <f t="shared" si="1"/>
        <v>59.96</v>
      </c>
      <c r="R14" s="17">
        <v>41791.713252314818</v>
      </c>
      <c r="S14" s="17"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s="11" t="s">
        <v>8266</v>
      </c>
      <c r="P15" t="s">
        <v>8267</v>
      </c>
      <c r="Q15">
        <f t="shared" si="1"/>
        <v>109.78</v>
      </c>
      <c r="R15" s="17">
        <v>42508.677187499998</v>
      </c>
      <c r="S15" s="17"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s="11" t="s">
        <v>8266</v>
      </c>
      <c r="P16" t="s">
        <v>8267</v>
      </c>
      <c r="Q16">
        <f t="shared" si="1"/>
        <v>147.71</v>
      </c>
      <c r="R16" s="17">
        <v>41808.02648148148</v>
      </c>
      <c r="S16" s="17">
        <v>41833.582638888889</v>
      </c>
    </row>
    <row r="17" spans="1:19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s="11" t="s">
        <v>8266</v>
      </c>
      <c r="P17" t="s">
        <v>8267</v>
      </c>
      <c r="Q17">
        <f t="shared" si="1"/>
        <v>21.76</v>
      </c>
      <c r="R17" s="17">
        <v>42256.391875000001</v>
      </c>
      <c r="S17" s="17">
        <v>42274.843055555553</v>
      </c>
    </row>
    <row r="18" spans="1:19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s="11" t="s">
        <v>8266</v>
      </c>
      <c r="P18" t="s">
        <v>8267</v>
      </c>
      <c r="Q18">
        <f t="shared" si="1"/>
        <v>171.84</v>
      </c>
      <c r="R18" s="17">
        <v>41760.796423611115</v>
      </c>
      <c r="S18" s="17">
        <v>41806.229166666664</v>
      </c>
    </row>
    <row r="19" spans="1:19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s="11" t="s">
        <v>8266</v>
      </c>
      <c r="P19" t="s">
        <v>8267</v>
      </c>
      <c r="Q19">
        <f t="shared" si="1"/>
        <v>41.94</v>
      </c>
      <c r="R19" s="17">
        <v>41917.731736111113</v>
      </c>
      <c r="S19" s="17">
        <v>41947.773402777777</v>
      </c>
    </row>
    <row r="20" spans="1:19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s="11" t="s">
        <v>8266</v>
      </c>
      <c r="P20" t="s">
        <v>8267</v>
      </c>
      <c r="Q20">
        <f t="shared" si="1"/>
        <v>93.26</v>
      </c>
      <c r="R20" s="17">
        <v>41869.542314814818</v>
      </c>
      <c r="S20" s="17">
        <v>41899.542314814818</v>
      </c>
    </row>
    <row r="21" spans="1:19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s="11" t="s">
        <v>8266</v>
      </c>
      <c r="P21" t="s">
        <v>8267</v>
      </c>
      <c r="Q21">
        <f t="shared" si="1"/>
        <v>56.14</v>
      </c>
      <c r="R21" s="17">
        <v>42175.816365740742</v>
      </c>
      <c r="S21" s="17">
        <v>42205.816365740742</v>
      </c>
    </row>
    <row r="22" spans="1:19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s="11" t="s">
        <v>8266</v>
      </c>
      <c r="P22" t="s">
        <v>8267</v>
      </c>
      <c r="Q22">
        <f t="shared" si="1"/>
        <v>80.16</v>
      </c>
      <c r="R22" s="17">
        <v>42200.758240740746</v>
      </c>
      <c r="S22" s="17">
        <v>42260.758240740746</v>
      </c>
    </row>
    <row r="23" spans="1:19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s="11" t="s">
        <v>8266</v>
      </c>
      <c r="P23" t="s">
        <v>8267</v>
      </c>
      <c r="Q23">
        <f t="shared" si="1"/>
        <v>199.9</v>
      </c>
      <c r="R23" s="17">
        <v>41878.627187500002</v>
      </c>
      <c r="S23" s="17">
        <v>41908.627187500002</v>
      </c>
    </row>
    <row r="24" spans="1:19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s="11" t="s">
        <v>8266</v>
      </c>
      <c r="P24" t="s">
        <v>8267</v>
      </c>
      <c r="Q24">
        <f t="shared" si="1"/>
        <v>51.25</v>
      </c>
      <c r="R24" s="17">
        <v>41989.91134259259</v>
      </c>
      <c r="S24" s="17">
        <v>42005.332638888889</v>
      </c>
    </row>
    <row r="25" spans="1:19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s="11" t="s">
        <v>8266</v>
      </c>
      <c r="P25" t="s">
        <v>8267</v>
      </c>
      <c r="Q25">
        <f t="shared" si="1"/>
        <v>103.04</v>
      </c>
      <c r="R25" s="17">
        <v>42097.778946759259</v>
      </c>
      <c r="S25" s="17">
        <v>42124.638888888891</v>
      </c>
    </row>
    <row r="26" spans="1:19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s="11" t="s">
        <v>8266</v>
      </c>
      <c r="P26" t="s">
        <v>8267</v>
      </c>
      <c r="Q26">
        <f t="shared" si="1"/>
        <v>66.349999999999994</v>
      </c>
      <c r="R26" s="17">
        <v>42229.820173611108</v>
      </c>
      <c r="S26" s="17">
        <v>42262.818750000006</v>
      </c>
    </row>
    <row r="27" spans="1:19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s="11" t="s">
        <v>8266</v>
      </c>
      <c r="P27" t="s">
        <v>8267</v>
      </c>
      <c r="Q27">
        <f t="shared" si="1"/>
        <v>57.14</v>
      </c>
      <c r="R27" s="17">
        <v>42318.025011574078</v>
      </c>
      <c r="S27" s="17">
        <v>42378.025011574078</v>
      </c>
    </row>
    <row r="28" spans="1:19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s="11" t="s">
        <v>8266</v>
      </c>
      <c r="P28" t="s">
        <v>8267</v>
      </c>
      <c r="Q28">
        <f t="shared" si="1"/>
        <v>102.11</v>
      </c>
      <c r="R28" s="17">
        <v>41828.515555555554</v>
      </c>
      <c r="S28" s="17">
        <v>41868.515555555554</v>
      </c>
    </row>
    <row r="29" spans="1:19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s="11" t="s">
        <v>8266</v>
      </c>
      <c r="P29" t="s">
        <v>8267</v>
      </c>
      <c r="Q29">
        <f t="shared" si="1"/>
        <v>148.97</v>
      </c>
      <c r="R29" s="17">
        <v>41929.164733796293</v>
      </c>
      <c r="S29" s="17">
        <v>41959.206400462965</v>
      </c>
    </row>
    <row r="30" spans="1:19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s="11" t="s">
        <v>8266</v>
      </c>
      <c r="P30" t="s">
        <v>8267</v>
      </c>
      <c r="Q30">
        <f t="shared" si="1"/>
        <v>169.61</v>
      </c>
      <c r="R30" s="17">
        <v>42324.96393518518</v>
      </c>
      <c r="S30" s="17">
        <v>42354.96393518518</v>
      </c>
    </row>
    <row r="31" spans="1:19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s="11" t="s">
        <v>8266</v>
      </c>
      <c r="P31" t="s">
        <v>8267</v>
      </c>
      <c r="Q31">
        <f t="shared" si="1"/>
        <v>31.62</v>
      </c>
      <c r="R31" s="17">
        <v>41812.67324074074</v>
      </c>
      <c r="S31" s="17">
        <v>41842.67324074074</v>
      </c>
    </row>
    <row r="32" spans="1:19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s="11" t="s">
        <v>8266</v>
      </c>
      <c r="P32" t="s">
        <v>8267</v>
      </c>
      <c r="Q32">
        <f t="shared" si="1"/>
        <v>76.45</v>
      </c>
      <c r="R32" s="17">
        <v>41842.292997685188</v>
      </c>
      <c r="S32" s="17">
        <v>41872.292997685188</v>
      </c>
    </row>
    <row r="33" spans="1:19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s="11" t="s">
        <v>8266</v>
      </c>
      <c r="P33" t="s">
        <v>8267</v>
      </c>
      <c r="Q33">
        <f t="shared" si="1"/>
        <v>13</v>
      </c>
      <c r="R33" s="17">
        <v>42376.79206018518</v>
      </c>
      <c r="S33" s="17">
        <v>42394.79206018518</v>
      </c>
    </row>
    <row r="34" spans="1:19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s="11" t="s">
        <v>8266</v>
      </c>
      <c r="P34" t="s">
        <v>8267</v>
      </c>
      <c r="Q34">
        <f t="shared" si="1"/>
        <v>320.45</v>
      </c>
      <c r="R34" s="17">
        <v>42461.627511574072</v>
      </c>
      <c r="S34" s="17">
        <v>42503.165972222225</v>
      </c>
    </row>
    <row r="35" spans="1:19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s="11" t="s">
        <v>8266</v>
      </c>
      <c r="P35" t="s">
        <v>8267</v>
      </c>
      <c r="Q35">
        <f t="shared" si="1"/>
        <v>83.75</v>
      </c>
      <c r="R35" s="17">
        <v>42286.660891203705</v>
      </c>
      <c r="S35" s="17">
        <v>42316.702557870376</v>
      </c>
    </row>
    <row r="36" spans="1:19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s="11" t="s">
        <v>8266</v>
      </c>
      <c r="P36" t="s">
        <v>8267</v>
      </c>
      <c r="Q36">
        <f t="shared" si="1"/>
        <v>49.88</v>
      </c>
      <c r="R36" s="17">
        <v>41841.321770833332</v>
      </c>
      <c r="S36" s="17">
        <v>41856.321770833332</v>
      </c>
    </row>
    <row r="37" spans="1:19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s="11" t="s">
        <v>8266</v>
      </c>
      <c r="P37" t="s">
        <v>8267</v>
      </c>
      <c r="Q37">
        <f t="shared" si="1"/>
        <v>59.46</v>
      </c>
      <c r="R37" s="17">
        <v>42098.291828703703</v>
      </c>
      <c r="S37" s="17">
        <v>42122</v>
      </c>
    </row>
    <row r="38" spans="1:19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s="11" t="s">
        <v>8266</v>
      </c>
      <c r="P38" t="s">
        <v>8267</v>
      </c>
      <c r="Q38">
        <f t="shared" si="1"/>
        <v>193.84</v>
      </c>
      <c r="R38" s="17">
        <v>42068.307002314818</v>
      </c>
      <c r="S38" s="17">
        <v>42098.265335648146</v>
      </c>
    </row>
    <row r="39" spans="1:19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s="11" t="s">
        <v>8266</v>
      </c>
      <c r="P39" t="s">
        <v>8267</v>
      </c>
      <c r="Q39">
        <f t="shared" si="1"/>
        <v>159.51</v>
      </c>
      <c r="R39" s="17">
        <v>42032.693043981482</v>
      </c>
      <c r="S39" s="17">
        <v>42062.693043981482</v>
      </c>
    </row>
    <row r="40" spans="1:19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s="11" t="s">
        <v>8266</v>
      </c>
      <c r="P40" t="s">
        <v>8267</v>
      </c>
      <c r="Q40">
        <f t="shared" si="1"/>
        <v>41.68</v>
      </c>
      <c r="R40" s="17">
        <v>41375.057222222218</v>
      </c>
      <c r="S40" s="17">
        <v>41405.057222222218</v>
      </c>
    </row>
    <row r="41" spans="1:19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s="11" t="s">
        <v>8266</v>
      </c>
      <c r="P41" t="s">
        <v>8267</v>
      </c>
      <c r="Q41">
        <f t="shared" si="1"/>
        <v>150.9</v>
      </c>
      <c r="R41" s="17">
        <v>41754.047083333331</v>
      </c>
      <c r="S41" s="17">
        <v>41784.957638888889</v>
      </c>
    </row>
    <row r="42" spans="1:19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s="11" t="s">
        <v>8266</v>
      </c>
      <c r="P42" t="s">
        <v>8267</v>
      </c>
      <c r="Q42">
        <f t="shared" si="1"/>
        <v>126.69</v>
      </c>
      <c r="R42" s="17">
        <v>41789.21398148148</v>
      </c>
      <c r="S42" s="17">
        <v>41809.166666666664</v>
      </c>
    </row>
    <row r="43" spans="1:19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s="11" t="s">
        <v>8266</v>
      </c>
      <c r="P43" t="s">
        <v>8267</v>
      </c>
      <c r="Q43">
        <f t="shared" si="1"/>
        <v>105.26</v>
      </c>
      <c r="R43" s="17">
        <v>41887.568912037037</v>
      </c>
      <c r="S43" s="17">
        <v>41917.568912037037</v>
      </c>
    </row>
    <row r="44" spans="1:19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s="11" t="s">
        <v>8266</v>
      </c>
      <c r="P44" t="s">
        <v>8267</v>
      </c>
      <c r="Q44">
        <f t="shared" si="1"/>
        <v>117.51</v>
      </c>
      <c r="R44" s="17">
        <v>41971.639189814814</v>
      </c>
      <c r="S44" s="17">
        <v>42001.639189814814</v>
      </c>
    </row>
    <row r="45" spans="1:19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s="11" t="s">
        <v>8266</v>
      </c>
      <c r="P45" t="s">
        <v>8267</v>
      </c>
      <c r="Q45">
        <f t="shared" si="1"/>
        <v>117.36</v>
      </c>
      <c r="R45" s="17">
        <v>41802.790347222224</v>
      </c>
      <c r="S45" s="17">
        <v>41833</v>
      </c>
    </row>
    <row r="46" spans="1:19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s="11" t="s">
        <v>8266</v>
      </c>
      <c r="P46" t="s">
        <v>8267</v>
      </c>
      <c r="Q46">
        <f t="shared" si="1"/>
        <v>133.33000000000001</v>
      </c>
      <c r="R46" s="17">
        <v>41874.098807870374</v>
      </c>
      <c r="S46" s="17">
        <v>41919.098807870374</v>
      </c>
    </row>
    <row r="47" spans="1:19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s="11" t="s">
        <v>8266</v>
      </c>
      <c r="P47" t="s">
        <v>8267</v>
      </c>
      <c r="Q47">
        <f t="shared" si="1"/>
        <v>98.36</v>
      </c>
      <c r="R47" s="17">
        <v>42457.623923611114</v>
      </c>
      <c r="S47" s="17">
        <v>42487.623923611114</v>
      </c>
    </row>
    <row r="48" spans="1:19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s="11" t="s">
        <v>8266</v>
      </c>
      <c r="P48" t="s">
        <v>8267</v>
      </c>
      <c r="Q48">
        <f t="shared" si="1"/>
        <v>194.44</v>
      </c>
      <c r="R48" s="17">
        <v>42323.964976851858</v>
      </c>
      <c r="S48" s="17">
        <v>42353.964976851858</v>
      </c>
    </row>
    <row r="49" spans="1:19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s="11" t="s">
        <v>8266</v>
      </c>
      <c r="P49" t="s">
        <v>8267</v>
      </c>
      <c r="Q49">
        <f t="shared" si="1"/>
        <v>76.87</v>
      </c>
      <c r="R49" s="17">
        <v>41932.819525462961</v>
      </c>
      <c r="S49" s="17">
        <v>41992.861192129625</v>
      </c>
    </row>
    <row r="50" spans="1:19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s="11" t="s">
        <v>8266</v>
      </c>
      <c r="P50" t="s">
        <v>8267</v>
      </c>
      <c r="Q50">
        <f t="shared" si="1"/>
        <v>56.82</v>
      </c>
      <c r="R50" s="17">
        <v>42033.516898148147</v>
      </c>
      <c r="S50" s="17">
        <v>42064.5</v>
      </c>
    </row>
    <row r="51" spans="1:19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s="11" t="s">
        <v>8266</v>
      </c>
      <c r="P51" t="s">
        <v>8267</v>
      </c>
      <c r="Q51">
        <f t="shared" si="1"/>
        <v>137.93</v>
      </c>
      <c r="R51" s="17">
        <v>42271.176446759258</v>
      </c>
      <c r="S51" s="17">
        <v>42301.176446759258</v>
      </c>
    </row>
    <row r="52" spans="1:19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s="11" t="s">
        <v>8266</v>
      </c>
      <c r="P52" t="s">
        <v>8267</v>
      </c>
      <c r="Q52">
        <f t="shared" si="1"/>
        <v>27.27</v>
      </c>
      <c r="R52" s="17">
        <v>41995.752986111111</v>
      </c>
      <c r="S52" s="17">
        <v>42034.708333333328</v>
      </c>
    </row>
    <row r="53" spans="1:19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s="11" t="s">
        <v>8266</v>
      </c>
      <c r="P53" t="s">
        <v>8267</v>
      </c>
      <c r="Q53">
        <f t="shared" si="1"/>
        <v>118.34</v>
      </c>
      <c r="R53" s="17">
        <v>42196.928668981483</v>
      </c>
      <c r="S53" s="17">
        <v>42226.928668981483</v>
      </c>
    </row>
    <row r="54" spans="1:19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s="11" t="s">
        <v>8266</v>
      </c>
      <c r="P54" t="s">
        <v>8267</v>
      </c>
      <c r="Q54">
        <f t="shared" si="1"/>
        <v>223.48</v>
      </c>
      <c r="R54" s="17">
        <v>41807.701921296299</v>
      </c>
      <c r="S54" s="17">
        <v>41837.701921296299</v>
      </c>
    </row>
    <row r="55" spans="1:19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s="11" t="s">
        <v>8266</v>
      </c>
      <c r="P55" t="s">
        <v>8267</v>
      </c>
      <c r="Q55">
        <f t="shared" si="1"/>
        <v>28.11</v>
      </c>
      <c r="R55" s="17">
        <v>41719.549131944441</v>
      </c>
      <c r="S55" s="17">
        <v>41733.916666666664</v>
      </c>
    </row>
    <row r="56" spans="1:19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s="11" t="s">
        <v>8266</v>
      </c>
      <c r="P56" t="s">
        <v>8267</v>
      </c>
      <c r="Q56">
        <f t="shared" si="1"/>
        <v>194.23</v>
      </c>
      <c r="R56" s="17">
        <v>42333.713206018518</v>
      </c>
      <c r="S56" s="17">
        <v>42363.713206018518</v>
      </c>
    </row>
    <row r="57" spans="1:19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s="11" t="s">
        <v>8266</v>
      </c>
      <c r="P57" t="s">
        <v>8267</v>
      </c>
      <c r="Q57">
        <f t="shared" si="1"/>
        <v>128.94999999999999</v>
      </c>
      <c r="R57" s="17">
        <v>42496.968935185185</v>
      </c>
      <c r="S57" s="17">
        <v>42517.968935185185</v>
      </c>
    </row>
    <row r="58" spans="1:19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s="11" t="s">
        <v>8266</v>
      </c>
      <c r="P58" t="s">
        <v>8267</v>
      </c>
      <c r="Q58">
        <f t="shared" si="1"/>
        <v>49.32</v>
      </c>
      <c r="R58" s="17">
        <v>42149.548888888887</v>
      </c>
      <c r="S58" s="17">
        <v>42163.666666666672</v>
      </c>
    </row>
    <row r="59" spans="1:19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s="11" t="s">
        <v>8266</v>
      </c>
      <c r="P59" t="s">
        <v>8267</v>
      </c>
      <c r="Q59">
        <f t="shared" si="1"/>
        <v>221.52</v>
      </c>
      <c r="R59" s="17">
        <v>42089.83289351852</v>
      </c>
      <c r="S59" s="17">
        <v>42119.83289351852</v>
      </c>
    </row>
    <row r="60" spans="1:19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s="11" t="s">
        <v>8266</v>
      </c>
      <c r="P60" t="s">
        <v>8267</v>
      </c>
      <c r="Q60">
        <f t="shared" si="1"/>
        <v>137.21</v>
      </c>
      <c r="R60" s="17">
        <v>41932.745046296295</v>
      </c>
      <c r="S60" s="17">
        <v>41962.786712962959</v>
      </c>
    </row>
    <row r="61" spans="1:19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s="11" t="s">
        <v>8266</v>
      </c>
      <c r="P61" t="s">
        <v>8267</v>
      </c>
      <c r="Q61">
        <f t="shared" si="1"/>
        <v>606.82000000000005</v>
      </c>
      <c r="R61" s="17">
        <v>42230.23583333334</v>
      </c>
      <c r="S61" s="17">
        <v>42261.875</v>
      </c>
    </row>
    <row r="62" spans="1:19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s="11" t="s">
        <v>8266</v>
      </c>
      <c r="P62" t="s">
        <v>8268</v>
      </c>
      <c r="Q62">
        <f t="shared" si="1"/>
        <v>43.04</v>
      </c>
      <c r="R62" s="17">
        <v>41701.901817129627</v>
      </c>
      <c r="S62" s="17">
        <v>41721</v>
      </c>
    </row>
    <row r="63" spans="1:19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s="11" t="s">
        <v>8266</v>
      </c>
      <c r="P63" t="s">
        <v>8268</v>
      </c>
      <c r="Q63">
        <f t="shared" si="1"/>
        <v>322.39</v>
      </c>
      <c r="R63" s="17">
        <v>41409.814317129632</v>
      </c>
      <c r="S63" s="17">
        <v>41431.814317129632</v>
      </c>
    </row>
    <row r="64" spans="1:19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s="11" t="s">
        <v>8266</v>
      </c>
      <c r="P64" t="s">
        <v>8268</v>
      </c>
      <c r="Q64">
        <f t="shared" si="1"/>
        <v>96.71</v>
      </c>
      <c r="R64" s="17">
        <v>41311.799513888887</v>
      </c>
      <c r="S64" s="17">
        <v>41336.799513888887</v>
      </c>
    </row>
    <row r="65" spans="1:19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s="11" t="s">
        <v>8266</v>
      </c>
      <c r="P65" t="s">
        <v>8268</v>
      </c>
      <c r="Q65">
        <f t="shared" si="1"/>
        <v>35.47</v>
      </c>
      <c r="R65" s="17">
        <v>41612.912187499998</v>
      </c>
      <c r="S65" s="17">
        <v>41636.207638888889</v>
      </c>
    </row>
    <row r="66" spans="1:19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ref="F66:F129" si="2">ROUND(E66/D66*100,0)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s="11" t="s">
        <v>8266</v>
      </c>
      <c r="P66" t="s">
        <v>8268</v>
      </c>
      <c r="Q66">
        <f t="shared" ref="Q66:Q129" si="3">IFERROR(ROUND(E66/M66,2),0)</f>
        <v>86.67</v>
      </c>
      <c r="R66" s="17">
        <v>41433.01829861111</v>
      </c>
      <c r="S66" s="17">
        <v>41463.01829861111</v>
      </c>
    </row>
    <row r="67" spans="1:19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si="2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s="11" t="s">
        <v>8266</v>
      </c>
      <c r="P67" t="s">
        <v>8268</v>
      </c>
      <c r="Q67">
        <f t="shared" si="3"/>
        <v>132.05000000000001</v>
      </c>
      <c r="R67" s="17">
        <v>41835.821226851855</v>
      </c>
      <c r="S67" s="17">
        <v>41862.249305555553</v>
      </c>
    </row>
    <row r="68" spans="1:19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2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s="11" t="s">
        <v>8266</v>
      </c>
      <c r="P68" t="s">
        <v>8268</v>
      </c>
      <c r="Q68">
        <f t="shared" si="3"/>
        <v>91.23</v>
      </c>
      <c r="R68" s="17">
        <v>42539.849768518514</v>
      </c>
      <c r="S68" s="17">
        <v>42569.849768518514</v>
      </c>
    </row>
    <row r="69" spans="1:19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2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s="11" t="s">
        <v>8266</v>
      </c>
      <c r="P69" t="s">
        <v>8268</v>
      </c>
      <c r="Q69">
        <f t="shared" si="3"/>
        <v>116.25</v>
      </c>
      <c r="R69" s="17">
        <v>41075.583379629628</v>
      </c>
      <c r="S69" s="17">
        <v>41105.583379629628</v>
      </c>
    </row>
    <row r="70" spans="1:19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2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s="11" t="s">
        <v>8266</v>
      </c>
      <c r="P70" t="s">
        <v>8268</v>
      </c>
      <c r="Q70">
        <f t="shared" si="3"/>
        <v>21.19</v>
      </c>
      <c r="R70" s="17">
        <v>41663.569340277776</v>
      </c>
      <c r="S70" s="17">
        <v>41693.569340277776</v>
      </c>
    </row>
    <row r="71" spans="1:19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2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s="11" t="s">
        <v>8266</v>
      </c>
      <c r="P71" t="s">
        <v>8268</v>
      </c>
      <c r="Q71">
        <f t="shared" si="3"/>
        <v>62.33</v>
      </c>
      <c r="R71" s="17">
        <v>40786.187789351854</v>
      </c>
      <c r="S71" s="17">
        <v>40818.290972222225</v>
      </c>
    </row>
    <row r="72" spans="1:19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2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s="11" t="s">
        <v>8266</v>
      </c>
      <c r="P72" t="s">
        <v>8268</v>
      </c>
      <c r="Q72">
        <f t="shared" si="3"/>
        <v>37.409999999999997</v>
      </c>
      <c r="R72" s="17">
        <v>40730.896354166667</v>
      </c>
      <c r="S72" s="17">
        <v>40790.896354166667</v>
      </c>
    </row>
    <row r="73" spans="1:19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2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s="11" t="s">
        <v>8266</v>
      </c>
      <c r="P73" t="s">
        <v>8268</v>
      </c>
      <c r="Q73">
        <f t="shared" si="3"/>
        <v>69.72</v>
      </c>
      <c r="R73" s="17">
        <v>40997.271493055552</v>
      </c>
      <c r="S73" s="17">
        <v>41057.271493055552</v>
      </c>
    </row>
    <row r="74" spans="1:19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2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s="11" t="s">
        <v>8266</v>
      </c>
      <c r="P74" t="s">
        <v>8268</v>
      </c>
      <c r="Q74">
        <f t="shared" si="3"/>
        <v>58.17</v>
      </c>
      <c r="R74" s="17">
        <v>41208.010196759256</v>
      </c>
      <c r="S74" s="17">
        <v>41228</v>
      </c>
    </row>
    <row r="75" spans="1:19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2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s="11" t="s">
        <v>8266</v>
      </c>
      <c r="P75" t="s">
        <v>8268</v>
      </c>
      <c r="Q75">
        <f t="shared" si="3"/>
        <v>50</v>
      </c>
      <c r="R75" s="17">
        <v>40587.75675925926</v>
      </c>
      <c r="S75" s="17">
        <v>40666.165972222225</v>
      </c>
    </row>
    <row r="76" spans="1:19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2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s="11" t="s">
        <v>8266</v>
      </c>
      <c r="P76" t="s">
        <v>8268</v>
      </c>
      <c r="Q76">
        <f t="shared" si="3"/>
        <v>19.47</v>
      </c>
      <c r="R76" s="17">
        <v>42360.487210648149</v>
      </c>
      <c r="S76" s="17">
        <v>42390.487210648149</v>
      </c>
    </row>
    <row r="77" spans="1:19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2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s="11" t="s">
        <v>8266</v>
      </c>
      <c r="P77" t="s">
        <v>8268</v>
      </c>
      <c r="Q77">
        <f t="shared" si="3"/>
        <v>85.96</v>
      </c>
      <c r="R77" s="17">
        <v>41357.209166666667</v>
      </c>
      <c r="S77" s="17">
        <v>41387.209166666667</v>
      </c>
    </row>
    <row r="78" spans="1:19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2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s="11" t="s">
        <v>8266</v>
      </c>
      <c r="P78" t="s">
        <v>8268</v>
      </c>
      <c r="Q78">
        <f t="shared" si="3"/>
        <v>30.67</v>
      </c>
      <c r="R78" s="17">
        <v>40844.691643518519</v>
      </c>
      <c r="S78" s="17">
        <v>40904.733310185184</v>
      </c>
    </row>
    <row r="79" spans="1:19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2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s="11" t="s">
        <v>8266</v>
      </c>
      <c r="P79" t="s">
        <v>8268</v>
      </c>
      <c r="Q79">
        <f t="shared" si="3"/>
        <v>60.38</v>
      </c>
      <c r="R79" s="17">
        <v>40997.144872685189</v>
      </c>
      <c r="S79" s="17">
        <v>41050.124305555553</v>
      </c>
    </row>
    <row r="80" spans="1:19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2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s="11" t="s">
        <v>8266</v>
      </c>
      <c r="P80" t="s">
        <v>8268</v>
      </c>
      <c r="Q80">
        <f t="shared" si="3"/>
        <v>38.6</v>
      </c>
      <c r="R80" s="17">
        <v>42604.730567129634</v>
      </c>
      <c r="S80" s="17">
        <v>42614.730567129634</v>
      </c>
    </row>
    <row r="81" spans="1:19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2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s="11" t="s">
        <v>8266</v>
      </c>
      <c r="P81" t="s">
        <v>8268</v>
      </c>
      <c r="Q81">
        <f t="shared" si="3"/>
        <v>40.270000000000003</v>
      </c>
      <c r="R81" s="17">
        <v>41724.776539351849</v>
      </c>
      <c r="S81" s="17">
        <v>41754.776539351849</v>
      </c>
    </row>
    <row r="82" spans="1:19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2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s="11" t="s">
        <v>8266</v>
      </c>
      <c r="P82" t="s">
        <v>8268</v>
      </c>
      <c r="Q82">
        <f t="shared" si="3"/>
        <v>273.83</v>
      </c>
      <c r="R82" s="17">
        <v>41583.083981481483</v>
      </c>
      <c r="S82" s="17">
        <v>41618.083981481483</v>
      </c>
    </row>
    <row r="83" spans="1:19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2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s="11" t="s">
        <v>8266</v>
      </c>
      <c r="P83" t="s">
        <v>8268</v>
      </c>
      <c r="Q83">
        <f t="shared" si="3"/>
        <v>53.04</v>
      </c>
      <c r="R83" s="17">
        <v>41100.158877314818</v>
      </c>
      <c r="S83" s="17">
        <v>41104.126388888886</v>
      </c>
    </row>
    <row r="84" spans="1:19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2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s="11" t="s">
        <v>8266</v>
      </c>
      <c r="P84" t="s">
        <v>8268</v>
      </c>
      <c r="Q84">
        <f t="shared" si="3"/>
        <v>40.01</v>
      </c>
      <c r="R84" s="17">
        <v>40795.820150462961</v>
      </c>
      <c r="S84" s="17">
        <v>40825.820150462961</v>
      </c>
    </row>
    <row r="85" spans="1:19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2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s="11" t="s">
        <v>8266</v>
      </c>
      <c r="P85" t="s">
        <v>8268</v>
      </c>
      <c r="Q85">
        <f t="shared" si="3"/>
        <v>15.77</v>
      </c>
      <c r="R85" s="17">
        <v>42042.615613425922</v>
      </c>
      <c r="S85" s="17">
        <v>42057.479166666672</v>
      </c>
    </row>
    <row r="86" spans="1:19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2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s="11" t="s">
        <v>8266</v>
      </c>
      <c r="P86" t="s">
        <v>8268</v>
      </c>
      <c r="Q86">
        <f t="shared" si="3"/>
        <v>71.430000000000007</v>
      </c>
      <c r="R86" s="17">
        <v>40648.757939814815</v>
      </c>
      <c r="S86" s="17">
        <v>40678.757939814815</v>
      </c>
    </row>
    <row r="87" spans="1:19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2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s="11" t="s">
        <v>8266</v>
      </c>
      <c r="P87" t="s">
        <v>8268</v>
      </c>
      <c r="Q87">
        <f t="shared" si="3"/>
        <v>71.709999999999994</v>
      </c>
      <c r="R87" s="17">
        <v>40779.125428240739</v>
      </c>
      <c r="S87" s="17">
        <v>40809.125428240739</v>
      </c>
    </row>
    <row r="88" spans="1:19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2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s="11" t="s">
        <v>8266</v>
      </c>
      <c r="P88" t="s">
        <v>8268</v>
      </c>
      <c r="Q88">
        <f t="shared" si="3"/>
        <v>375.76</v>
      </c>
      <c r="R88" s="17">
        <v>42291.556076388893</v>
      </c>
      <c r="S88" s="17">
        <v>42365.59774305555</v>
      </c>
    </row>
    <row r="89" spans="1:19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2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s="11" t="s">
        <v>8266</v>
      </c>
      <c r="P89" t="s">
        <v>8268</v>
      </c>
      <c r="Q89">
        <f t="shared" si="3"/>
        <v>104.6</v>
      </c>
      <c r="R89" s="17">
        <v>40322.53938657407</v>
      </c>
      <c r="S89" s="17">
        <v>40332.070138888892</v>
      </c>
    </row>
    <row r="90" spans="1:19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2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s="11" t="s">
        <v>8266</v>
      </c>
      <c r="P90" t="s">
        <v>8268</v>
      </c>
      <c r="Q90">
        <f t="shared" si="3"/>
        <v>60</v>
      </c>
      <c r="R90" s="17">
        <v>41786.65892361111</v>
      </c>
      <c r="S90" s="17">
        <v>41812.65892361111</v>
      </c>
    </row>
    <row r="91" spans="1:19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2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s="11" t="s">
        <v>8266</v>
      </c>
      <c r="P91" t="s">
        <v>8268</v>
      </c>
      <c r="Q91">
        <f t="shared" si="3"/>
        <v>123.29</v>
      </c>
      <c r="R91" s="17">
        <v>41402.752222222225</v>
      </c>
      <c r="S91" s="17">
        <v>41427.752222222225</v>
      </c>
    </row>
    <row r="92" spans="1:19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2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s="11" t="s">
        <v>8266</v>
      </c>
      <c r="P92" t="s">
        <v>8268</v>
      </c>
      <c r="Q92">
        <f t="shared" si="3"/>
        <v>31.38</v>
      </c>
      <c r="R92" s="17">
        <v>40706.297442129631</v>
      </c>
      <c r="S92" s="17">
        <v>40736.297442129631</v>
      </c>
    </row>
    <row r="93" spans="1:19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2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s="11" t="s">
        <v>8266</v>
      </c>
      <c r="P93" t="s">
        <v>8268</v>
      </c>
      <c r="Q93">
        <f t="shared" si="3"/>
        <v>78.260000000000005</v>
      </c>
      <c r="R93" s="17">
        <v>40619.402361111112</v>
      </c>
      <c r="S93" s="17">
        <v>40680.402361111112</v>
      </c>
    </row>
    <row r="94" spans="1:19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2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s="11" t="s">
        <v>8266</v>
      </c>
      <c r="P94" t="s">
        <v>8268</v>
      </c>
      <c r="Q94">
        <f t="shared" si="3"/>
        <v>122.33</v>
      </c>
      <c r="R94" s="17">
        <v>42721.198877314819</v>
      </c>
      <c r="S94" s="17">
        <v>42767.333333333328</v>
      </c>
    </row>
    <row r="95" spans="1:19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2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s="11" t="s">
        <v>8266</v>
      </c>
      <c r="P95" t="s">
        <v>8268</v>
      </c>
      <c r="Q95">
        <f t="shared" si="3"/>
        <v>73.73</v>
      </c>
      <c r="R95" s="17">
        <v>41065.858067129629</v>
      </c>
      <c r="S95" s="17">
        <v>41093.875</v>
      </c>
    </row>
    <row r="96" spans="1:19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2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s="11" t="s">
        <v>8266</v>
      </c>
      <c r="P96" t="s">
        <v>8268</v>
      </c>
      <c r="Q96">
        <f t="shared" si="3"/>
        <v>21.67</v>
      </c>
      <c r="R96" s="17">
        <v>41716.717847222222</v>
      </c>
      <c r="S96" s="17">
        <v>41736.717847222222</v>
      </c>
    </row>
    <row r="97" spans="1:19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2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s="11" t="s">
        <v>8266</v>
      </c>
      <c r="P97" t="s">
        <v>8268</v>
      </c>
      <c r="Q97">
        <f t="shared" si="3"/>
        <v>21.9</v>
      </c>
      <c r="R97" s="17">
        <v>40935.005104166667</v>
      </c>
      <c r="S97" s="17">
        <v>40965.005104166667</v>
      </c>
    </row>
    <row r="98" spans="1:19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2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s="11" t="s">
        <v>8266</v>
      </c>
      <c r="P98" t="s">
        <v>8268</v>
      </c>
      <c r="Q98">
        <f t="shared" si="3"/>
        <v>50.59</v>
      </c>
      <c r="R98" s="17">
        <v>40324.662511574075</v>
      </c>
      <c r="S98" s="17">
        <v>40391.125</v>
      </c>
    </row>
    <row r="99" spans="1:19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2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s="11" t="s">
        <v>8266</v>
      </c>
      <c r="P99" t="s">
        <v>8268</v>
      </c>
      <c r="Q99">
        <f t="shared" si="3"/>
        <v>53.13</v>
      </c>
      <c r="R99" s="17">
        <v>40706.135208333333</v>
      </c>
      <c r="S99" s="17">
        <v>40736.135208333333</v>
      </c>
    </row>
    <row r="100" spans="1:19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2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s="11" t="s">
        <v>8266</v>
      </c>
      <c r="P100" t="s">
        <v>8268</v>
      </c>
      <c r="Q100">
        <f t="shared" si="3"/>
        <v>56.67</v>
      </c>
      <c r="R100" s="17">
        <v>41214.79483796296</v>
      </c>
      <c r="S100" s="17">
        <v>41250.979166666664</v>
      </c>
    </row>
    <row r="101" spans="1:19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2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s="11" t="s">
        <v>8266</v>
      </c>
      <c r="P101" t="s">
        <v>8268</v>
      </c>
      <c r="Q101">
        <f t="shared" si="3"/>
        <v>40.78</v>
      </c>
      <c r="R101" s="17">
        <v>41631.902766203704</v>
      </c>
      <c r="S101" s="17">
        <v>41661.902766203704</v>
      </c>
    </row>
    <row r="102" spans="1:19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2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s="11" t="s">
        <v>8266</v>
      </c>
      <c r="P102" t="s">
        <v>8268</v>
      </c>
      <c r="Q102">
        <f t="shared" si="3"/>
        <v>192.31</v>
      </c>
      <c r="R102" s="17">
        <v>41197.753310185188</v>
      </c>
      <c r="S102" s="17">
        <v>41217.794976851852</v>
      </c>
    </row>
    <row r="103" spans="1:19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2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s="11" t="s">
        <v>8266</v>
      </c>
      <c r="P103" t="s">
        <v>8268</v>
      </c>
      <c r="Q103">
        <f t="shared" si="3"/>
        <v>100</v>
      </c>
      <c r="R103" s="17">
        <v>41274.776736111111</v>
      </c>
      <c r="S103" s="17">
        <v>41298.776736111111</v>
      </c>
    </row>
    <row r="104" spans="1:19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2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s="11" t="s">
        <v>8266</v>
      </c>
      <c r="P104" t="s">
        <v>8268</v>
      </c>
      <c r="Q104">
        <f t="shared" si="3"/>
        <v>117.92</v>
      </c>
      <c r="R104" s="17">
        <v>40505.131168981483</v>
      </c>
      <c r="S104" s="17">
        <v>40535.131168981483</v>
      </c>
    </row>
    <row r="105" spans="1:19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2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s="11" t="s">
        <v>8266</v>
      </c>
      <c r="P105" t="s">
        <v>8268</v>
      </c>
      <c r="Q105">
        <f t="shared" si="3"/>
        <v>27.9</v>
      </c>
      <c r="R105" s="17">
        <v>41682.805902777778</v>
      </c>
      <c r="S105" s="17">
        <v>41705.805902777778</v>
      </c>
    </row>
    <row r="106" spans="1:19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2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s="11" t="s">
        <v>8266</v>
      </c>
      <c r="P106" t="s">
        <v>8268</v>
      </c>
      <c r="Q106">
        <f t="shared" si="3"/>
        <v>60</v>
      </c>
      <c r="R106" s="17">
        <v>40612.695208333331</v>
      </c>
      <c r="S106" s="17">
        <v>40636.041666666664</v>
      </c>
    </row>
    <row r="107" spans="1:19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2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s="11" t="s">
        <v>8266</v>
      </c>
      <c r="P107" t="s">
        <v>8268</v>
      </c>
      <c r="Q107">
        <f t="shared" si="3"/>
        <v>39.380000000000003</v>
      </c>
      <c r="R107" s="17">
        <v>42485.724768518514</v>
      </c>
      <c r="S107" s="17">
        <v>42504</v>
      </c>
    </row>
    <row r="108" spans="1:19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2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s="11" t="s">
        <v>8266</v>
      </c>
      <c r="P108" t="s">
        <v>8268</v>
      </c>
      <c r="Q108">
        <f t="shared" si="3"/>
        <v>186.11</v>
      </c>
      <c r="R108" s="17">
        <v>40987.776631944449</v>
      </c>
      <c r="S108" s="17">
        <v>41001.776631944449</v>
      </c>
    </row>
    <row r="109" spans="1:19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2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s="11" t="s">
        <v>8266</v>
      </c>
      <c r="P109" t="s">
        <v>8268</v>
      </c>
      <c r="Q109">
        <f t="shared" si="3"/>
        <v>111.38</v>
      </c>
      <c r="R109" s="17">
        <v>40635.982488425929</v>
      </c>
      <c r="S109" s="17">
        <v>40657.982488425929</v>
      </c>
    </row>
    <row r="110" spans="1:19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2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s="11" t="s">
        <v>8266</v>
      </c>
      <c r="P110" t="s">
        <v>8268</v>
      </c>
      <c r="Q110">
        <f t="shared" si="3"/>
        <v>78.72</v>
      </c>
      <c r="R110" s="17">
        <v>41365.613078703704</v>
      </c>
      <c r="S110" s="17">
        <v>41425.613078703704</v>
      </c>
    </row>
    <row r="111" spans="1:19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2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s="11" t="s">
        <v>8266</v>
      </c>
      <c r="P111" t="s">
        <v>8268</v>
      </c>
      <c r="Q111">
        <f t="shared" si="3"/>
        <v>46.7</v>
      </c>
      <c r="R111" s="17">
        <v>40570.025810185187</v>
      </c>
      <c r="S111" s="17">
        <v>40600.025810185187</v>
      </c>
    </row>
    <row r="112" spans="1:19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2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s="11" t="s">
        <v>8266</v>
      </c>
      <c r="P112" t="s">
        <v>8268</v>
      </c>
      <c r="Q112">
        <f t="shared" si="3"/>
        <v>65.38</v>
      </c>
      <c r="R112" s="17">
        <v>41557.949687500004</v>
      </c>
      <c r="S112" s="17">
        <v>41592.249305555553</v>
      </c>
    </row>
    <row r="113" spans="1:19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2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s="11" t="s">
        <v>8266</v>
      </c>
      <c r="P113" t="s">
        <v>8268</v>
      </c>
      <c r="Q113">
        <f t="shared" si="3"/>
        <v>102.08</v>
      </c>
      <c r="R113" s="17">
        <v>42125.333182870367</v>
      </c>
      <c r="S113" s="17">
        <v>42155.333182870367</v>
      </c>
    </row>
    <row r="114" spans="1:19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2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s="11" t="s">
        <v>8266</v>
      </c>
      <c r="P114" t="s">
        <v>8268</v>
      </c>
      <c r="Q114">
        <f t="shared" si="3"/>
        <v>64.2</v>
      </c>
      <c r="R114" s="17">
        <v>41718.043032407404</v>
      </c>
      <c r="S114" s="17">
        <v>41742.083333333336</v>
      </c>
    </row>
    <row r="115" spans="1:19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2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s="11" t="s">
        <v>8266</v>
      </c>
      <c r="P115" t="s">
        <v>8268</v>
      </c>
      <c r="Q115">
        <f t="shared" si="3"/>
        <v>90.38</v>
      </c>
      <c r="R115" s="17">
        <v>40753.758425925924</v>
      </c>
      <c r="S115" s="17">
        <v>40761.625</v>
      </c>
    </row>
    <row r="116" spans="1:19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2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s="11" t="s">
        <v>8266</v>
      </c>
      <c r="P116" t="s">
        <v>8268</v>
      </c>
      <c r="Q116">
        <f t="shared" si="3"/>
        <v>88.57</v>
      </c>
      <c r="R116" s="17">
        <v>40861.27416666667</v>
      </c>
      <c r="S116" s="17">
        <v>40921.27416666667</v>
      </c>
    </row>
    <row r="117" spans="1:19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2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s="11" t="s">
        <v>8266</v>
      </c>
      <c r="P117" t="s">
        <v>8268</v>
      </c>
      <c r="Q117">
        <f t="shared" si="3"/>
        <v>28.73</v>
      </c>
      <c r="R117" s="17">
        <v>40918.738935185182</v>
      </c>
      <c r="S117" s="17">
        <v>40943.738935185182</v>
      </c>
    </row>
    <row r="118" spans="1:19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2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s="11" t="s">
        <v>8266</v>
      </c>
      <c r="P118" t="s">
        <v>8268</v>
      </c>
      <c r="Q118">
        <f t="shared" si="3"/>
        <v>69.790000000000006</v>
      </c>
      <c r="R118" s="17">
        <v>40595.497164351851</v>
      </c>
      <c r="S118" s="17">
        <v>40641.455497685187</v>
      </c>
    </row>
    <row r="119" spans="1:19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2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s="11" t="s">
        <v>8266</v>
      </c>
      <c r="P119" t="s">
        <v>8268</v>
      </c>
      <c r="Q119">
        <f t="shared" si="3"/>
        <v>167.49</v>
      </c>
      <c r="R119" s="17">
        <v>40248.834999999999</v>
      </c>
      <c r="S119" s="17">
        <v>40338.791666666664</v>
      </c>
    </row>
    <row r="120" spans="1:19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2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s="11" t="s">
        <v>8266</v>
      </c>
      <c r="P120" t="s">
        <v>8268</v>
      </c>
      <c r="Q120">
        <f t="shared" si="3"/>
        <v>144.91</v>
      </c>
      <c r="R120" s="17">
        <v>40723.053657407407</v>
      </c>
      <c r="S120" s="17">
        <v>40753.053657407407</v>
      </c>
    </row>
    <row r="121" spans="1:19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2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s="11" t="s">
        <v>8266</v>
      </c>
      <c r="P121" t="s">
        <v>8268</v>
      </c>
      <c r="Q121">
        <f t="shared" si="3"/>
        <v>91.84</v>
      </c>
      <c r="R121" s="17">
        <v>40739.069282407407</v>
      </c>
      <c r="S121" s="17">
        <v>40768.958333333336</v>
      </c>
    </row>
    <row r="122" spans="1:19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2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s="11" t="s">
        <v>8266</v>
      </c>
      <c r="P122" t="s">
        <v>8269</v>
      </c>
      <c r="Q122">
        <f t="shared" si="3"/>
        <v>10</v>
      </c>
      <c r="R122" s="17">
        <v>42616.049849537041</v>
      </c>
      <c r="S122" s="17">
        <v>42646.049849537041</v>
      </c>
    </row>
    <row r="123" spans="1:19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2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s="11" t="s">
        <v>8266</v>
      </c>
      <c r="P123" t="s">
        <v>8269</v>
      </c>
      <c r="Q123">
        <f t="shared" si="3"/>
        <v>1</v>
      </c>
      <c r="R123" s="17">
        <v>42096.704976851848</v>
      </c>
      <c r="S123" s="17">
        <v>42112.427777777775</v>
      </c>
    </row>
    <row r="124" spans="1:19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2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s="11" t="s">
        <v>8266</v>
      </c>
      <c r="P124" t="s">
        <v>8269</v>
      </c>
      <c r="Q124">
        <f t="shared" si="3"/>
        <v>0</v>
      </c>
      <c r="R124" s="17">
        <v>42593.431793981479</v>
      </c>
      <c r="S124" s="17">
        <v>42653.431793981479</v>
      </c>
    </row>
    <row r="125" spans="1:19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2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s="11" t="s">
        <v>8266</v>
      </c>
      <c r="P125" t="s">
        <v>8269</v>
      </c>
      <c r="Q125">
        <f t="shared" si="3"/>
        <v>25.17</v>
      </c>
      <c r="R125" s="17">
        <v>41904.781990740739</v>
      </c>
      <c r="S125" s="17">
        <v>41940.916666666664</v>
      </c>
    </row>
    <row r="126" spans="1:19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2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s="11" t="s">
        <v>8266</v>
      </c>
      <c r="P126" t="s">
        <v>8269</v>
      </c>
      <c r="Q126">
        <f t="shared" si="3"/>
        <v>0</v>
      </c>
      <c r="R126" s="17">
        <v>42114.928726851853</v>
      </c>
      <c r="S126" s="17">
        <v>42139.928726851853</v>
      </c>
    </row>
    <row r="127" spans="1:19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2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s="11" t="s">
        <v>8266</v>
      </c>
      <c r="P127" t="s">
        <v>8269</v>
      </c>
      <c r="Q127">
        <f t="shared" si="3"/>
        <v>11.67</v>
      </c>
      <c r="R127" s="17">
        <v>42709.993981481486</v>
      </c>
      <c r="S127" s="17">
        <v>42769.993981481486</v>
      </c>
    </row>
    <row r="128" spans="1:19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2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s="11" t="s">
        <v>8266</v>
      </c>
      <c r="P128" t="s">
        <v>8269</v>
      </c>
      <c r="Q128">
        <f t="shared" si="3"/>
        <v>106.69</v>
      </c>
      <c r="R128" s="17">
        <v>42135.589548611111</v>
      </c>
      <c r="S128" s="17">
        <v>42166.083333333328</v>
      </c>
    </row>
    <row r="129" spans="1:19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2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s="11" t="s">
        <v>8266</v>
      </c>
      <c r="P129" t="s">
        <v>8269</v>
      </c>
      <c r="Q129">
        <f t="shared" si="3"/>
        <v>47.5</v>
      </c>
      <c r="R129" s="17">
        <v>42067.62431712963</v>
      </c>
      <c r="S129" s="17">
        <v>42097.582650462966</v>
      </c>
    </row>
    <row r="130" spans="1:19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ref="F130:F193" si="4">ROUND(E130/D130*100,0)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s="11" t="s">
        <v>8266</v>
      </c>
      <c r="P130" t="s">
        <v>8269</v>
      </c>
      <c r="Q130">
        <f t="shared" ref="Q130:Q193" si="5">IFERROR(ROUND(E130/M130,2),0)</f>
        <v>311.17</v>
      </c>
      <c r="R130" s="17">
        <v>42628.22792824074</v>
      </c>
      <c r="S130" s="17">
        <v>42663.22792824074</v>
      </c>
    </row>
    <row r="131" spans="1:19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si="4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s="11" t="s">
        <v>8266</v>
      </c>
      <c r="P131" t="s">
        <v>8269</v>
      </c>
      <c r="Q131">
        <f t="shared" si="5"/>
        <v>0</v>
      </c>
      <c r="R131" s="17">
        <v>41882.937303240738</v>
      </c>
      <c r="S131" s="17">
        <v>41942.937303240738</v>
      </c>
    </row>
    <row r="132" spans="1:19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4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s="11" t="s">
        <v>8266</v>
      </c>
      <c r="P132" t="s">
        <v>8269</v>
      </c>
      <c r="Q132">
        <f t="shared" si="5"/>
        <v>0</v>
      </c>
      <c r="R132" s="17">
        <v>41778.915416666663</v>
      </c>
      <c r="S132" s="17">
        <v>41806.844444444447</v>
      </c>
    </row>
    <row r="133" spans="1:19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4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s="11" t="s">
        <v>8266</v>
      </c>
      <c r="P133" t="s">
        <v>8269</v>
      </c>
      <c r="Q133">
        <f t="shared" si="5"/>
        <v>0</v>
      </c>
      <c r="R133" s="17">
        <v>42541.837511574078</v>
      </c>
      <c r="S133" s="17">
        <v>42557</v>
      </c>
    </row>
    <row r="134" spans="1:19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4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s="11" t="s">
        <v>8266</v>
      </c>
      <c r="P134" t="s">
        <v>8269</v>
      </c>
      <c r="Q134">
        <f t="shared" si="5"/>
        <v>94.51</v>
      </c>
      <c r="R134" s="17">
        <v>41905.812581018516</v>
      </c>
      <c r="S134" s="17">
        <v>41950.854247685187</v>
      </c>
    </row>
    <row r="135" spans="1:19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4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s="11" t="s">
        <v>8266</v>
      </c>
      <c r="P135" t="s">
        <v>8269</v>
      </c>
      <c r="Q135">
        <f t="shared" si="5"/>
        <v>0</v>
      </c>
      <c r="R135" s="17">
        <v>42491.80768518518</v>
      </c>
      <c r="S135" s="17">
        <v>42521.729861111111</v>
      </c>
    </row>
    <row r="136" spans="1:19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4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s="11" t="s">
        <v>8266</v>
      </c>
      <c r="P136" t="s">
        <v>8269</v>
      </c>
      <c r="Q136">
        <f t="shared" si="5"/>
        <v>0</v>
      </c>
      <c r="R136" s="17">
        <v>42221.909930555557</v>
      </c>
      <c r="S136" s="17">
        <v>42251.708333333328</v>
      </c>
    </row>
    <row r="137" spans="1:19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4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s="11" t="s">
        <v>8266</v>
      </c>
      <c r="P137" t="s">
        <v>8269</v>
      </c>
      <c r="Q137">
        <f t="shared" si="5"/>
        <v>80.599999999999994</v>
      </c>
      <c r="R137" s="17">
        <v>41788.381909722222</v>
      </c>
      <c r="S137" s="17">
        <v>41821.791666666664</v>
      </c>
    </row>
    <row r="138" spans="1:19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4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s="11" t="s">
        <v>8266</v>
      </c>
      <c r="P138" t="s">
        <v>8269</v>
      </c>
      <c r="Q138">
        <f t="shared" si="5"/>
        <v>0</v>
      </c>
      <c r="R138" s="17">
        <v>42096.410115740742</v>
      </c>
      <c r="S138" s="17">
        <v>42140.427777777775</v>
      </c>
    </row>
    <row r="139" spans="1:19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4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s="11" t="s">
        <v>8266</v>
      </c>
      <c r="P139" t="s">
        <v>8269</v>
      </c>
      <c r="Q139">
        <f t="shared" si="5"/>
        <v>0</v>
      </c>
      <c r="R139" s="17">
        <v>42239.573993055557</v>
      </c>
      <c r="S139" s="17">
        <v>42289.573993055557</v>
      </c>
    </row>
    <row r="140" spans="1:19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4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s="11" t="s">
        <v>8266</v>
      </c>
      <c r="P140" t="s">
        <v>8269</v>
      </c>
      <c r="Q140">
        <f t="shared" si="5"/>
        <v>81.239999999999995</v>
      </c>
      <c r="R140" s="17">
        <v>42186.257418981477</v>
      </c>
      <c r="S140" s="17">
        <v>42217.207638888889</v>
      </c>
    </row>
    <row r="141" spans="1:19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4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s="11" t="s">
        <v>8266</v>
      </c>
      <c r="P141" t="s">
        <v>8269</v>
      </c>
      <c r="Q141">
        <f t="shared" si="5"/>
        <v>500</v>
      </c>
      <c r="R141" s="17">
        <v>42187.920972222222</v>
      </c>
      <c r="S141" s="17">
        <v>42197.920972222222</v>
      </c>
    </row>
    <row r="142" spans="1:19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4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s="11" t="s">
        <v>8266</v>
      </c>
      <c r="P142" t="s">
        <v>8269</v>
      </c>
      <c r="Q142">
        <f t="shared" si="5"/>
        <v>0</v>
      </c>
      <c r="R142" s="17">
        <v>42053.198287037041</v>
      </c>
      <c r="S142" s="17">
        <v>42083.15662037037</v>
      </c>
    </row>
    <row r="143" spans="1:19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4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s="11" t="s">
        <v>8266</v>
      </c>
      <c r="P143" t="s">
        <v>8269</v>
      </c>
      <c r="Q143">
        <f t="shared" si="5"/>
        <v>46.18</v>
      </c>
      <c r="R143" s="17">
        <v>42110.153043981481</v>
      </c>
      <c r="S143" s="17">
        <v>42155.153043981481</v>
      </c>
    </row>
    <row r="144" spans="1:19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4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s="11" t="s">
        <v>8266</v>
      </c>
      <c r="P144" t="s">
        <v>8269</v>
      </c>
      <c r="Q144">
        <f t="shared" si="5"/>
        <v>10</v>
      </c>
      <c r="R144" s="17">
        <v>41938.893263888887</v>
      </c>
      <c r="S144" s="17">
        <v>41959.934930555552</v>
      </c>
    </row>
    <row r="145" spans="1:19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4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s="11" t="s">
        <v>8266</v>
      </c>
      <c r="P145" t="s">
        <v>8269</v>
      </c>
      <c r="Q145">
        <f t="shared" si="5"/>
        <v>0</v>
      </c>
      <c r="R145" s="17">
        <v>42559.064143518524</v>
      </c>
      <c r="S145" s="17">
        <v>42616.246527777781</v>
      </c>
    </row>
    <row r="146" spans="1:19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4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s="11" t="s">
        <v>8266</v>
      </c>
      <c r="P146" t="s">
        <v>8269</v>
      </c>
      <c r="Q146">
        <f t="shared" si="5"/>
        <v>55.95</v>
      </c>
      <c r="R146" s="17">
        <v>42047.762407407412</v>
      </c>
      <c r="S146" s="17">
        <v>42107.72074074074</v>
      </c>
    </row>
    <row r="147" spans="1:19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4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s="11" t="s">
        <v>8266</v>
      </c>
      <c r="P147" t="s">
        <v>8269</v>
      </c>
      <c r="Q147">
        <f t="shared" si="5"/>
        <v>37.56</v>
      </c>
      <c r="R147" s="17">
        <v>42200.542268518519</v>
      </c>
      <c r="S147" s="17">
        <v>42227.542268518519</v>
      </c>
    </row>
    <row r="148" spans="1:19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4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s="11" t="s">
        <v>8266</v>
      </c>
      <c r="P148" t="s">
        <v>8269</v>
      </c>
      <c r="Q148">
        <f t="shared" si="5"/>
        <v>38.33</v>
      </c>
      <c r="R148" s="17">
        <v>42693.016180555554</v>
      </c>
      <c r="S148" s="17">
        <v>42753.016180555554</v>
      </c>
    </row>
    <row r="149" spans="1:19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4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s="11" t="s">
        <v>8266</v>
      </c>
      <c r="P149" t="s">
        <v>8269</v>
      </c>
      <c r="Q149">
        <f t="shared" si="5"/>
        <v>0</v>
      </c>
      <c r="R149" s="17">
        <v>41969.767824074079</v>
      </c>
      <c r="S149" s="17">
        <v>42012.762499999997</v>
      </c>
    </row>
    <row r="150" spans="1:19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4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s="11" t="s">
        <v>8266</v>
      </c>
      <c r="P150" t="s">
        <v>8269</v>
      </c>
      <c r="Q150">
        <f t="shared" si="5"/>
        <v>20</v>
      </c>
      <c r="R150" s="17">
        <v>42397.281666666662</v>
      </c>
      <c r="S150" s="17">
        <v>42427.281666666662</v>
      </c>
    </row>
    <row r="151" spans="1:19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4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s="11" t="s">
        <v>8266</v>
      </c>
      <c r="P151" t="s">
        <v>8269</v>
      </c>
      <c r="Q151">
        <f t="shared" si="5"/>
        <v>15.33</v>
      </c>
      <c r="R151" s="17">
        <v>41968.172106481477</v>
      </c>
      <c r="S151" s="17">
        <v>41998.333333333328</v>
      </c>
    </row>
    <row r="152" spans="1:19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4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s="11" t="s">
        <v>8266</v>
      </c>
      <c r="P152" t="s">
        <v>8269</v>
      </c>
      <c r="Q152">
        <f t="shared" si="5"/>
        <v>449.43</v>
      </c>
      <c r="R152" s="17">
        <v>42090.161828703705</v>
      </c>
      <c r="S152" s="17">
        <v>42150.161828703705</v>
      </c>
    </row>
    <row r="153" spans="1:19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4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s="11" t="s">
        <v>8266</v>
      </c>
      <c r="P153" t="s">
        <v>8269</v>
      </c>
      <c r="Q153">
        <f t="shared" si="5"/>
        <v>28</v>
      </c>
      <c r="R153" s="17">
        <v>42113.550821759258</v>
      </c>
      <c r="S153" s="17">
        <v>42173.550821759258</v>
      </c>
    </row>
    <row r="154" spans="1:19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4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s="11" t="s">
        <v>8266</v>
      </c>
      <c r="P154" t="s">
        <v>8269</v>
      </c>
      <c r="Q154">
        <f t="shared" si="5"/>
        <v>15</v>
      </c>
      <c r="R154" s="17">
        <v>41875.077546296299</v>
      </c>
      <c r="S154" s="17">
        <v>41905.077546296299</v>
      </c>
    </row>
    <row r="155" spans="1:19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4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s="11" t="s">
        <v>8266</v>
      </c>
      <c r="P155" t="s">
        <v>8269</v>
      </c>
      <c r="Q155">
        <f t="shared" si="5"/>
        <v>35.9</v>
      </c>
      <c r="R155" s="17">
        <v>41933.586157407408</v>
      </c>
      <c r="S155" s="17">
        <v>41975.627824074079</v>
      </c>
    </row>
    <row r="156" spans="1:19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4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s="11" t="s">
        <v>8266</v>
      </c>
      <c r="P156" t="s">
        <v>8269</v>
      </c>
      <c r="Q156">
        <f t="shared" si="5"/>
        <v>13.33</v>
      </c>
      <c r="R156" s="17">
        <v>42115.547395833331</v>
      </c>
      <c r="S156" s="17">
        <v>42158.547395833331</v>
      </c>
    </row>
    <row r="157" spans="1:19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4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s="11" t="s">
        <v>8266</v>
      </c>
      <c r="P157" t="s">
        <v>8269</v>
      </c>
      <c r="Q157">
        <f t="shared" si="5"/>
        <v>20.25</v>
      </c>
      <c r="R157" s="17">
        <v>42168.559432870374</v>
      </c>
      <c r="S157" s="17">
        <v>42208.559432870374</v>
      </c>
    </row>
    <row r="158" spans="1:19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4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s="11" t="s">
        <v>8266</v>
      </c>
      <c r="P158" t="s">
        <v>8269</v>
      </c>
      <c r="Q158">
        <f t="shared" si="5"/>
        <v>119</v>
      </c>
      <c r="R158" s="17">
        <v>41794.124953703707</v>
      </c>
      <c r="S158" s="17">
        <v>41854.124953703707</v>
      </c>
    </row>
    <row r="159" spans="1:19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4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s="11" t="s">
        <v>8266</v>
      </c>
      <c r="P159" t="s">
        <v>8269</v>
      </c>
      <c r="Q159">
        <f t="shared" si="5"/>
        <v>4</v>
      </c>
      <c r="R159" s="17">
        <v>42396.911712962959</v>
      </c>
      <c r="S159" s="17">
        <v>42426.911712962959</v>
      </c>
    </row>
    <row r="160" spans="1:19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4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s="11" t="s">
        <v>8266</v>
      </c>
      <c r="P160" t="s">
        <v>8269</v>
      </c>
      <c r="Q160">
        <f t="shared" si="5"/>
        <v>0</v>
      </c>
      <c r="R160" s="17">
        <v>41904.07671296296</v>
      </c>
      <c r="S160" s="17">
        <v>41934.07671296296</v>
      </c>
    </row>
    <row r="161" spans="1:19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4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s="11" t="s">
        <v>8266</v>
      </c>
      <c r="P161" t="s">
        <v>8269</v>
      </c>
      <c r="Q161">
        <f t="shared" si="5"/>
        <v>10</v>
      </c>
      <c r="R161" s="17">
        <v>42514.434548611112</v>
      </c>
      <c r="S161" s="17">
        <v>42554.434548611112</v>
      </c>
    </row>
    <row r="162" spans="1:19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4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s="11" t="s">
        <v>8266</v>
      </c>
      <c r="P162" t="s">
        <v>8270</v>
      </c>
      <c r="Q162">
        <f t="shared" si="5"/>
        <v>0</v>
      </c>
      <c r="R162" s="17">
        <v>42171.913090277783</v>
      </c>
      <c r="S162" s="17">
        <v>42231.913090277783</v>
      </c>
    </row>
    <row r="163" spans="1:19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4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s="11" t="s">
        <v>8266</v>
      </c>
      <c r="P163" t="s">
        <v>8270</v>
      </c>
      <c r="Q163">
        <f t="shared" si="5"/>
        <v>5</v>
      </c>
      <c r="R163" s="17">
        <v>41792.687442129631</v>
      </c>
      <c r="S163" s="17">
        <v>41822.687442129631</v>
      </c>
    </row>
    <row r="164" spans="1:19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4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s="11" t="s">
        <v>8266</v>
      </c>
      <c r="P164" t="s">
        <v>8270</v>
      </c>
      <c r="Q164">
        <f t="shared" si="5"/>
        <v>43.5</v>
      </c>
      <c r="R164" s="17">
        <v>41835.126805555556</v>
      </c>
      <c r="S164" s="17">
        <v>41867.987500000003</v>
      </c>
    </row>
    <row r="165" spans="1:19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4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s="11" t="s">
        <v>8266</v>
      </c>
      <c r="P165" t="s">
        <v>8270</v>
      </c>
      <c r="Q165">
        <f t="shared" si="5"/>
        <v>0</v>
      </c>
      <c r="R165" s="17">
        <v>42243.961273148147</v>
      </c>
      <c r="S165" s="17">
        <v>42278</v>
      </c>
    </row>
    <row r="166" spans="1:19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4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s="11" t="s">
        <v>8266</v>
      </c>
      <c r="P166" t="s">
        <v>8270</v>
      </c>
      <c r="Q166">
        <f t="shared" si="5"/>
        <v>91.43</v>
      </c>
      <c r="R166" s="17">
        <v>41841.762743055559</v>
      </c>
      <c r="S166" s="17">
        <v>41901.762743055559</v>
      </c>
    </row>
    <row r="167" spans="1:19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4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s="11" t="s">
        <v>8266</v>
      </c>
      <c r="P167" t="s">
        <v>8270</v>
      </c>
      <c r="Q167">
        <f t="shared" si="5"/>
        <v>0</v>
      </c>
      <c r="R167" s="17">
        <v>42351.658842592587</v>
      </c>
      <c r="S167" s="17">
        <v>42381.658842592587</v>
      </c>
    </row>
    <row r="168" spans="1:19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4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s="11" t="s">
        <v>8266</v>
      </c>
      <c r="P168" t="s">
        <v>8270</v>
      </c>
      <c r="Q168">
        <f t="shared" si="5"/>
        <v>3000</v>
      </c>
      <c r="R168" s="17">
        <v>42721.075949074075</v>
      </c>
      <c r="S168" s="17">
        <v>42751.075949074075</v>
      </c>
    </row>
    <row r="169" spans="1:19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4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s="11" t="s">
        <v>8266</v>
      </c>
      <c r="P169" t="s">
        <v>8270</v>
      </c>
      <c r="Q169">
        <f t="shared" si="5"/>
        <v>5.5</v>
      </c>
      <c r="R169" s="17">
        <v>42160.927488425921</v>
      </c>
      <c r="S169" s="17">
        <v>42220.927488425921</v>
      </c>
    </row>
    <row r="170" spans="1:19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4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s="11" t="s">
        <v>8266</v>
      </c>
      <c r="P170" t="s">
        <v>8270</v>
      </c>
      <c r="Q170">
        <f t="shared" si="5"/>
        <v>108.33</v>
      </c>
      <c r="R170" s="17">
        <v>42052.83530092593</v>
      </c>
      <c r="S170" s="17">
        <v>42082.793634259258</v>
      </c>
    </row>
    <row r="171" spans="1:19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4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s="11" t="s">
        <v>8266</v>
      </c>
      <c r="P171" t="s">
        <v>8270</v>
      </c>
      <c r="Q171">
        <f t="shared" si="5"/>
        <v>56</v>
      </c>
      <c r="R171" s="17">
        <v>41900.505312499998</v>
      </c>
      <c r="S171" s="17">
        <v>41930.505312499998</v>
      </c>
    </row>
    <row r="172" spans="1:19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4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s="11" t="s">
        <v>8266</v>
      </c>
      <c r="P172" t="s">
        <v>8270</v>
      </c>
      <c r="Q172">
        <f t="shared" si="5"/>
        <v>32.5</v>
      </c>
      <c r="R172" s="17">
        <v>42216.977812500001</v>
      </c>
      <c r="S172" s="17">
        <v>42246.227777777778</v>
      </c>
    </row>
    <row r="173" spans="1:19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4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s="11" t="s">
        <v>8266</v>
      </c>
      <c r="P173" t="s">
        <v>8270</v>
      </c>
      <c r="Q173">
        <f t="shared" si="5"/>
        <v>1</v>
      </c>
      <c r="R173" s="17">
        <v>42534.180717592593</v>
      </c>
      <c r="S173" s="17">
        <v>42594.180717592593</v>
      </c>
    </row>
    <row r="174" spans="1:19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4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s="11" t="s">
        <v>8266</v>
      </c>
      <c r="P174" t="s">
        <v>8270</v>
      </c>
      <c r="Q174">
        <f t="shared" si="5"/>
        <v>0</v>
      </c>
      <c r="R174" s="17">
        <v>42047.394942129627</v>
      </c>
      <c r="S174" s="17">
        <v>42082.353275462956</v>
      </c>
    </row>
    <row r="175" spans="1:19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4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s="11" t="s">
        <v>8266</v>
      </c>
      <c r="P175" t="s">
        <v>8270</v>
      </c>
      <c r="Q175">
        <f t="shared" si="5"/>
        <v>0</v>
      </c>
      <c r="R175" s="17">
        <v>42033.573009259257</v>
      </c>
      <c r="S175" s="17">
        <v>42063.573009259257</v>
      </c>
    </row>
    <row r="176" spans="1:19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4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s="11" t="s">
        <v>8266</v>
      </c>
      <c r="P176" t="s">
        <v>8270</v>
      </c>
      <c r="Q176">
        <f t="shared" si="5"/>
        <v>0</v>
      </c>
      <c r="R176" s="17">
        <v>42072.758981481486</v>
      </c>
      <c r="S176" s="17">
        <v>42132.758981481486</v>
      </c>
    </row>
    <row r="177" spans="1:19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4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s="11" t="s">
        <v>8266</v>
      </c>
      <c r="P177" t="s">
        <v>8270</v>
      </c>
      <c r="Q177">
        <f t="shared" si="5"/>
        <v>49.88</v>
      </c>
      <c r="R177" s="17">
        <v>41855.777905092589</v>
      </c>
      <c r="S177" s="17">
        <v>41880.777905092589</v>
      </c>
    </row>
    <row r="178" spans="1:19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4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s="11" t="s">
        <v>8266</v>
      </c>
      <c r="P178" t="s">
        <v>8270</v>
      </c>
      <c r="Q178">
        <f t="shared" si="5"/>
        <v>0</v>
      </c>
      <c r="R178" s="17">
        <v>42191.824062500003</v>
      </c>
      <c r="S178" s="17">
        <v>42221.824062500003</v>
      </c>
    </row>
    <row r="179" spans="1:19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4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s="11" t="s">
        <v>8266</v>
      </c>
      <c r="P179" t="s">
        <v>8270</v>
      </c>
      <c r="Q179">
        <f t="shared" si="5"/>
        <v>25.71</v>
      </c>
      <c r="R179" s="17">
        <v>42070.047754629632</v>
      </c>
      <c r="S179" s="17">
        <v>42087.00608796296</v>
      </c>
    </row>
    <row r="180" spans="1:19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4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s="11" t="s">
        <v>8266</v>
      </c>
      <c r="P180" t="s">
        <v>8270</v>
      </c>
      <c r="Q180">
        <f t="shared" si="5"/>
        <v>0</v>
      </c>
      <c r="R180" s="17">
        <v>42304.955381944441</v>
      </c>
      <c r="S180" s="17">
        <v>42334.997048611112</v>
      </c>
    </row>
    <row r="181" spans="1:19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4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s="11" t="s">
        <v>8266</v>
      </c>
      <c r="P181" t="s">
        <v>8270</v>
      </c>
      <c r="Q181">
        <f t="shared" si="5"/>
        <v>100</v>
      </c>
      <c r="R181" s="17">
        <v>42403.080497685187</v>
      </c>
      <c r="S181" s="17">
        <v>42433.080497685187</v>
      </c>
    </row>
    <row r="182" spans="1:19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4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s="11" t="s">
        <v>8266</v>
      </c>
      <c r="P182" t="s">
        <v>8270</v>
      </c>
      <c r="Q182">
        <f t="shared" si="5"/>
        <v>30.85</v>
      </c>
      <c r="R182" s="17">
        <v>42067.991238425922</v>
      </c>
      <c r="S182" s="17">
        <v>42107.791666666672</v>
      </c>
    </row>
    <row r="183" spans="1:19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4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s="11" t="s">
        <v>8266</v>
      </c>
      <c r="P183" t="s">
        <v>8270</v>
      </c>
      <c r="Q183">
        <f t="shared" si="5"/>
        <v>180.5</v>
      </c>
      <c r="R183" s="17">
        <v>42147.741840277777</v>
      </c>
      <c r="S183" s="17">
        <v>42177.741840277777</v>
      </c>
    </row>
    <row r="184" spans="1:19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4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s="11" t="s">
        <v>8266</v>
      </c>
      <c r="P184" t="s">
        <v>8270</v>
      </c>
      <c r="Q184">
        <f t="shared" si="5"/>
        <v>0</v>
      </c>
      <c r="R184" s="17">
        <v>42712.011944444443</v>
      </c>
      <c r="S184" s="17">
        <v>42742.011944444443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4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s="11" t="s">
        <v>8266</v>
      </c>
      <c r="P185" t="s">
        <v>8270</v>
      </c>
      <c r="Q185">
        <f t="shared" si="5"/>
        <v>373.5</v>
      </c>
      <c r="R185" s="17">
        <v>41939.810300925928</v>
      </c>
      <c r="S185" s="17">
        <v>41969.851967592593</v>
      </c>
    </row>
    <row r="186" spans="1:19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4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s="11" t="s">
        <v>8266</v>
      </c>
      <c r="P186" t="s">
        <v>8270</v>
      </c>
      <c r="Q186">
        <f t="shared" si="5"/>
        <v>25.5</v>
      </c>
      <c r="R186" s="17">
        <v>41825.791226851856</v>
      </c>
      <c r="S186" s="17">
        <v>41883.165972222225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4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s="11" t="s">
        <v>8266</v>
      </c>
      <c r="P187" t="s">
        <v>8270</v>
      </c>
      <c r="Q187">
        <f t="shared" si="5"/>
        <v>220</v>
      </c>
      <c r="R187" s="17">
        <v>42570.91133101852</v>
      </c>
      <c r="S187" s="17">
        <v>42600.91133101852</v>
      </c>
    </row>
    <row r="188" spans="1:19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4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s="11" t="s">
        <v>8266</v>
      </c>
      <c r="P188" t="s">
        <v>8270</v>
      </c>
      <c r="Q188">
        <f t="shared" si="5"/>
        <v>0</v>
      </c>
      <c r="R188" s="17">
        <v>42767.812893518523</v>
      </c>
      <c r="S188" s="17">
        <v>42797.833333333328</v>
      </c>
    </row>
    <row r="189" spans="1:19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4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s="11" t="s">
        <v>8266</v>
      </c>
      <c r="P189" t="s">
        <v>8270</v>
      </c>
      <c r="Q189">
        <f t="shared" si="5"/>
        <v>160</v>
      </c>
      <c r="R189" s="17">
        <v>42182.234456018516</v>
      </c>
      <c r="S189" s="17">
        <v>42206.290972222225</v>
      </c>
    </row>
    <row r="190" spans="1:19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4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s="11" t="s">
        <v>8266</v>
      </c>
      <c r="P190" t="s">
        <v>8270</v>
      </c>
      <c r="Q190">
        <f t="shared" si="5"/>
        <v>0</v>
      </c>
      <c r="R190" s="17">
        <v>41857.18304398148</v>
      </c>
      <c r="S190" s="17">
        <v>41887.18304398148</v>
      </c>
    </row>
    <row r="191" spans="1:19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4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s="11" t="s">
        <v>8266</v>
      </c>
      <c r="P191" t="s">
        <v>8270</v>
      </c>
      <c r="Q191">
        <f t="shared" si="5"/>
        <v>69</v>
      </c>
      <c r="R191" s="17">
        <v>42556.690706018519</v>
      </c>
      <c r="S191" s="17">
        <v>42616.690706018519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4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s="11" t="s">
        <v>8266</v>
      </c>
      <c r="P192" t="s">
        <v>8270</v>
      </c>
      <c r="Q192">
        <f t="shared" si="5"/>
        <v>50</v>
      </c>
      <c r="R192" s="17">
        <v>42527.650995370372</v>
      </c>
      <c r="S192" s="17">
        <v>42537.650995370372</v>
      </c>
    </row>
    <row r="193" spans="1:19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4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s="11" t="s">
        <v>8266</v>
      </c>
      <c r="P193" t="s">
        <v>8270</v>
      </c>
      <c r="Q193">
        <f t="shared" si="5"/>
        <v>83.33</v>
      </c>
      <c r="R193" s="17">
        <v>42239.441412037035</v>
      </c>
      <c r="S193" s="17">
        <v>42279.441412037035</v>
      </c>
    </row>
    <row r="194" spans="1:19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ref="F194:F257" si="6">ROUND(E194/D194*100,0)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s="11" t="s">
        <v>8266</v>
      </c>
      <c r="P194" t="s">
        <v>8270</v>
      </c>
      <c r="Q194">
        <f t="shared" ref="Q194:Q257" si="7">IFERROR(ROUND(E194/M194,2),0)</f>
        <v>5.67</v>
      </c>
      <c r="R194" s="17">
        <v>41899.792037037041</v>
      </c>
      <c r="S194" s="17">
        <v>41929.792037037041</v>
      </c>
    </row>
    <row r="195" spans="1:19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si="6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s="11" t="s">
        <v>8266</v>
      </c>
      <c r="P195" t="s">
        <v>8270</v>
      </c>
      <c r="Q195">
        <f t="shared" si="7"/>
        <v>0</v>
      </c>
      <c r="R195" s="17">
        <v>41911.934791666667</v>
      </c>
      <c r="S195" s="17">
        <v>41971.976458333331</v>
      </c>
    </row>
    <row r="196" spans="1:19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6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s="11" t="s">
        <v>8266</v>
      </c>
      <c r="P196" t="s">
        <v>8270</v>
      </c>
      <c r="Q196">
        <f t="shared" si="7"/>
        <v>1</v>
      </c>
      <c r="R196" s="17">
        <v>42375.996886574074</v>
      </c>
      <c r="S196" s="17">
        <v>42435.996886574074</v>
      </c>
    </row>
    <row r="197" spans="1:19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6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s="11" t="s">
        <v>8266</v>
      </c>
      <c r="P197" t="s">
        <v>8270</v>
      </c>
      <c r="Q197">
        <f t="shared" si="7"/>
        <v>0</v>
      </c>
      <c r="R197" s="17">
        <v>42135.67050925926</v>
      </c>
      <c r="S197" s="17">
        <v>42195.67050925926</v>
      </c>
    </row>
    <row r="198" spans="1:19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6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s="11" t="s">
        <v>8266</v>
      </c>
      <c r="P198" t="s">
        <v>8270</v>
      </c>
      <c r="Q198">
        <f t="shared" si="7"/>
        <v>77.11</v>
      </c>
      <c r="R198" s="17">
        <v>42259.542800925927</v>
      </c>
      <c r="S198" s="17">
        <v>42287.875</v>
      </c>
    </row>
    <row r="199" spans="1:19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6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s="11" t="s">
        <v>8266</v>
      </c>
      <c r="P199" t="s">
        <v>8270</v>
      </c>
      <c r="Q199">
        <f t="shared" si="7"/>
        <v>32.75</v>
      </c>
      <c r="R199" s="17">
        <v>42741.848379629635</v>
      </c>
      <c r="S199" s="17">
        <v>42783.875</v>
      </c>
    </row>
    <row r="200" spans="1:19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6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s="11" t="s">
        <v>8266</v>
      </c>
      <c r="P200" t="s">
        <v>8270</v>
      </c>
      <c r="Q200">
        <f t="shared" si="7"/>
        <v>46.5</v>
      </c>
      <c r="R200" s="17">
        <v>41887.383356481485</v>
      </c>
      <c r="S200" s="17">
        <v>41917.383356481485</v>
      </c>
    </row>
    <row r="201" spans="1:19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6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s="11" t="s">
        <v>8266</v>
      </c>
      <c r="P201" t="s">
        <v>8270</v>
      </c>
      <c r="Q201">
        <f t="shared" si="7"/>
        <v>0</v>
      </c>
      <c r="R201" s="17">
        <v>42584.123865740738</v>
      </c>
      <c r="S201" s="17">
        <v>42614.123865740738</v>
      </c>
    </row>
    <row r="202" spans="1:19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6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s="11" t="s">
        <v>8266</v>
      </c>
      <c r="P202" t="s">
        <v>8270</v>
      </c>
      <c r="Q202">
        <f t="shared" si="7"/>
        <v>87.31</v>
      </c>
      <c r="R202" s="17">
        <v>41867.083368055559</v>
      </c>
      <c r="S202" s="17">
        <v>41897.083368055559</v>
      </c>
    </row>
    <row r="203" spans="1:19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6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s="11" t="s">
        <v>8266</v>
      </c>
      <c r="P203" t="s">
        <v>8270</v>
      </c>
      <c r="Q203">
        <f t="shared" si="7"/>
        <v>54.29</v>
      </c>
      <c r="R203" s="17">
        <v>42023.818622685183</v>
      </c>
      <c r="S203" s="17">
        <v>42043.818622685183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6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s="11" t="s">
        <v>8266</v>
      </c>
      <c r="P204" t="s">
        <v>8270</v>
      </c>
      <c r="Q204">
        <f t="shared" si="7"/>
        <v>0</v>
      </c>
      <c r="R204" s="17">
        <v>42255.927824074075</v>
      </c>
      <c r="S204" s="17">
        <v>42285.874305555553</v>
      </c>
    </row>
    <row r="205" spans="1:19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6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s="11" t="s">
        <v>8266</v>
      </c>
      <c r="P205" t="s">
        <v>8270</v>
      </c>
      <c r="Q205">
        <f t="shared" si="7"/>
        <v>93.25</v>
      </c>
      <c r="R205" s="17">
        <v>41973.847962962958</v>
      </c>
      <c r="S205" s="17">
        <v>42033.847962962958</v>
      </c>
    </row>
    <row r="206" spans="1:19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6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s="11" t="s">
        <v>8266</v>
      </c>
      <c r="P206" t="s">
        <v>8270</v>
      </c>
      <c r="Q206">
        <f t="shared" si="7"/>
        <v>117.68</v>
      </c>
      <c r="R206" s="17">
        <v>42556.583368055552</v>
      </c>
      <c r="S206" s="17">
        <v>42586.583368055552</v>
      </c>
    </row>
    <row r="207" spans="1:19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6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s="11" t="s">
        <v>8266</v>
      </c>
      <c r="P207" t="s">
        <v>8270</v>
      </c>
      <c r="Q207">
        <f t="shared" si="7"/>
        <v>76.47</v>
      </c>
      <c r="R207" s="17">
        <v>42248.632199074069</v>
      </c>
      <c r="S207" s="17">
        <v>42283.632199074069</v>
      </c>
    </row>
    <row r="208" spans="1:19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6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s="11" t="s">
        <v>8266</v>
      </c>
      <c r="P208" t="s">
        <v>8270</v>
      </c>
      <c r="Q208">
        <f t="shared" si="7"/>
        <v>0</v>
      </c>
      <c r="R208" s="17">
        <v>42567.004432870366</v>
      </c>
      <c r="S208" s="17">
        <v>42588.004432870366</v>
      </c>
    </row>
    <row r="209" spans="1:19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6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s="11" t="s">
        <v>8266</v>
      </c>
      <c r="P209" t="s">
        <v>8270</v>
      </c>
      <c r="Q209">
        <f t="shared" si="7"/>
        <v>163.85</v>
      </c>
      <c r="R209" s="17">
        <v>41978.197199074071</v>
      </c>
      <c r="S209" s="17">
        <v>42008.197199074071</v>
      </c>
    </row>
    <row r="210" spans="1:19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6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s="11" t="s">
        <v>8266</v>
      </c>
      <c r="P210" t="s">
        <v>8270</v>
      </c>
      <c r="Q210">
        <f t="shared" si="7"/>
        <v>0</v>
      </c>
      <c r="R210" s="17">
        <v>41959.369988425926</v>
      </c>
      <c r="S210" s="17">
        <v>41989.369988425926</v>
      </c>
    </row>
    <row r="211" spans="1:19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6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s="11" t="s">
        <v>8266</v>
      </c>
      <c r="P211" t="s">
        <v>8270</v>
      </c>
      <c r="Q211">
        <f t="shared" si="7"/>
        <v>0</v>
      </c>
      <c r="R211" s="17">
        <v>42165.922858796301</v>
      </c>
      <c r="S211" s="17">
        <v>42195.922858796301</v>
      </c>
    </row>
    <row r="212" spans="1:19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6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s="11" t="s">
        <v>8266</v>
      </c>
      <c r="P212" t="s">
        <v>8270</v>
      </c>
      <c r="Q212">
        <f t="shared" si="7"/>
        <v>91.82</v>
      </c>
      <c r="R212" s="17">
        <v>42249.064722222218</v>
      </c>
      <c r="S212" s="17">
        <v>42278.208333333328</v>
      </c>
    </row>
    <row r="213" spans="1:19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6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s="11" t="s">
        <v>8266</v>
      </c>
      <c r="P213" t="s">
        <v>8270</v>
      </c>
      <c r="Q213">
        <f t="shared" si="7"/>
        <v>185.83</v>
      </c>
      <c r="R213" s="17">
        <v>42236.159918981488</v>
      </c>
      <c r="S213" s="17">
        <v>42266.159918981488</v>
      </c>
    </row>
    <row r="214" spans="1:19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6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s="11" t="s">
        <v>8266</v>
      </c>
      <c r="P214" t="s">
        <v>8270</v>
      </c>
      <c r="Q214">
        <f t="shared" si="7"/>
        <v>1</v>
      </c>
      <c r="R214" s="17">
        <v>42416.881018518514</v>
      </c>
      <c r="S214" s="17">
        <v>42476.839351851857</v>
      </c>
    </row>
    <row r="215" spans="1:19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6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s="11" t="s">
        <v>8266</v>
      </c>
      <c r="P215" t="s">
        <v>8270</v>
      </c>
      <c r="Q215">
        <f t="shared" si="7"/>
        <v>20</v>
      </c>
      <c r="R215" s="17">
        <v>42202.594293981485</v>
      </c>
      <c r="S215" s="17">
        <v>42232.587974537033</v>
      </c>
    </row>
    <row r="216" spans="1:19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6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s="11" t="s">
        <v>8266</v>
      </c>
      <c r="P216" t="s">
        <v>8270</v>
      </c>
      <c r="Q216">
        <f t="shared" si="7"/>
        <v>1</v>
      </c>
      <c r="R216" s="17">
        <v>42009.64061342593</v>
      </c>
      <c r="S216" s="17">
        <v>42069.64061342593</v>
      </c>
    </row>
    <row r="217" spans="1:19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6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s="11" t="s">
        <v>8266</v>
      </c>
      <c r="P217" t="s">
        <v>8270</v>
      </c>
      <c r="Q217">
        <f t="shared" si="7"/>
        <v>10</v>
      </c>
      <c r="R217" s="17">
        <v>42375.230115740742</v>
      </c>
      <c r="S217" s="17">
        <v>42417.999305555553</v>
      </c>
    </row>
    <row r="218" spans="1:19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6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s="11" t="s">
        <v>8266</v>
      </c>
      <c r="P218" t="s">
        <v>8270</v>
      </c>
      <c r="Q218">
        <f t="shared" si="7"/>
        <v>331.54</v>
      </c>
      <c r="R218" s="17">
        <v>42066.958761574075</v>
      </c>
      <c r="S218" s="17">
        <v>42116.917094907403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6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s="11" t="s">
        <v>8266</v>
      </c>
      <c r="P219" t="s">
        <v>8270</v>
      </c>
      <c r="Q219">
        <f t="shared" si="7"/>
        <v>314.29000000000002</v>
      </c>
      <c r="R219" s="17">
        <v>41970.64061342593</v>
      </c>
      <c r="S219" s="17">
        <v>42001.64061342593</v>
      </c>
    </row>
    <row r="220" spans="1:19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6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s="11" t="s">
        <v>8266</v>
      </c>
      <c r="P220" t="s">
        <v>8270</v>
      </c>
      <c r="Q220">
        <f t="shared" si="7"/>
        <v>100</v>
      </c>
      <c r="R220" s="17">
        <v>42079.628344907411</v>
      </c>
      <c r="S220" s="17">
        <v>42139.628344907411</v>
      </c>
    </row>
    <row r="221" spans="1:19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6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s="11" t="s">
        <v>8266</v>
      </c>
      <c r="P221" t="s">
        <v>8270</v>
      </c>
      <c r="Q221">
        <f t="shared" si="7"/>
        <v>115.99</v>
      </c>
      <c r="R221" s="17">
        <v>42429.326678240745</v>
      </c>
      <c r="S221" s="17">
        <v>42461.290972222225</v>
      </c>
    </row>
    <row r="222" spans="1:19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6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s="11" t="s">
        <v>8266</v>
      </c>
      <c r="P222" t="s">
        <v>8270</v>
      </c>
      <c r="Q222">
        <f t="shared" si="7"/>
        <v>120</v>
      </c>
      <c r="R222" s="17">
        <v>42195.643865740742</v>
      </c>
      <c r="S222" s="17">
        <v>42236.837499999994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6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s="11" t="s">
        <v>8266</v>
      </c>
      <c r="P223" t="s">
        <v>8270</v>
      </c>
      <c r="Q223">
        <f t="shared" si="7"/>
        <v>0</v>
      </c>
      <c r="R223" s="17">
        <v>42031.837546296301</v>
      </c>
      <c r="S223" s="17">
        <v>42091.79587962963</v>
      </c>
    </row>
    <row r="224" spans="1:19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6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s="11" t="s">
        <v>8266</v>
      </c>
      <c r="P224" t="s">
        <v>8270</v>
      </c>
      <c r="Q224">
        <f t="shared" si="7"/>
        <v>65</v>
      </c>
      <c r="R224" s="17">
        <v>42031.769884259258</v>
      </c>
      <c r="S224" s="17">
        <v>42090.110416666663</v>
      </c>
    </row>
    <row r="225" spans="1:19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6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s="11" t="s">
        <v>8266</v>
      </c>
      <c r="P225" t="s">
        <v>8270</v>
      </c>
      <c r="Q225">
        <f t="shared" si="7"/>
        <v>0</v>
      </c>
      <c r="R225" s="17">
        <v>42482.048032407409</v>
      </c>
      <c r="S225" s="17">
        <v>42512.045138888891</v>
      </c>
    </row>
    <row r="226" spans="1:19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6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s="11" t="s">
        <v>8266</v>
      </c>
      <c r="P226" t="s">
        <v>8270</v>
      </c>
      <c r="Q226">
        <f t="shared" si="7"/>
        <v>0</v>
      </c>
      <c r="R226" s="17">
        <v>42135.235254629632</v>
      </c>
      <c r="S226" s="17">
        <v>42195.235254629632</v>
      </c>
    </row>
    <row r="227" spans="1:19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6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s="11" t="s">
        <v>8266</v>
      </c>
      <c r="P227" t="s">
        <v>8270</v>
      </c>
      <c r="Q227">
        <f t="shared" si="7"/>
        <v>0</v>
      </c>
      <c r="R227" s="17">
        <v>42438.961273148147</v>
      </c>
      <c r="S227" s="17">
        <v>42468.919606481482</v>
      </c>
    </row>
    <row r="228" spans="1:19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6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s="11" t="s">
        <v>8266</v>
      </c>
      <c r="P228" t="s">
        <v>8270</v>
      </c>
      <c r="Q228">
        <f t="shared" si="7"/>
        <v>125</v>
      </c>
      <c r="R228" s="17">
        <v>42106.666018518517</v>
      </c>
      <c r="S228" s="17">
        <v>42155.395138888889</v>
      </c>
    </row>
    <row r="229" spans="1:19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6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s="11" t="s">
        <v>8266</v>
      </c>
      <c r="P229" t="s">
        <v>8270</v>
      </c>
      <c r="Q229">
        <f t="shared" si="7"/>
        <v>0</v>
      </c>
      <c r="R229" s="17">
        <v>42164.893993055557</v>
      </c>
      <c r="S229" s="17">
        <v>42194.893993055557</v>
      </c>
    </row>
    <row r="230" spans="1:19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6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s="11" t="s">
        <v>8266</v>
      </c>
      <c r="P230" t="s">
        <v>8270</v>
      </c>
      <c r="Q230">
        <f t="shared" si="7"/>
        <v>0</v>
      </c>
      <c r="R230" s="17">
        <v>42096.686400462961</v>
      </c>
      <c r="S230" s="17">
        <v>42156.686400462961</v>
      </c>
    </row>
    <row r="231" spans="1:19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6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s="11" t="s">
        <v>8266</v>
      </c>
      <c r="P231" t="s">
        <v>8270</v>
      </c>
      <c r="Q231">
        <f t="shared" si="7"/>
        <v>0</v>
      </c>
      <c r="R231" s="17">
        <v>42383.933993055558</v>
      </c>
      <c r="S231" s="17">
        <v>42413.933993055558</v>
      </c>
    </row>
    <row r="232" spans="1:19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6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s="11" t="s">
        <v>8266</v>
      </c>
      <c r="P232" t="s">
        <v>8270</v>
      </c>
      <c r="Q232">
        <f t="shared" si="7"/>
        <v>30</v>
      </c>
      <c r="R232" s="17">
        <v>42129.777210648142</v>
      </c>
      <c r="S232" s="17">
        <v>42159.777210648142</v>
      </c>
    </row>
    <row r="233" spans="1:19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6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s="11" t="s">
        <v>8266</v>
      </c>
      <c r="P233" t="s">
        <v>8270</v>
      </c>
      <c r="Q233">
        <f t="shared" si="7"/>
        <v>0</v>
      </c>
      <c r="R233" s="17">
        <v>42341.958923611113</v>
      </c>
      <c r="S233" s="17">
        <v>42371.958923611113</v>
      </c>
    </row>
    <row r="234" spans="1:19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6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s="11" t="s">
        <v>8266</v>
      </c>
      <c r="P234" t="s">
        <v>8270</v>
      </c>
      <c r="Q234">
        <f t="shared" si="7"/>
        <v>15.71</v>
      </c>
      <c r="R234" s="17">
        <v>42032.82576388889</v>
      </c>
      <c r="S234" s="17">
        <v>42062.82576388889</v>
      </c>
    </row>
    <row r="235" spans="1:19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6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s="11" t="s">
        <v>8266</v>
      </c>
      <c r="P235" t="s">
        <v>8270</v>
      </c>
      <c r="Q235">
        <f t="shared" si="7"/>
        <v>0</v>
      </c>
      <c r="R235" s="17">
        <v>42612.911712962959</v>
      </c>
      <c r="S235" s="17">
        <v>42642.911712962959</v>
      </c>
    </row>
    <row r="236" spans="1:19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6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s="11" t="s">
        <v>8266</v>
      </c>
      <c r="P236" t="s">
        <v>8270</v>
      </c>
      <c r="Q236">
        <f t="shared" si="7"/>
        <v>80.2</v>
      </c>
      <c r="R236" s="17">
        <v>42136.035405092596</v>
      </c>
      <c r="S236" s="17">
        <v>42176.035405092596</v>
      </c>
    </row>
    <row r="237" spans="1:19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6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s="11" t="s">
        <v>8266</v>
      </c>
      <c r="P237" t="s">
        <v>8270</v>
      </c>
      <c r="Q237">
        <f t="shared" si="7"/>
        <v>0</v>
      </c>
      <c r="R237" s="17">
        <v>42164.908530092594</v>
      </c>
      <c r="S237" s="17">
        <v>42194.908530092594</v>
      </c>
    </row>
    <row r="238" spans="1:19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6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s="11" t="s">
        <v>8266</v>
      </c>
      <c r="P238" t="s">
        <v>8270</v>
      </c>
      <c r="Q238">
        <f t="shared" si="7"/>
        <v>0</v>
      </c>
      <c r="R238" s="17">
        <v>42321.08447916666</v>
      </c>
      <c r="S238" s="17">
        <v>42374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6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s="11" t="s">
        <v>8266</v>
      </c>
      <c r="P239" t="s">
        <v>8270</v>
      </c>
      <c r="Q239">
        <f t="shared" si="7"/>
        <v>50</v>
      </c>
      <c r="R239" s="17">
        <v>42377.577187499999</v>
      </c>
      <c r="S239" s="17">
        <v>42437.577187499999</v>
      </c>
    </row>
    <row r="240" spans="1:19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6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s="11" t="s">
        <v>8266</v>
      </c>
      <c r="P240" t="s">
        <v>8270</v>
      </c>
      <c r="Q240">
        <f t="shared" si="7"/>
        <v>0</v>
      </c>
      <c r="R240" s="17">
        <v>42713.962499999994</v>
      </c>
      <c r="S240" s="17">
        <v>42734.375</v>
      </c>
    </row>
    <row r="241" spans="1:19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6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s="11" t="s">
        <v>8266</v>
      </c>
      <c r="P241" t="s">
        <v>8270</v>
      </c>
      <c r="Q241">
        <f t="shared" si="7"/>
        <v>50</v>
      </c>
      <c r="R241" s="17">
        <v>42297.110300925924</v>
      </c>
      <c r="S241" s="17">
        <v>42316.5</v>
      </c>
    </row>
    <row r="242" spans="1:19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6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s="11" t="s">
        <v>8266</v>
      </c>
      <c r="P242" t="s">
        <v>8271</v>
      </c>
      <c r="Q242">
        <f t="shared" si="7"/>
        <v>117.85</v>
      </c>
      <c r="R242" s="17">
        <v>41354.708460648151</v>
      </c>
      <c r="S242" s="17">
        <v>41399.708460648151</v>
      </c>
    </row>
    <row r="243" spans="1:19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6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s="11" t="s">
        <v>8266</v>
      </c>
      <c r="P243" t="s">
        <v>8271</v>
      </c>
      <c r="Q243">
        <f t="shared" si="7"/>
        <v>109.04</v>
      </c>
      <c r="R243" s="17">
        <v>41949.697962962964</v>
      </c>
      <c r="S243" s="17">
        <v>41994.697962962964</v>
      </c>
    </row>
    <row r="244" spans="1:19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6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s="11" t="s">
        <v>8266</v>
      </c>
      <c r="P244" t="s">
        <v>8271</v>
      </c>
      <c r="Q244">
        <f t="shared" si="7"/>
        <v>73.02</v>
      </c>
      <c r="R244" s="17">
        <v>40862.492939814816</v>
      </c>
      <c r="S244" s="17">
        <v>40897.492939814816</v>
      </c>
    </row>
    <row r="245" spans="1:19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6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s="11" t="s">
        <v>8266</v>
      </c>
      <c r="P245" t="s">
        <v>8271</v>
      </c>
      <c r="Q245">
        <f t="shared" si="7"/>
        <v>78.2</v>
      </c>
      <c r="R245" s="17">
        <v>41662.047500000001</v>
      </c>
      <c r="S245" s="17">
        <v>41692.047500000001</v>
      </c>
    </row>
    <row r="246" spans="1:19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6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s="11" t="s">
        <v>8266</v>
      </c>
      <c r="P246" t="s">
        <v>8271</v>
      </c>
      <c r="Q246">
        <f t="shared" si="7"/>
        <v>47.4</v>
      </c>
      <c r="R246" s="17">
        <v>40213.323599537034</v>
      </c>
      <c r="S246" s="17">
        <v>40253.29583333333</v>
      </c>
    </row>
    <row r="247" spans="1:19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6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s="11" t="s">
        <v>8266</v>
      </c>
      <c r="P247" t="s">
        <v>8271</v>
      </c>
      <c r="Q247">
        <f t="shared" si="7"/>
        <v>54.02</v>
      </c>
      <c r="R247" s="17">
        <v>41107.053067129629</v>
      </c>
      <c r="S247" s="17">
        <v>41137.053067129629</v>
      </c>
    </row>
    <row r="248" spans="1:19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6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s="11" t="s">
        <v>8266</v>
      </c>
      <c r="P248" t="s">
        <v>8271</v>
      </c>
      <c r="Q248">
        <f t="shared" si="7"/>
        <v>68.489999999999995</v>
      </c>
      <c r="R248" s="17">
        <v>40480.363483796296</v>
      </c>
      <c r="S248" s="17">
        <v>40530.405150462961</v>
      </c>
    </row>
    <row r="249" spans="1:19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6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s="11" t="s">
        <v>8266</v>
      </c>
      <c r="P249" t="s">
        <v>8271</v>
      </c>
      <c r="Q249">
        <f t="shared" si="7"/>
        <v>108.15</v>
      </c>
      <c r="R249" s="17">
        <v>40430.604328703703</v>
      </c>
      <c r="S249" s="17">
        <v>40467.152083333334</v>
      </c>
    </row>
    <row r="250" spans="1:19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6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s="11" t="s">
        <v>8266</v>
      </c>
      <c r="P250" t="s">
        <v>8271</v>
      </c>
      <c r="Q250">
        <f t="shared" si="7"/>
        <v>589.95000000000005</v>
      </c>
      <c r="R250" s="17">
        <v>40870.774409722224</v>
      </c>
      <c r="S250" s="17">
        <v>40915.774409722224</v>
      </c>
    </row>
    <row r="251" spans="1:19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6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s="11" t="s">
        <v>8266</v>
      </c>
      <c r="P251" t="s">
        <v>8271</v>
      </c>
      <c r="Q251">
        <f t="shared" si="7"/>
        <v>48.05</v>
      </c>
      <c r="R251" s="17">
        <v>40332.923842592594</v>
      </c>
      <c r="S251" s="17">
        <v>40412.736111111109</v>
      </c>
    </row>
    <row r="252" spans="1:19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6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s="11" t="s">
        <v>8266</v>
      </c>
      <c r="P252" t="s">
        <v>8271</v>
      </c>
      <c r="Q252">
        <f t="shared" si="7"/>
        <v>72.48</v>
      </c>
      <c r="R252" s="17">
        <v>41401.565868055557</v>
      </c>
      <c r="S252" s="17">
        <v>41431.565868055557</v>
      </c>
    </row>
    <row r="253" spans="1:19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6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s="11" t="s">
        <v>8266</v>
      </c>
      <c r="P253" t="s">
        <v>8271</v>
      </c>
      <c r="Q253">
        <f t="shared" si="7"/>
        <v>57.08</v>
      </c>
      <c r="R253" s="17">
        <v>41013.787569444445</v>
      </c>
      <c r="S253" s="17">
        <v>41045.791666666664</v>
      </c>
    </row>
    <row r="254" spans="1:19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6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s="11" t="s">
        <v>8266</v>
      </c>
      <c r="P254" t="s">
        <v>8271</v>
      </c>
      <c r="Q254">
        <f t="shared" si="7"/>
        <v>85.44</v>
      </c>
      <c r="R254" s="17">
        <v>40266.662708333337</v>
      </c>
      <c r="S254" s="17">
        <v>40330.165972222225</v>
      </c>
    </row>
    <row r="255" spans="1:19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6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s="11" t="s">
        <v>8266</v>
      </c>
      <c r="P255" t="s">
        <v>8271</v>
      </c>
      <c r="Q255">
        <f t="shared" si="7"/>
        <v>215.86</v>
      </c>
      <c r="R255" s="17">
        <v>40924.650868055556</v>
      </c>
      <c r="S255" s="17">
        <v>40954.650868055556</v>
      </c>
    </row>
    <row r="256" spans="1:19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6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s="11" t="s">
        <v>8266</v>
      </c>
      <c r="P256" t="s">
        <v>8271</v>
      </c>
      <c r="Q256">
        <f t="shared" si="7"/>
        <v>89.39</v>
      </c>
      <c r="R256" s="17">
        <v>42263.952662037031</v>
      </c>
      <c r="S256" s="17">
        <v>42294.083333333328</v>
      </c>
    </row>
    <row r="257" spans="1:19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6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s="11" t="s">
        <v>8266</v>
      </c>
      <c r="P257" t="s">
        <v>8271</v>
      </c>
      <c r="Q257">
        <f t="shared" si="7"/>
        <v>45.42</v>
      </c>
      <c r="R257" s="17">
        <v>40588.526412037041</v>
      </c>
      <c r="S257" s="17">
        <v>40618.48474537037</v>
      </c>
    </row>
    <row r="258" spans="1:19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ref="F258:F321" si="8">ROUND(E258/D258*100,0)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s="11" t="s">
        <v>8266</v>
      </c>
      <c r="P258" t="s">
        <v>8271</v>
      </c>
      <c r="Q258">
        <f t="shared" ref="Q258:Q321" si="9">IFERROR(ROUND(E258/M258,2),0)</f>
        <v>65.760000000000005</v>
      </c>
      <c r="R258" s="17">
        <v>41319.769293981481</v>
      </c>
      <c r="S258" s="17">
        <v>41349.769293981481</v>
      </c>
    </row>
    <row r="259" spans="1:19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si="8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s="11" t="s">
        <v>8266</v>
      </c>
      <c r="P259" t="s">
        <v>8271</v>
      </c>
      <c r="Q259">
        <f t="shared" si="9"/>
        <v>66.7</v>
      </c>
      <c r="R259" s="17">
        <v>42479.626875000002</v>
      </c>
      <c r="S259" s="17">
        <v>42509.626875000002</v>
      </c>
    </row>
    <row r="260" spans="1:19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8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s="11" t="s">
        <v>8266</v>
      </c>
      <c r="P260" t="s">
        <v>8271</v>
      </c>
      <c r="Q260">
        <f t="shared" si="9"/>
        <v>83.35</v>
      </c>
      <c r="R260" s="17">
        <v>40682.051689814813</v>
      </c>
      <c r="S260" s="17">
        <v>40712.051689814813</v>
      </c>
    </row>
    <row r="261" spans="1:19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8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s="11" t="s">
        <v>8266</v>
      </c>
      <c r="P261" t="s">
        <v>8271</v>
      </c>
      <c r="Q261">
        <f t="shared" si="9"/>
        <v>105.05</v>
      </c>
      <c r="R261" s="17">
        <v>42072.738067129627</v>
      </c>
      <c r="S261" s="17">
        <v>42102.738067129627</v>
      </c>
    </row>
    <row r="262" spans="1:19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8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s="11" t="s">
        <v>8266</v>
      </c>
      <c r="P262" t="s">
        <v>8271</v>
      </c>
      <c r="Q262">
        <f t="shared" si="9"/>
        <v>120.91</v>
      </c>
      <c r="R262" s="17">
        <v>40330.755543981482</v>
      </c>
      <c r="S262" s="17">
        <v>40376.415972222225</v>
      </c>
    </row>
    <row r="263" spans="1:19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8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s="11" t="s">
        <v>8266</v>
      </c>
      <c r="P263" t="s">
        <v>8271</v>
      </c>
      <c r="Q263">
        <f t="shared" si="9"/>
        <v>97.64</v>
      </c>
      <c r="R263" s="17">
        <v>41017.885462962964</v>
      </c>
      <c r="S263" s="17">
        <v>41067.621527777781</v>
      </c>
    </row>
    <row r="264" spans="1:19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8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s="11" t="s">
        <v>8266</v>
      </c>
      <c r="P264" t="s">
        <v>8271</v>
      </c>
      <c r="Q264">
        <f t="shared" si="9"/>
        <v>41.38</v>
      </c>
      <c r="R264" s="17">
        <v>40555.24800925926</v>
      </c>
      <c r="S264" s="17">
        <v>40600.24800925926</v>
      </c>
    </row>
    <row r="265" spans="1:19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8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s="11" t="s">
        <v>8266</v>
      </c>
      <c r="P265" t="s">
        <v>8271</v>
      </c>
      <c r="Q265">
        <f t="shared" si="9"/>
        <v>30.65</v>
      </c>
      <c r="R265" s="17">
        <v>41149.954791666663</v>
      </c>
      <c r="S265" s="17">
        <v>41179.954791666663</v>
      </c>
    </row>
    <row r="266" spans="1:19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8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s="11" t="s">
        <v>8266</v>
      </c>
      <c r="P266" t="s">
        <v>8271</v>
      </c>
      <c r="Q266">
        <f t="shared" si="9"/>
        <v>64.95</v>
      </c>
      <c r="R266" s="17">
        <v>41010.620312500003</v>
      </c>
      <c r="S266" s="17">
        <v>41040.620312500003</v>
      </c>
    </row>
    <row r="267" spans="1:19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8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s="11" t="s">
        <v>8266</v>
      </c>
      <c r="P267" t="s">
        <v>8271</v>
      </c>
      <c r="Q267">
        <f t="shared" si="9"/>
        <v>95.78</v>
      </c>
      <c r="R267" s="17">
        <v>40267.245717592588</v>
      </c>
      <c r="S267" s="17">
        <v>40308.844444444447</v>
      </c>
    </row>
    <row r="268" spans="1:19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8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s="11" t="s">
        <v>8266</v>
      </c>
      <c r="P268" t="s">
        <v>8271</v>
      </c>
      <c r="Q268">
        <f t="shared" si="9"/>
        <v>40.42</v>
      </c>
      <c r="R268" s="17">
        <v>40205.174849537041</v>
      </c>
      <c r="S268" s="17">
        <v>40291.160416666666</v>
      </c>
    </row>
    <row r="269" spans="1:19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8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s="11" t="s">
        <v>8266</v>
      </c>
      <c r="P269" t="s">
        <v>8271</v>
      </c>
      <c r="Q269">
        <f t="shared" si="9"/>
        <v>78.58</v>
      </c>
      <c r="R269" s="17">
        <v>41785.452534722222</v>
      </c>
      <c r="S269" s="17">
        <v>41815.452534722222</v>
      </c>
    </row>
    <row r="270" spans="1:19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8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s="11" t="s">
        <v>8266</v>
      </c>
      <c r="P270" t="s">
        <v>8271</v>
      </c>
      <c r="Q270">
        <f t="shared" si="9"/>
        <v>50.18</v>
      </c>
      <c r="R270" s="17">
        <v>40809.15252314815</v>
      </c>
      <c r="S270" s="17">
        <v>40854.194189814814</v>
      </c>
    </row>
    <row r="271" spans="1:19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8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s="11" t="s">
        <v>8266</v>
      </c>
      <c r="P271" t="s">
        <v>8271</v>
      </c>
      <c r="Q271">
        <f t="shared" si="9"/>
        <v>92.25</v>
      </c>
      <c r="R271" s="17">
        <v>42758.197013888886</v>
      </c>
      <c r="S271" s="17">
        <v>42788.197013888886</v>
      </c>
    </row>
    <row r="272" spans="1:19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8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s="11" t="s">
        <v>8266</v>
      </c>
      <c r="P272" t="s">
        <v>8271</v>
      </c>
      <c r="Q272">
        <f t="shared" si="9"/>
        <v>57.54</v>
      </c>
      <c r="R272" s="17">
        <v>40637.866550925923</v>
      </c>
      <c r="S272" s="17">
        <v>40688.166666666664</v>
      </c>
    </row>
    <row r="273" spans="1:19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8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s="11" t="s">
        <v>8266</v>
      </c>
      <c r="P273" t="s">
        <v>8271</v>
      </c>
      <c r="Q273">
        <f t="shared" si="9"/>
        <v>109.42</v>
      </c>
      <c r="R273" s="17">
        <v>41612.10024305556</v>
      </c>
      <c r="S273" s="17">
        <v>41641.333333333336</v>
      </c>
    </row>
    <row r="274" spans="1:19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8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s="11" t="s">
        <v>8266</v>
      </c>
      <c r="P274" t="s">
        <v>8271</v>
      </c>
      <c r="Q274">
        <f t="shared" si="9"/>
        <v>81.89</v>
      </c>
      <c r="R274" s="17">
        <v>40235.900358796294</v>
      </c>
      <c r="S274" s="17">
        <v>40296.78402777778</v>
      </c>
    </row>
    <row r="275" spans="1:19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8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s="11" t="s">
        <v>8266</v>
      </c>
      <c r="P275" t="s">
        <v>8271</v>
      </c>
      <c r="Q275">
        <f t="shared" si="9"/>
        <v>45.67</v>
      </c>
      <c r="R275" s="17">
        <v>40697.498449074075</v>
      </c>
      <c r="S275" s="17">
        <v>40727.498449074075</v>
      </c>
    </row>
    <row r="276" spans="1:19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8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s="11" t="s">
        <v>8266</v>
      </c>
      <c r="P276" t="s">
        <v>8271</v>
      </c>
      <c r="Q276">
        <f t="shared" si="9"/>
        <v>55.22</v>
      </c>
      <c r="R276" s="17">
        <v>40969.912372685183</v>
      </c>
      <c r="S276" s="17">
        <v>41004.290972222225</v>
      </c>
    </row>
    <row r="277" spans="1:19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8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s="11" t="s">
        <v>8266</v>
      </c>
      <c r="P277" t="s">
        <v>8271</v>
      </c>
      <c r="Q277">
        <f t="shared" si="9"/>
        <v>65.3</v>
      </c>
      <c r="R277" s="17">
        <v>41193.032013888893</v>
      </c>
      <c r="S277" s="17">
        <v>41223.073680555557</v>
      </c>
    </row>
    <row r="278" spans="1:19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8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s="11" t="s">
        <v>8266</v>
      </c>
      <c r="P278" t="s">
        <v>8271</v>
      </c>
      <c r="Q278">
        <f t="shared" si="9"/>
        <v>95.23</v>
      </c>
      <c r="R278" s="17">
        <v>40967.081874999996</v>
      </c>
      <c r="S278" s="17">
        <v>41027.040208333332</v>
      </c>
    </row>
    <row r="279" spans="1:19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8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s="11" t="s">
        <v>8266</v>
      </c>
      <c r="P279" t="s">
        <v>8271</v>
      </c>
      <c r="Q279">
        <f t="shared" si="9"/>
        <v>75.44</v>
      </c>
      <c r="R279" s="17">
        <v>42117.891423611116</v>
      </c>
      <c r="S279" s="17">
        <v>42147.891423611116</v>
      </c>
    </row>
    <row r="280" spans="1:19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8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s="11" t="s">
        <v>8266</v>
      </c>
      <c r="P280" t="s">
        <v>8271</v>
      </c>
      <c r="Q280">
        <f t="shared" si="9"/>
        <v>97.82</v>
      </c>
      <c r="R280" s="17">
        <v>41164.040960648148</v>
      </c>
      <c r="S280" s="17">
        <v>41194.040960648148</v>
      </c>
    </row>
    <row r="281" spans="1:19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8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s="11" t="s">
        <v>8266</v>
      </c>
      <c r="P281" t="s">
        <v>8271</v>
      </c>
      <c r="Q281">
        <f t="shared" si="9"/>
        <v>87.69</v>
      </c>
      <c r="R281" s="17">
        <v>42759.244166666671</v>
      </c>
      <c r="S281" s="17">
        <v>42793.084027777775</v>
      </c>
    </row>
    <row r="282" spans="1:19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8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s="11" t="s">
        <v>8266</v>
      </c>
      <c r="P282" t="s">
        <v>8271</v>
      </c>
      <c r="Q282">
        <f t="shared" si="9"/>
        <v>54.75</v>
      </c>
      <c r="R282" s="17">
        <v>41744.590682870366</v>
      </c>
      <c r="S282" s="17">
        <v>41789.590682870366</v>
      </c>
    </row>
    <row r="283" spans="1:19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8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s="11" t="s">
        <v>8266</v>
      </c>
      <c r="P283" t="s">
        <v>8271</v>
      </c>
      <c r="Q283">
        <f t="shared" si="9"/>
        <v>83.95</v>
      </c>
      <c r="R283" s="17">
        <v>39950.163344907407</v>
      </c>
      <c r="S283" s="17">
        <v>40035.80972222222</v>
      </c>
    </row>
    <row r="284" spans="1:19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8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s="11" t="s">
        <v>8266</v>
      </c>
      <c r="P284" t="s">
        <v>8271</v>
      </c>
      <c r="Q284">
        <f t="shared" si="9"/>
        <v>254.39</v>
      </c>
      <c r="R284" s="17">
        <v>40194.920046296298</v>
      </c>
      <c r="S284" s="17">
        <v>40231.916666666664</v>
      </c>
    </row>
    <row r="285" spans="1:19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8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s="11" t="s">
        <v>8266</v>
      </c>
      <c r="P285" t="s">
        <v>8271</v>
      </c>
      <c r="Q285">
        <f t="shared" si="9"/>
        <v>101.83</v>
      </c>
      <c r="R285" s="17">
        <v>40675.71</v>
      </c>
      <c r="S285" s="17">
        <v>40695.207638888889</v>
      </c>
    </row>
    <row r="286" spans="1:19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8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s="11" t="s">
        <v>8266</v>
      </c>
      <c r="P286" t="s">
        <v>8271</v>
      </c>
      <c r="Q286">
        <f t="shared" si="9"/>
        <v>55.07</v>
      </c>
      <c r="R286" s="17">
        <v>40904.738194444442</v>
      </c>
      <c r="S286" s="17">
        <v>40929.738194444442</v>
      </c>
    </row>
    <row r="287" spans="1:19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8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s="11" t="s">
        <v>8266</v>
      </c>
      <c r="P287" t="s">
        <v>8271</v>
      </c>
      <c r="Q287">
        <f t="shared" si="9"/>
        <v>56.9</v>
      </c>
      <c r="R287" s="17">
        <v>41506.756111111114</v>
      </c>
      <c r="S287" s="17">
        <v>41536.756111111114</v>
      </c>
    </row>
    <row r="288" spans="1:19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8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s="11" t="s">
        <v>8266</v>
      </c>
      <c r="P288" t="s">
        <v>8271</v>
      </c>
      <c r="Q288">
        <f t="shared" si="9"/>
        <v>121.28</v>
      </c>
      <c r="R288" s="17">
        <v>41313.816249999996</v>
      </c>
      <c r="S288" s="17">
        <v>41358.774583333332</v>
      </c>
    </row>
    <row r="289" spans="1:19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8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s="11" t="s">
        <v>8266</v>
      </c>
      <c r="P289" t="s">
        <v>8271</v>
      </c>
      <c r="Q289">
        <f t="shared" si="9"/>
        <v>91.19</v>
      </c>
      <c r="R289" s="17">
        <v>41184.277986111112</v>
      </c>
      <c r="S289" s="17">
        <v>41215.166666666664</v>
      </c>
    </row>
    <row r="290" spans="1:19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8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s="11" t="s">
        <v>8266</v>
      </c>
      <c r="P290" t="s">
        <v>8271</v>
      </c>
      <c r="Q290">
        <f t="shared" si="9"/>
        <v>115.45</v>
      </c>
      <c r="R290" s="17">
        <v>41051.168900462959</v>
      </c>
      <c r="S290" s="17">
        <v>41086.168900462959</v>
      </c>
    </row>
    <row r="291" spans="1:19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8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s="11" t="s">
        <v>8266</v>
      </c>
      <c r="P291" t="s">
        <v>8271</v>
      </c>
      <c r="Q291">
        <f t="shared" si="9"/>
        <v>67.77</v>
      </c>
      <c r="R291" s="17">
        <v>41550.456412037034</v>
      </c>
      <c r="S291" s="17">
        <v>41580.456412037034</v>
      </c>
    </row>
    <row r="292" spans="1:19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8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s="11" t="s">
        <v>8266</v>
      </c>
      <c r="P292" t="s">
        <v>8271</v>
      </c>
      <c r="Q292">
        <f t="shared" si="9"/>
        <v>28.58</v>
      </c>
      <c r="R292" s="17">
        <v>40526.36917824074</v>
      </c>
      <c r="S292" s="17">
        <v>40576.332638888889</v>
      </c>
    </row>
    <row r="293" spans="1:19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8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s="11" t="s">
        <v>8266</v>
      </c>
      <c r="P293" t="s">
        <v>8271</v>
      </c>
      <c r="Q293">
        <f t="shared" si="9"/>
        <v>46.88</v>
      </c>
      <c r="R293" s="17">
        <v>41376.769050925926</v>
      </c>
      <c r="S293" s="17">
        <v>41395.000694444447</v>
      </c>
    </row>
    <row r="294" spans="1:19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8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s="11" t="s">
        <v>8266</v>
      </c>
      <c r="P294" t="s">
        <v>8271</v>
      </c>
      <c r="Q294">
        <f t="shared" si="9"/>
        <v>154.41999999999999</v>
      </c>
      <c r="R294" s="17">
        <v>40812.803229166668</v>
      </c>
      <c r="S294" s="17">
        <v>40845.165972222225</v>
      </c>
    </row>
    <row r="295" spans="1:19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8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s="11" t="s">
        <v>8266</v>
      </c>
      <c r="P295" t="s">
        <v>8271</v>
      </c>
      <c r="Q295">
        <f t="shared" si="9"/>
        <v>201.22</v>
      </c>
      <c r="R295" s="17">
        <v>41719.667986111112</v>
      </c>
      <c r="S295" s="17">
        <v>41749.667986111112</v>
      </c>
    </row>
    <row r="296" spans="1:19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8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s="11" t="s">
        <v>8266</v>
      </c>
      <c r="P296" t="s">
        <v>8271</v>
      </c>
      <c r="Q296">
        <f t="shared" si="9"/>
        <v>100</v>
      </c>
      <c r="R296" s="17">
        <v>40343.084421296298</v>
      </c>
      <c r="S296" s="17">
        <v>40378.666666666664</v>
      </c>
    </row>
    <row r="297" spans="1:19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8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s="11" t="s">
        <v>8266</v>
      </c>
      <c r="P297" t="s">
        <v>8271</v>
      </c>
      <c r="Q297">
        <f t="shared" si="9"/>
        <v>100.08</v>
      </c>
      <c r="R297" s="17">
        <v>41519.004733796297</v>
      </c>
      <c r="S297" s="17">
        <v>41579</v>
      </c>
    </row>
    <row r="298" spans="1:19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8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s="11" t="s">
        <v>8266</v>
      </c>
      <c r="P298" t="s">
        <v>8271</v>
      </c>
      <c r="Q298">
        <f t="shared" si="9"/>
        <v>230.09</v>
      </c>
      <c r="R298" s="17">
        <v>41134.475497685184</v>
      </c>
      <c r="S298" s="17">
        <v>41159.475497685184</v>
      </c>
    </row>
    <row r="299" spans="1:19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8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s="11" t="s">
        <v>8266</v>
      </c>
      <c r="P299" t="s">
        <v>8271</v>
      </c>
      <c r="Q299">
        <f t="shared" si="9"/>
        <v>141.75</v>
      </c>
      <c r="R299" s="17">
        <v>42089.72802083334</v>
      </c>
      <c r="S299" s="17">
        <v>42125.165972222225</v>
      </c>
    </row>
    <row r="300" spans="1:19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8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s="11" t="s">
        <v>8266</v>
      </c>
      <c r="P300" t="s">
        <v>8271</v>
      </c>
      <c r="Q300">
        <f t="shared" si="9"/>
        <v>56.34</v>
      </c>
      <c r="R300" s="17">
        <v>41709.463518518518</v>
      </c>
      <c r="S300" s="17">
        <v>41768.875</v>
      </c>
    </row>
    <row r="301" spans="1:19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8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s="11" t="s">
        <v>8266</v>
      </c>
      <c r="P301" t="s">
        <v>8271</v>
      </c>
      <c r="Q301">
        <f t="shared" si="9"/>
        <v>73.34</v>
      </c>
      <c r="R301" s="17">
        <v>40469.225231481483</v>
      </c>
      <c r="S301" s="17">
        <v>40499.266898148147</v>
      </c>
    </row>
    <row r="302" spans="1:19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8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s="11" t="s">
        <v>8266</v>
      </c>
      <c r="P302" t="s">
        <v>8271</v>
      </c>
      <c r="Q302">
        <f t="shared" si="9"/>
        <v>85.34</v>
      </c>
      <c r="R302" s="17">
        <v>40626.959930555553</v>
      </c>
      <c r="S302" s="17">
        <v>40657.959930555553</v>
      </c>
    </row>
    <row r="303" spans="1:19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8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s="11" t="s">
        <v>8266</v>
      </c>
      <c r="P303" t="s">
        <v>8271</v>
      </c>
      <c r="Q303">
        <f t="shared" si="9"/>
        <v>61.5</v>
      </c>
      <c r="R303" s="17">
        <v>41312.737673611111</v>
      </c>
      <c r="S303" s="17">
        <v>41352.696006944447</v>
      </c>
    </row>
    <row r="304" spans="1:19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8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s="11" t="s">
        <v>8266</v>
      </c>
      <c r="P304" t="s">
        <v>8271</v>
      </c>
      <c r="Q304">
        <f t="shared" si="9"/>
        <v>93.02</v>
      </c>
      <c r="R304" s="17">
        <v>40933.856921296298</v>
      </c>
      <c r="S304" s="17">
        <v>40963.856921296298</v>
      </c>
    </row>
    <row r="305" spans="1:19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8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s="11" t="s">
        <v>8266</v>
      </c>
      <c r="P305" t="s">
        <v>8271</v>
      </c>
      <c r="Q305">
        <f t="shared" si="9"/>
        <v>50.29</v>
      </c>
      <c r="R305" s="17">
        <v>41032.071134259262</v>
      </c>
      <c r="S305" s="17">
        <v>41062.071134259262</v>
      </c>
    </row>
    <row r="306" spans="1:19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8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s="11" t="s">
        <v>8266</v>
      </c>
      <c r="P306" t="s">
        <v>8271</v>
      </c>
      <c r="Q306">
        <f t="shared" si="9"/>
        <v>106.43</v>
      </c>
      <c r="R306" s="17">
        <v>41114.094872685186</v>
      </c>
      <c r="S306" s="17">
        <v>41153.083333333336</v>
      </c>
    </row>
    <row r="307" spans="1:19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8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s="11" t="s">
        <v>8266</v>
      </c>
      <c r="P307" t="s">
        <v>8271</v>
      </c>
      <c r="Q307">
        <f t="shared" si="9"/>
        <v>51.72</v>
      </c>
      <c r="R307" s="17">
        <v>40948.630196759259</v>
      </c>
      <c r="S307" s="17">
        <v>40978.630196759259</v>
      </c>
    </row>
    <row r="308" spans="1:19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8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s="11" t="s">
        <v>8266</v>
      </c>
      <c r="P308" t="s">
        <v>8271</v>
      </c>
      <c r="Q308">
        <f t="shared" si="9"/>
        <v>36.61</v>
      </c>
      <c r="R308" s="17">
        <v>41333.837187500001</v>
      </c>
      <c r="S308" s="17">
        <v>41353.795520833337</v>
      </c>
    </row>
    <row r="309" spans="1:19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8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s="11" t="s">
        <v>8266</v>
      </c>
      <c r="P309" t="s">
        <v>8271</v>
      </c>
      <c r="Q309">
        <f t="shared" si="9"/>
        <v>42.52</v>
      </c>
      <c r="R309" s="17">
        <v>41282.944456018515</v>
      </c>
      <c r="S309" s="17">
        <v>41312.944456018515</v>
      </c>
    </row>
    <row r="310" spans="1:19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8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s="11" t="s">
        <v>8266</v>
      </c>
      <c r="P310" t="s">
        <v>8271</v>
      </c>
      <c r="Q310">
        <f t="shared" si="9"/>
        <v>62.71</v>
      </c>
      <c r="R310" s="17">
        <v>40567.694560185184</v>
      </c>
      <c r="S310" s="17">
        <v>40612.694560185184</v>
      </c>
    </row>
    <row r="311" spans="1:19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8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s="11" t="s">
        <v>8266</v>
      </c>
      <c r="P311" t="s">
        <v>8271</v>
      </c>
      <c r="Q311">
        <f t="shared" si="9"/>
        <v>89.96</v>
      </c>
      <c r="R311" s="17">
        <v>41134.751550925925</v>
      </c>
      <c r="S311" s="17">
        <v>41155.751550925925</v>
      </c>
    </row>
    <row r="312" spans="1:19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8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s="11" t="s">
        <v>8266</v>
      </c>
      <c r="P312" t="s">
        <v>8271</v>
      </c>
      <c r="Q312">
        <f t="shared" si="9"/>
        <v>28.92</v>
      </c>
      <c r="R312" s="17">
        <v>40821.183136574073</v>
      </c>
      <c r="S312" s="17">
        <v>40836.083333333336</v>
      </c>
    </row>
    <row r="313" spans="1:19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8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s="11" t="s">
        <v>8266</v>
      </c>
      <c r="P313" t="s">
        <v>8271</v>
      </c>
      <c r="Q313">
        <f t="shared" si="9"/>
        <v>138.80000000000001</v>
      </c>
      <c r="R313" s="17">
        <v>40868.219814814816</v>
      </c>
      <c r="S313" s="17">
        <v>40909.332638888889</v>
      </c>
    </row>
    <row r="314" spans="1:19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8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s="11" t="s">
        <v>8266</v>
      </c>
      <c r="P314" t="s">
        <v>8271</v>
      </c>
      <c r="Q314">
        <f t="shared" si="9"/>
        <v>61.3</v>
      </c>
      <c r="R314" s="17">
        <v>41348.877685185187</v>
      </c>
      <c r="S314" s="17">
        <v>41378.877685185187</v>
      </c>
    </row>
    <row r="315" spans="1:19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8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s="11" t="s">
        <v>8266</v>
      </c>
      <c r="P315" t="s">
        <v>8271</v>
      </c>
      <c r="Q315">
        <f t="shared" si="9"/>
        <v>80.2</v>
      </c>
      <c r="R315" s="17">
        <v>40357.227939814817</v>
      </c>
      <c r="S315" s="17">
        <v>40401.665972222225</v>
      </c>
    </row>
    <row r="316" spans="1:19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8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s="11" t="s">
        <v>8266</v>
      </c>
      <c r="P316" t="s">
        <v>8271</v>
      </c>
      <c r="Q316">
        <f t="shared" si="9"/>
        <v>32.1</v>
      </c>
      <c r="R316" s="17">
        <v>41304.833194444444</v>
      </c>
      <c r="S316" s="17">
        <v>41334.833194444444</v>
      </c>
    </row>
    <row r="317" spans="1:19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8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s="11" t="s">
        <v>8266</v>
      </c>
      <c r="P317" t="s">
        <v>8271</v>
      </c>
      <c r="Q317">
        <f t="shared" si="9"/>
        <v>200.89</v>
      </c>
      <c r="R317" s="17">
        <v>41113.77238425926</v>
      </c>
      <c r="S317" s="17">
        <v>41143.77238425926</v>
      </c>
    </row>
    <row r="318" spans="1:19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8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s="11" t="s">
        <v>8266</v>
      </c>
      <c r="P318" t="s">
        <v>8271</v>
      </c>
      <c r="Q318">
        <f t="shared" si="9"/>
        <v>108.01</v>
      </c>
      <c r="R318" s="17">
        <v>41950.923576388886</v>
      </c>
      <c r="S318" s="17">
        <v>41984.207638888889</v>
      </c>
    </row>
    <row r="319" spans="1:19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8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s="11" t="s">
        <v>8266</v>
      </c>
      <c r="P319" t="s">
        <v>8271</v>
      </c>
      <c r="Q319">
        <f t="shared" si="9"/>
        <v>95.7</v>
      </c>
      <c r="R319" s="17">
        <v>41589.676886574074</v>
      </c>
      <c r="S319" s="17">
        <v>41619.676886574074</v>
      </c>
    </row>
    <row r="320" spans="1:19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8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s="11" t="s">
        <v>8266</v>
      </c>
      <c r="P320" t="s">
        <v>8271</v>
      </c>
      <c r="Q320">
        <f t="shared" si="9"/>
        <v>49.88</v>
      </c>
      <c r="R320" s="17">
        <v>41330.038784722223</v>
      </c>
      <c r="S320" s="17">
        <v>41359.997118055559</v>
      </c>
    </row>
    <row r="321" spans="1:19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8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s="11" t="s">
        <v>8266</v>
      </c>
      <c r="P321" t="s">
        <v>8271</v>
      </c>
      <c r="Q321">
        <f t="shared" si="9"/>
        <v>110.47</v>
      </c>
      <c r="R321" s="17">
        <v>40123.83829861111</v>
      </c>
      <c r="S321" s="17">
        <v>40211.332638888889</v>
      </c>
    </row>
    <row r="322" spans="1:19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ref="F322:F385" si="10">ROUND(E322/D322*100,0)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s="11" t="s">
        <v>8266</v>
      </c>
      <c r="P322" t="s">
        <v>8271</v>
      </c>
      <c r="Q322">
        <f t="shared" ref="Q322:Q385" si="11">IFERROR(ROUND(E322/M322,2),0)</f>
        <v>134.91</v>
      </c>
      <c r="R322" s="17">
        <v>42331.551307870366</v>
      </c>
      <c r="S322" s="17">
        <v>42360.958333333328</v>
      </c>
    </row>
    <row r="323" spans="1:19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si="10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s="11" t="s">
        <v>8266</v>
      </c>
      <c r="P323" t="s">
        <v>8271</v>
      </c>
      <c r="Q323">
        <f t="shared" si="11"/>
        <v>106.62</v>
      </c>
      <c r="R323" s="17">
        <v>42647.446597222224</v>
      </c>
      <c r="S323" s="17">
        <v>42682.488263888896</v>
      </c>
    </row>
    <row r="324" spans="1:19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10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s="11" t="s">
        <v>8266</v>
      </c>
      <c r="P324" t="s">
        <v>8271</v>
      </c>
      <c r="Q324">
        <f t="shared" si="11"/>
        <v>145.04</v>
      </c>
      <c r="R324" s="17">
        <v>42473.57</v>
      </c>
      <c r="S324" s="17">
        <v>42503.57</v>
      </c>
    </row>
    <row r="325" spans="1:19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10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s="11" t="s">
        <v>8266</v>
      </c>
      <c r="P325" t="s">
        <v>8271</v>
      </c>
      <c r="Q325">
        <f t="shared" si="11"/>
        <v>114.59</v>
      </c>
      <c r="R325" s="17">
        <v>42697.32136574074</v>
      </c>
      <c r="S325" s="17">
        <v>42725.332638888889</v>
      </c>
    </row>
    <row r="326" spans="1:19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10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s="11" t="s">
        <v>8266</v>
      </c>
      <c r="P326" t="s">
        <v>8271</v>
      </c>
      <c r="Q326">
        <f t="shared" si="11"/>
        <v>105.32</v>
      </c>
      <c r="R326" s="17">
        <v>42184.626250000001</v>
      </c>
      <c r="S326" s="17">
        <v>42217.626250000001</v>
      </c>
    </row>
    <row r="327" spans="1:19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10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s="11" t="s">
        <v>8266</v>
      </c>
      <c r="P327" t="s">
        <v>8271</v>
      </c>
      <c r="Q327">
        <f t="shared" si="11"/>
        <v>70.92</v>
      </c>
      <c r="R327" s="17">
        <v>42689.187881944439</v>
      </c>
      <c r="S327" s="17">
        <v>42724.187881944439</v>
      </c>
    </row>
    <row r="328" spans="1:19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10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s="11" t="s">
        <v>8266</v>
      </c>
      <c r="P328" t="s">
        <v>8271</v>
      </c>
      <c r="Q328">
        <f t="shared" si="11"/>
        <v>147.16999999999999</v>
      </c>
      <c r="R328" s="17">
        <v>42775.314884259264</v>
      </c>
      <c r="S328" s="17">
        <v>42808.956250000003</v>
      </c>
    </row>
    <row r="329" spans="1:19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10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s="11" t="s">
        <v>8266</v>
      </c>
      <c r="P329" t="s">
        <v>8271</v>
      </c>
      <c r="Q329">
        <f t="shared" si="11"/>
        <v>160.47</v>
      </c>
      <c r="R329" s="17">
        <v>42058.235289351855</v>
      </c>
      <c r="S329" s="17">
        <v>42085.333333333328</v>
      </c>
    </row>
    <row r="330" spans="1:19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10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s="11" t="s">
        <v>8266</v>
      </c>
      <c r="P330" t="s">
        <v>8271</v>
      </c>
      <c r="Q330">
        <f t="shared" si="11"/>
        <v>156.05000000000001</v>
      </c>
      <c r="R330" s="17">
        <v>42278.946620370371</v>
      </c>
      <c r="S330" s="17">
        <v>42309.166666666672</v>
      </c>
    </row>
    <row r="331" spans="1:19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10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s="11" t="s">
        <v>8266</v>
      </c>
      <c r="P331" t="s">
        <v>8271</v>
      </c>
      <c r="Q331">
        <f t="shared" si="11"/>
        <v>63.17</v>
      </c>
      <c r="R331" s="17">
        <v>42291.46674768519</v>
      </c>
      <c r="S331" s="17">
        <v>42315.166666666672</v>
      </c>
    </row>
    <row r="332" spans="1:19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10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s="11" t="s">
        <v>8266</v>
      </c>
      <c r="P332" t="s">
        <v>8271</v>
      </c>
      <c r="Q332">
        <f t="shared" si="11"/>
        <v>104.82</v>
      </c>
      <c r="R332" s="17">
        <v>41379.515775462962</v>
      </c>
      <c r="S332" s="17">
        <v>41411.165972222225</v>
      </c>
    </row>
    <row r="333" spans="1:19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10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s="11" t="s">
        <v>8266</v>
      </c>
      <c r="P333" t="s">
        <v>8271</v>
      </c>
      <c r="Q333">
        <f t="shared" si="11"/>
        <v>97.36</v>
      </c>
      <c r="R333" s="17">
        <v>42507.581412037034</v>
      </c>
      <c r="S333" s="17">
        <v>42538.581412037034</v>
      </c>
    </row>
    <row r="334" spans="1:19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10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s="11" t="s">
        <v>8266</v>
      </c>
      <c r="P334" t="s">
        <v>8271</v>
      </c>
      <c r="Q334">
        <f t="shared" si="11"/>
        <v>203.63</v>
      </c>
      <c r="R334" s="17">
        <v>42263.680289351847</v>
      </c>
      <c r="S334" s="17">
        <v>42305.333333333328</v>
      </c>
    </row>
    <row r="335" spans="1:19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10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s="11" t="s">
        <v>8266</v>
      </c>
      <c r="P335" t="s">
        <v>8271</v>
      </c>
      <c r="Q335">
        <f t="shared" si="11"/>
        <v>188.31</v>
      </c>
      <c r="R335" s="17">
        <v>42437.636469907404</v>
      </c>
      <c r="S335" s="17">
        <v>42467.59480324074</v>
      </c>
    </row>
    <row r="336" spans="1:19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10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s="11" t="s">
        <v>8266</v>
      </c>
      <c r="P336" t="s">
        <v>8271</v>
      </c>
      <c r="Q336">
        <f t="shared" si="11"/>
        <v>146.65</v>
      </c>
      <c r="R336" s="17">
        <v>42101.682372685187</v>
      </c>
      <c r="S336" s="17">
        <v>42139.791666666672</v>
      </c>
    </row>
    <row r="337" spans="1:19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10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s="11" t="s">
        <v>8266</v>
      </c>
      <c r="P337" t="s">
        <v>8271</v>
      </c>
      <c r="Q337">
        <f t="shared" si="11"/>
        <v>109.19</v>
      </c>
      <c r="R337" s="17">
        <v>42101.737442129626</v>
      </c>
      <c r="S337" s="17">
        <v>42132.916666666672</v>
      </c>
    </row>
    <row r="338" spans="1:19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10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s="11" t="s">
        <v>8266</v>
      </c>
      <c r="P338" t="s">
        <v>8271</v>
      </c>
      <c r="Q338">
        <f t="shared" si="11"/>
        <v>59.25</v>
      </c>
      <c r="R338" s="17">
        <v>42291.596273148149</v>
      </c>
      <c r="S338" s="17">
        <v>42321.637939814813</v>
      </c>
    </row>
    <row r="339" spans="1:19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10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s="11" t="s">
        <v>8266</v>
      </c>
      <c r="P339" t="s">
        <v>8271</v>
      </c>
      <c r="Q339">
        <f t="shared" si="11"/>
        <v>97.9</v>
      </c>
      <c r="R339" s="17">
        <v>42047.128564814819</v>
      </c>
      <c r="S339" s="17">
        <v>42077.086898148147</v>
      </c>
    </row>
    <row r="340" spans="1:19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10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s="11" t="s">
        <v>8266</v>
      </c>
      <c r="P340" t="s">
        <v>8271</v>
      </c>
      <c r="Q340">
        <f t="shared" si="11"/>
        <v>70</v>
      </c>
      <c r="R340" s="17">
        <v>42559.755671296298</v>
      </c>
      <c r="S340" s="17">
        <v>42616.041666666672</v>
      </c>
    </row>
    <row r="341" spans="1:19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10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s="11" t="s">
        <v>8266</v>
      </c>
      <c r="P341" t="s">
        <v>8271</v>
      </c>
      <c r="Q341">
        <f t="shared" si="11"/>
        <v>72.87</v>
      </c>
      <c r="R341" s="17">
        <v>42093.760046296295</v>
      </c>
      <c r="S341" s="17">
        <v>42123.760046296295</v>
      </c>
    </row>
    <row r="342" spans="1:19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10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s="11" t="s">
        <v>8266</v>
      </c>
      <c r="P342" t="s">
        <v>8271</v>
      </c>
      <c r="Q342">
        <f t="shared" si="11"/>
        <v>146.35</v>
      </c>
      <c r="R342" s="17">
        <v>42772.669062500005</v>
      </c>
      <c r="S342" s="17">
        <v>42802.875</v>
      </c>
    </row>
    <row r="343" spans="1:19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10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s="11" t="s">
        <v>8266</v>
      </c>
      <c r="P343" t="s">
        <v>8271</v>
      </c>
      <c r="Q343">
        <f t="shared" si="11"/>
        <v>67.91</v>
      </c>
      <c r="R343" s="17">
        <v>41894.879606481481</v>
      </c>
      <c r="S343" s="17">
        <v>41913.165972222225</v>
      </c>
    </row>
    <row r="344" spans="1:19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10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s="11" t="s">
        <v>8266</v>
      </c>
      <c r="P344" t="s">
        <v>8271</v>
      </c>
      <c r="Q344">
        <f t="shared" si="11"/>
        <v>169.85</v>
      </c>
      <c r="R344" s="17">
        <v>42459.780844907407</v>
      </c>
      <c r="S344" s="17">
        <v>42489.780844907407</v>
      </c>
    </row>
    <row r="345" spans="1:19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10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s="11" t="s">
        <v>8266</v>
      </c>
      <c r="P345" t="s">
        <v>8271</v>
      </c>
      <c r="Q345">
        <f t="shared" si="11"/>
        <v>58.41</v>
      </c>
      <c r="R345" s="17">
        <v>41926.73778935185</v>
      </c>
      <c r="S345" s="17">
        <v>41957.125</v>
      </c>
    </row>
    <row r="346" spans="1:19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10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s="11" t="s">
        <v>8266</v>
      </c>
      <c r="P346" t="s">
        <v>8271</v>
      </c>
      <c r="Q346">
        <f t="shared" si="11"/>
        <v>119.99</v>
      </c>
      <c r="R346" s="17">
        <v>42111.970995370371</v>
      </c>
      <c r="S346" s="17">
        <v>42156.097222222219</v>
      </c>
    </row>
    <row r="347" spans="1:19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10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s="11" t="s">
        <v>8266</v>
      </c>
      <c r="P347" t="s">
        <v>8271</v>
      </c>
      <c r="Q347">
        <f t="shared" si="11"/>
        <v>99.86</v>
      </c>
      <c r="R347" s="17">
        <v>42114.944328703699</v>
      </c>
      <c r="S347" s="17">
        <v>42144.944328703699</v>
      </c>
    </row>
    <row r="348" spans="1:19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10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s="11" t="s">
        <v>8266</v>
      </c>
      <c r="P348" t="s">
        <v>8271</v>
      </c>
      <c r="Q348">
        <f t="shared" si="11"/>
        <v>90.58</v>
      </c>
      <c r="R348" s="17">
        <v>42261.500243055561</v>
      </c>
      <c r="S348" s="17">
        <v>42291.500243055561</v>
      </c>
    </row>
    <row r="349" spans="1:19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10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s="11" t="s">
        <v>8266</v>
      </c>
      <c r="P349" t="s">
        <v>8271</v>
      </c>
      <c r="Q349">
        <f t="shared" si="11"/>
        <v>117.77</v>
      </c>
      <c r="R349" s="17">
        <v>42292.495474537034</v>
      </c>
      <c r="S349" s="17">
        <v>42322.537141203706</v>
      </c>
    </row>
    <row r="350" spans="1:19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10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s="11" t="s">
        <v>8266</v>
      </c>
      <c r="P350" t="s">
        <v>8271</v>
      </c>
      <c r="Q350">
        <f t="shared" si="11"/>
        <v>86.55</v>
      </c>
      <c r="R350" s="17">
        <v>42207.58699074074</v>
      </c>
      <c r="S350" s="17">
        <v>42237.58699074074</v>
      </c>
    </row>
    <row r="351" spans="1:19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10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s="11" t="s">
        <v>8266</v>
      </c>
      <c r="P351" t="s">
        <v>8271</v>
      </c>
      <c r="Q351">
        <f t="shared" si="11"/>
        <v>71.900000000000006</v>
      </c>
      <c r="R351" s="17">
        <v>42760.498935185184</v>
      </c>
      <c r="S351" s="17">
        <v>42790.498935185184</v>
      </c>
    </row>
    <row r="352" spans="1:19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10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s="11" t="s">
        <v>8266</v>
      </c>
      <c r="P352" t="s">
        <v>8271</v>
      </c>
      <c r="Q352">
        <f t="shared" si="11"/>
        <v>129.82</v>
      </c>
      <c r="R352" s="17">
        <v>42586.066076388888</v>
      </c>
      <c r="S352" s="17">
        <v>42624.165972222225</v>
      </c>
    </row>
    <row r="353" spans="1:19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10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s="11" t="s">
        <v>8266</v>
      </c>
      <c r="P353" t="s">
        <v>8271</v>
      </c>
      <c r="Q353">
        <f t="shared" si="11"/>
        <v>44.91</v>
      </c>
      <c r="R353" s="17">
        <v>42427.964745370366</v>
      </c>
      <c r="S353" s="17">
        <v>42467.923078703709</v>
      </c>
    </row>
    <row r="354" spans="1:19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10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s="11" t="s">
        <v>8266</v>
      </c>
      <c r="P354" t="s">
        <v>8271</v>
      </c>
      <c r="Q354">
        <f t="shared" si="11"/>
        <v>40.76</v>
      </c>
      <c r="R354" s="17">
        <v>41890.167453703703</v>
      </c>
      <c r="S354" s="17">
        <v>41920.167453703703</v>
      </c>
    </row>
    <row r="355" spans="1:19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10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s="11" t="s">
        <v>8266</v>
      </c>
      <c r="P355" t="s">
        <v>8271</v>
      </c>
      <c r="Q355">
        <f t="shared" si="11"/>
        <v>103.52</v>
      </c>
      <c r="R355" s="17">
        <v>42297.791886574079</v>
      </c>
      <c r="S355" s="17">
        <v>42327.833553240736</v>
      </c>
    </row>
    <row r="356" spans="1:19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10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s="11" t="s">
        <v>8266</v>
      </c>
      <c r="P356" t="s">
        <v>8271</v>
      </c>
      <c r="Q356">
        <f t="shared" si="11"/>
        <v>125.45</v>
      </c>
      <c r="R356" s="17">
        <v>42438.827789351853</v>
      </c>
      <c r="S356" s="17">
        <v>42468.786122685182</v>
      </c>
    </row>
    <row r="357" spans="1:19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10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s="11" t="s">
        <v>8266</v>
      </c>
      <c r="P357" t="s">
        <v>8271</v>
      </c>
      <c r="Q357">
        <f t="shared" si="11"/>
        <v>246.61</v>
      </c>
      <c r="R357" s="17">
        <v>41943.293912037036</v>
      </c>
      <c r="S357" s="17">
        <v>41974.3355787037</v>
      </c>
    </row>
    <row r="358" spans="1:19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10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s="11" t="s">
        <v>8266</v>
      </c>
      <c r="P358" t="s">
        <v>8271</v>
      </c>
      <c r="Q358">
        <f t="shared" si="11"/>
        <v>79.400000000000006</v>
      </c>
      <c r="R358" s="17">
        <v>42415.803159722222</v>
      </c>
      <c r="S358" s="17">
        <v>42445.761493055557</v>
      </c>
    </row>
    <row r="359" spans="1:19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10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s="11" t="s">
        <v>8266</v>
      </c>
      <c r="P359" t="s">
        <v>8271</v>
      </c>
      <c r="Q359">
        <f t="shared" si="11"/>
        <v>86.14</v>
      </c>
      <c r="R359" s="17">
        <v>42078.222187499996</v>
      </c>
      <c r="S359" s="17">
        <v>42118.222187499996</v>
      </c>
    </row>
    <row r="360" spans="1:19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10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s="11" t="s">
        <v>8266</v>
      </c>
      <c r="P360" t="s">
        <v>8271</v>
      </c>
      <c r="Q360">
        <f t="shared" si="11"/>
        <v>193.05</v>
      </c>
      <c r="R360" s="17">
        <v>42507.860196759255</v>
      </c>
      <c r="S360" s="17">
        <v>42536.625</v>
      </c>
    </row>
    <row r="361" spans="1:19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10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s="11" t="s">
        <v>8266</v>
      </c>
      <c r="P361" t="s">
        <v>8271</v>
      </c>
      <c r="Q361">
        <f t="shared" si="11"/>
        <v>84.02</v>
      </c>
      <c r="R361" s="17">
        <v>41935.070486111108</v>
      </c>
      <c r="S361" s="17">
        <v>41957.216666666667</v>
      </c>
    </row>
    <row r="362" spans="1:19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10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s="11" t="s">
        <v>8266</v>
      </c>
      <c r="P362" t="s">
        <v>8271</v>
      </c>
      <c r="Q362">
        <f t="shared" si="11"/>
        <v>139.83000000000001</v>
      </c>
      <c r="R362" s="17">
        <v>42163.897916666669</v>
      </c>
      <c r="S362" s="17">
        <v>42208.132638888885</v>
      </c>
    </row>
    <row r="363" spans="1:19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10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s="11" t="s">
        <v>8266</v>
      </c>
      <c r="P363" t="s">
        <v>8271</v>
      </c>
      <c r="Q363">
        <f t="shared" si="11"/>
        <v>109.82</v>
      </c>
      <c r="R363" s="17">
        <v>41936.001226851848</v>
      </c>
      <c r="S363" s="17">
        <v>41966.042893518519</v>
      </c>
    </row>
    <row r="364" spans="1:19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10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s="11" t="s">
        <v>8266</v>
      </c>
      <c r="P364" t="s">
        <v>8271</v>
      </c>
      <c r="Q364">
        <f t="shared" si="11"/>
        <v>139.53</v>
      </c>
      <c r="R364" s="17">
        <v>41837.210543981484</v>
      </c>
      <c r="S364" s="17">
        <v>41859</v>
      </c>
    </row>
    <row r="365" spans="1:19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10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s="11" t="s">
        <v>8266</v>
      </c>
      <c r="P365" t="s">
        <v>8271</v>
      </c>
      <c r="Q365">
        <f t="shared" si="11"/>
        <v>347.85</v>
      </c>
      <c r="R365" s="17">
        <v>40255.744629629626</v>
      </c>
      <c r="S365" s="17">
        <v>40300.806944444441</v>
      </c>
    </row>
    <row r="366" spans="1:19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10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s="11" t="s">
        <v>8266</v>
      </c>
      <c r="P366" t="s">
        <v>8271</v>
      </c>
      <c r="Q366">
        <f t="shared" si="11"/>
        <v>68.239999999999995</v>
      </c>
      <c r="R366" s="17">
        <v>41780.859629629631</v>
      </c>
      <c r="S366" s="17">
        <v>41811.165972222225</v>
      </c>
    </row>
    <row r="367" spans="1:19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10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s="11" t="s">
        <v>8266</v>
      </c>
      <c r="P367" t="s">
        <v>8271</v>
      </c>
      <c r="Q367">
        <f t="shared" si="11"/>
        <v>239.94</v>
      </c>
      <c r="R367" s="17">
        <v>41668.606469907405</v>
      </c>
      <c r="S367" s="17">
        <v>41698.606469907405</v>
      </c>
    </row>
    <row r="368" spans="1:19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10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s="11" t="s">
        <v>8266</v>
      </c>
      <c r="P368" t="s">
        <v>8271</v>
      </c>
      <c r="Q368">
        <f t="shared" si="11"/>
        <v>287.31</v>
      </c>
      <c r="R368" s="17">
        <v>41019.793032407404</v>
      </c>
      <c r="S368" s="17">
        <v>41049.793032407404</v>
      </c>
    </row>
    <row r="369" spans="1:19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10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s="11" t="s">
        <v>8266</v>
      </c>
      <c r="P369" t="s">
        <v>8271</v>
      </c>
      <c r="Q369">
        <f t="shared" si="11"/>
        <v>86.85</v>
      </c>
      <c r="R369" s="17">
        <v>41355.577291666668</v>
      </c>
      <c r="S369" s="17">
        <v>41395.207638888889</v>
      </c>
    </row>
    <row r="370" spans="1:19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10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s="11" t="s">
        <v>8266</v>
      </c>
      <c r="P370" t="s">
        <v>8271</v>
      </c>
      <c r="Q370">
        <f t="shared" si="11"/>
        <v>81.849999999999994</v>
      </c>
      <c r="R370" s="17">
        <v>42043.605578703704</v>
      </c>
      <c r="S370" s="17">
        <v>42078.563912037032</v>
      </c>
    </row>
    <row r="371" spans="1:19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10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s="11" t="s">
        <v>8266</v>
      </c>
      <c r="P371" t="s">
        <v>8271</v>
      </c>
      <c r="Q371">
        <f t="shared" si="11"/>
        <v>42.87</v>
      </c>
      <c r="R371" s="17">
        <v>40893.551724537036</v>
      </c>
      <c r="S371" s="17">
        <v>40923.551724537036</v>
      </c>
    </row>
    <row r="372" spans="1:19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10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s="11" t="s">
        <v>8266</v>
      </c>
      <c r="P372" t="s">
        <v>8271</v>
      </c>
      <c r="Q372">
        <f t="shared" si="11"/>
        <v>709.42</v>
      </c>
      <c r="R372" s="17">
        <v>42711.795138888891</v>
      </c>
      <c r="S372" s="17">
        <v>42741.795138888891</v>
      </c>
    </row>
    <row r="373" spans="1:19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10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s="11" t="s">
        <v>8266</v>
      </c>
      <c r="P373" t="s">
        <v>8271</v>
      </c>
      <c r="Q373">
        <f t="shared" si="11"/>
        <v>161.26</v>
      </c>
      <c r="R373" s="17">
        <v>41261.767812500002</v>
      </c>
      <c r="S373" s="17">
        <v>41306.767812500002</v>
      </c>
    </row>
    <row r="374" spans="1:19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10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s="11" t="s">
        <v>8266</v>
      </c>
      <c r="P374" t="s">
        <v>8271</v>
      </c>
      <c r="Q374">
        <f t="shared" si="11"/>
        <v>41.78</v>
      </c>
      <c r="R374" s="17">
        <v>42425.576898148152</v>
      </c>
      <c r="S374" s="17">
        <v>42465.666666666672</v>
      </c>
    </row>
    <row r="375" spans="1:19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10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s="11" t="s">
        <v>8266</v>
      </c>
      <c r="P375" t="s">
        <v>8271</v>
      </c>
      <c r="Q375">
        <f t="shared" si="11"/>
        <v>89.89</v>
      </c>
      <c r="R375" s="17">
        <v>41078.91201388889</v>
      </c>
      <c r="S375" s="17">
        <v>41108.91201388889</v>
      </c>
    </row>
    <row r="376" spans="1:19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10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s="11" t="s">
        <v>8266</v>
      </c>
      <c r="P376" t="s">
        <v>8271</v>
      </c>
      <c r="Q376">
        <f t="shared" si="11"/>
        <v>45.05</v>
      </c>
      <c r="R376" s="17">
        <v>40757.889247685183</v>
      </c>
      <c r="S376" s="17">
        <v>40802.889247685183</v>
      </c>
    </row>
    <row r="377" spans="1:19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10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s="11" t="s">
        <v>8266</v>
      </c>
      <c r="P377" t="s">
        <v>8271</v>
      </c>
      <c r="Q377">
        <f t="shared" si="11"/>
        <v>42.86</v>
      </c>
      <c r="R377" s="17">
        <v>41657.985081018516</v>
      </c>
      <c r="S377" s="17">
        <v>41699.720833333333</v>
      </c>
    </row>
    <row r="378" spans="1:19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10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s="11" t="s">
        <v>8266</v>
      </c>
      <c r="P378" t="s">
        <v>8271</v>
      </c>
      <c r="Q378">
        <f t="shared" si="11"/>
        <v>54.08</v>
      </c>
      <c r="R378" s="17">
        <v>42576.452731481477</v>
      </c>
      <c r="S378" s="17">
        <v>42607.452731481477</v>
      </c>
    </row>
    <row r="379" spans="1:19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10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s="11" t="s">
        <v>8266</v>
      </c>
      <c r="P379" t="s">
        <v>8271</v>
      </c>
      <c r="Q379">
        <f t="shared" si="11"/>
        <v>103.22</v>
      </c>
      <c r="R379" s="17">
        <v>42292.250787037032</v>
      </c>
      <c r="S379" s="17">
        <v>42322.292361111111</v>
      </c>
    </row>
    <row r="380" spans="1:19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10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s="11" t="s">
        <v>8266</v>
      </c>
      <c r="P380" t="s">
        <v>8271</v>
      </c>
      <c r="Q380">
        <f t="shared" si="11"/>
        <v>40.4</v>
      </c>
      <c r="R380" s="17">
        <v>42370.571851851855</v>
      </c>
      <c r="S380" s="17">
        <v>42394.994444444441</v>
      </c>
    </row>
    <row r="381" spans="1:19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10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s="11" t="s">
        <v>8266</v>
      </c>
      <c r="P381" t="s">
        <v>8271</v>
      </c>
      <c r="Q381">
        <f t="shared" si="11"/>
        <v>116.86</v>
      </c>
      <c r="R381" s="17">
        <v>40987.688333333332</v>
      </c>
      <c r="S381" s="17">
        <v>41032.688333333332</v>
      </c>
    </row>
    <row r="382" spans="1:19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10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s="11" t="s">
        <v>8266</v>
      </c>
      <c r="P382" t="s">
        <v>8271</v>
      </c>
      <c r="Q382">
        <f t="shared" si="11"/>
        <v>115.51</v>
      </c>
      <c r="R382" s="17">
        <v>42367.719814814816</v>
      </c>
      <c r="S382" s="17">
        <v>42392.719814814816</v>
      </c>
    </row>
    <row r="383" spans="1:19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10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s="11" t="s">
        <v>8266</v>
      </c>
      <c r="P383" t="s">
        <v>8271</v>
      </c>
      <c r="Q383">
        <f t="shared" si="11"/>
        <v>104.31</v>
      </c>
      <c r="R383" s="17">
        <v>41085.698113425926</v>
      </c>
      <c r="S383" s="17">
        <v>41120.208333333336</v>
      </c>
    </row>
    <row r="384" spans="1:19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10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s="11" t="s">
        <v>8266</v>
      </c>
      <c r="P384" t="s">
        <v>8271</v>
      </c>
      <c r="Q384">
        <f t="shared" si="11"/>
        <v>69.77</v>
      </c>
      <c r="R384" s="17">
        <v>41144.709490740745</v>
      </c>
      <c r="S384" s="17">
        <v>41158.709490740745</v>
      </c>
    </row>
    <row r="385" spans="1:19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10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s="11" t="s">
        <v>8266</v>
      </c>
      <c r="P385" t="s">
        <v>8271</v>
      </c>
      <c r="Q385">
        <f t="shared" si="11"/>
        <v>43.02</v>
      </c>
      <c r="R385" s="17">
        <v>41755.117581018516</v>
      </c>
      <c r="S385" s="17">
        <v>41778.117581018516</v>
      </c>
    </row>
    <row r="386" spans="1:19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ref="F386:F449" si="12">ROUND(E386/D386*100,0)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s="11" t="s">
        <v>8266</v>
      </c>
      <c r="P386" t="s">
        <v>8271</v>
      </c>
      <c r="Q386">
        <f t="shared" ref="Q386:Q449" si="13">IFERROR(ROUND(E386/M386,2),0)</f>
        <v>58.54</v>
      </c>
      <c r="R386" s="17">
        <v>41980.781793981485</v>
      </c>
      <c r="S386" s="17">
        <v>42010.781793981485</v>
      </c>
    </row>
    <row r="387" spans="1:19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si="12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s="11" t="s">
        <v>8266</v>
      </c>
      <c r="P387" t="s">
        <v>8271</v>
      </c>
      <c r="Q387">
        <f t="shared" si="13"/>
        <v>111.8</v>
      </c>
      <c r="R387" s="17">
        <v>41934.584502314814</v>
      </c>
      <c r="S387" s="17">
        <v>41964.626168981486</v>
      </c>
    </row>
    <row r="388" spans="1:19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12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s="11" t="s">
        <v>8266</v>
      </c>
      <c r="P388" t="s">
        <v>8271</v>
      </c>
      <c r="Q388">
        <f t="shared" si="13"/>
        <v>46.23</v>
      </c>
      <c r="R388" s="17">
        <v>42211.951284722221</v>
      </c>
      <c r="S388" s="17">
        <v>42226.951284722221</v>
      </c>
    </row>
    <row r="389" spans="1:19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12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s="11" t="s">
        <v>8266</v>
      </c>
      <c r="P389" t="s">
        <v>8271</v>
      </c>
      <c r="Q389">
        <f t="shared" si="13"/>
        <v>144.69</v>
      </c>
      <c r="R389" s="17">
        <v>42200.67659722222</v>
      </c>
      <c r="S389" s="17">
        <v>42231.25</v>
      </c>
    </row>
    <row r="390" spans="1:19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12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s="11" t="s">
        <v>8266</v>
      </c>
      <c r="P390" t="s">
        <v>8271</v>
      </c>
      <c r="Q390">
        <f t="shared" si="13"/>
        <v>88.85</v>
      </c>
      <c r="R390" s="17">
        <v>42549.076157407413</v>
      </c>
      <c r="S390" s="17">
        <v>42579.076157407413</v>
      </c>
    </row>
    <row r="391" spans="1:19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12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s="11" t="s">
        <v>8266</v>
      </c>
      <c r="P391" t="s">
        <v>8271</v>
      </c>
      <c r="Q391">
        <f t="shared" si="13"/>
        <v>81.75</v>
      </c>
      <c r="R391" s="17">
        <v>41674.063078703701</v>
      </c>
      <c r="S391" s="17">
        <v>41705.957638888889</v>
      </c>
    </row>
    <row r="392" spans="1:19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12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s="11" t="s">
        <v>8266</v>
      </c>
      <c r="P392" t="s">
        <v>8271</v>
      </c>
      <c r="Q392">
        <f t="shared" si="13"/>
        <v>71.430000000000007</v>
      </c>
      <c r="R392" s="17">
        <v>42112.036712962959</v>
      </c>
      <c r="S392" s="17">
        <v>42132.036712962959</v>
      </c>
    </row>
    <row r="393" spans="1:19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12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s="11" t="s">
        <v>8266</v>
      </c>
      <c r="P393" t="s">
        <v>8271</v>
      </c>
      <c r="Q393">
        <f t="shared" si="13"/>
        <v>104.26</v>
      </c>
      <c r="R393" s="17">
        <v>40865.042256944449</v>
      </c>
      <c r="S393" s="17">
        <v>40895.040972222225</v>
      </c>
    </row>
    <row r="394" spans="1:19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12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s="11" t="s">
        <v>8266</v>
      </c>
      <c r="P394" t="s">
        <v>8271</v>
      </c>
      <c r="Q394">
        <f t="shared" si="13"/>
        <v>90.62</v>
      </c>
      <c r="R394" s="17">
        <v>40763.717256944445</v>
      </c>
      <c r="S394" s="17">
        <v>40794.125</v>
      </c>
    </row>
    <row r="395" spans="1:19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12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s="11" t="s">
        <v>8266</v>
      </c>
      <c r="P395" t="s">
        <v>8271</v>
      </c>
      <c r="Q395">
        <f t="shared" si="13"/>
        <v>157.33000000000001</v>
      </c>
      <c r="R395" s="17">
        <v>41526.708935185183</v>
      </c>
      <c r="S395" s="17">
        <v>41557.708935185183</v>
      </c>
    </row>
    <row r="396" spans="1:19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12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s="11" t="s">
        <v>8266</v>
      </c>
      <c r="P396" t="s">
        <v>8271</v>
      </c>
      <c r="Q396">
        <f t="shared" si="13"/>
        <v>105.18</v>
      </c>
      <c r="R396" s="17">
        <v>42417.818078703705</v>
      </c>
      <c r="S396" s="17">
        <v>42477.776412037041</v>
      </c>
    </row>
    <row r="397" spans="1:19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12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s="11" t="s">
        <v>8266</v>
      </c>
      <c r="P397" t="s">
        <v>8271</v>
      </c>
      <c r="Q397">
        <f t="shared" si="13"/>
        <v>58.72</v>
      </c>
      <c r="R397" s="17">
        <v>40990.909259259257</v>
      </c>
      <c r="S397" s="17">
        <v>41026.897222222222</v>
      </c>
    </row>
    <row r="398" spans="1:19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12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s="11" t="s">
        <v>8266</v>
      </c>
      <c r="P398" t="s">
        <v>8271</v>
      </c>
      <c r="Q398">
        <f t="shared" si="13"/>
        <v>81.63</v>
      </c>
      <c r="R398" s="17">
        <v>41082.564884259256</v>
      </c>
      <c r="S398" s="17">
        <v>41097.564884259256</v>
      </c>
    </row>
    <row r="399" spans="1:19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12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s="11" t="s">
        <v>8266</v>
      </c>
      <c r="P399" t="s">
        <v>8271</v>
      </c>
      <c r="Q399">
        <f t="shared" si="13"/>
        <v>56.46</v>
      </c>
      <c r="R399" s="17">
        <v>40379.776435185187</v>
      </c>
      <c r="S399" s="17">
        <v>40422.155555555553</v>
      </c>
    </row>
    <row r="400" spans="1:19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12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s="11" t="s">
        <v>8266</v>
      </c>
      <c r="P400" t="s">
        <v>8271</v>
      </c>
      <c r="Q400">
        <f t="shared" si="13"/>
        <v>140.1</v>
      </c>
      <c r="R400" s="17">
        <v>42078.793124999997</v>
      </c>
      <c r="S400" s="17">
        <v>42123.793124999997</v>
      </c>
    </row>
    <row r="401" spans="1:19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12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s="11" t="s">
        <v>8266</v>
      </c>
      <c r="P401" t="s">
        <v>8271</v>
      </c>
      <c r="Q401">
        <f t="shared" si="13"/>
        <v>224.85</v>
      </c>
      <c r="R401" s="17">
        <v>42687.875775462962</v>
      </c>
      <c r="S401" s="17">
        <v>42718.5</v>
      </c>
    </row>
    <row r="402" spans="1:19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12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s="11" t="s">
        <v>8266</v>
      </c>
      <c r="P402" t="s">
        <v>8271</v>
      </c>
      <c r="Q402">
        <f t="shared" si="13"/>
        <v>181.13</v>
      </c>
      <c r="R402" s="17">
        <v>41745.635960648149</v>
      </c>
      <c r="S402" s="17">
        <v>41776.145833333336</v>
      </c>
    </row>
    <row r="403" spans="1:19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12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s="11" t="s">
        <v>8266</v>
      </c>
      <c r="P403" t="s">
        <v>8271</v>
      </c>
      <c r="Q403">
        <f t="shared" si="13"/>
        <v>711.04</v>
      </c>
      <c r="R403" s="17">
        <v>40732.842245370368</v>
      </c>
      <c r="S403" s="17">
        <v>40762.842245370368</v>
      </c>
    </row>
    <row r="404" spans="1:19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12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s="11" t="s">
        <v>8266</v>
      </c>
      <c r="P404" t="s">
        <v>8271</v>
      </c>
      <c r="Q404">
        <f t="shared" si="13"/>
        <v>65.88</v>
      </c>
      <c r="R404" s="17">
        <v>42292.539548611108</v>
      </c>
      <c r="S404" s="17">
        <v>42313.58121527778</v>
      </c>
    </row>
    <row r="405" spans="1:19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12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s="11" t="s">
        <v>8266</v>
      </c>
      <c r="P405" t="s">
        <v>8271</v>
      </c>
      <c r="Q405">
        <f t="shared" si="13"/>
        <v>75.19</v>
      </c>
      <c r="R405" s="17">
        <v>40718.310659722221</v>
      </c>
      <c r="S405" s="17">
        <v>40765.297222222223</v>
      </c>
    </row>
    <row r="406" spans="1:19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12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s="11" t="s">
        <v>8266</v>
      </c>
      <c r="P406" t="s">
        <v>8271</v>
      </c>
      <c r="Q406">
        <f t="shared" si="13"/>
        <v>133.13999999999999</v>
      </c>
      <c r="R406" s="17">
        <v>41646.628032407411</v>
      </c>
      <c r="S406" s="17">
        <v>41675.961111111108</v>
      </c>
    </row>
    <row r="407" spans="1:19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12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s="11" t="s">
        <v>8266</v>
      </c>
      <c r="P407" t="s">
        <v>8271</v>
      </c>
      <c r="Q407">
        <f t="shared" si="13"/>
        <v>55.2</v>
      </c>
      <c r="R407" s="17">
        <v>41674.08494212963</v>
      </c>
      <c r="S407" s="17">
        <v>41704.08494212963</v>
      </c>
    </row>
    <row r="408" spans="1:19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12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s="11" t="s">
        <v>8266</v>
      </c>
      <c r="P408" t="s">
        <v>8271</v>
      </c>
      <c r="Q408">
        <f t="shared" si="13"/>
        <v>86.16</v>
      </c>
      <c r="R408" s="17">
        <v>40638.162465277775</v>
      </c>
      <c r="S408" s="17">
        <v>40672.249305555553</v>
      </c>
    </row>
    <row r="409" spans="1:19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12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s="11" t="s">
        <v>8266</v>
      </c>
      <c r="P409" t="s">
        <v>8271</v>
      </c>
      <c r="Q409">
        <f t="shared" si="13"/>
        <v>92.32</v>
      </c>
      <c r="R409" s="17">
        <v>40806.870949074073</v>
      </c>
      <c r="S409" s="17">
        <v>40866.912615740745</v>
      </c>
    </row>
    <row r="410" spans="1:19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12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s="11" t="s">
        <v>8266</v>
      </c>
      <c r="P410" t="s">
        <v>8271</v>
      </c>
      <c r="Q410">
        <f t="shared" si="13"/>
        <v>160.16</v>
      </c>
      <c r="R410" s="17">
        <v>41543.735995370371</v>
      </c>
      <c r="S410" s="17">
        <v>41583.777662037035</v>
      </c>
    </row>
    <row r="411" spans="1:19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12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s="11" t="s">
        <v>8266</v>
      </c>
      <c r="P411" t="s">
        <v>8271</v>
      </c>
      <c r="Q411">
        <f t="shared" si="13"/>
        <v>45.6</v>
      </c>
      <c r="R411" s="17">
        <v>42543.862777777773</v>
      </c>
      <c r="S411" s="17">
        <v>42573.862777777773</v>
      </c>
    </row>
    <row r="412" spans="1:19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12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s="11" t="s">
        <v>8266</v>
      </c>
      <c r="P412" t="s">
        <v>8271</v>
      </c>
      <c r="Q412">
        <f t="shared" si="13"/>
        <v>183.29</v>
      </c>
      <c r="R412" s="17">
        <v>42113.981446759266</v>
      </c>
      <c r="S412" s="17">
        <v>42173.981446759266</v>
      </c>
    </row>
    <row r="413" spans="1:19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12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s="11" t="s">
        <v>8266</v>
      </c>
      <c r="P413" t="s">
        <v>8271</v>
      </c>
      <c r="Q413">
        <f t="shared" si="13"/>
        <v>125.79</v>
      </c>
      <c r="R413" s="17">
        <v>41598.17597222222</v>
      </c>
      <c r="S413" s="17">
        <v>41630.208333333336</v>
      </c>
    </row>
    <row r="414" spans="1:19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12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s="11" t="s">
        <v>8266</v>
      </c>
      <c r="P414" t="s">
        <v>8271</v>
      </c>
      <c r="Q414">
        <f t="shared" si="13"/>
        <v>57.65</v>
      </c>
      <c r="R414" s="17">
        <v>41099.742800925924</v>
      </c>
      <c r="S414" s="17">
        <v>41115.742800925924</v>
      </c>
    </row>
    <row r="415" spans="1:19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12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s="11" t="s">
        <v>8266</v>
      </c>
      <c r="P415" t="s">
        <v>8271</v>
      </c>
      <c r="Q415">
        <f t="shared" si="13"/>
        <v>78.66</v>
      </c>
      <c r="R415" s="17">
        <v>41079.877442129626</v>
      </c>
      <c r="S415" s="17">
        <v>41109.877442129626</v>
      </c>
    </row>
    <row r="416" spans="1:19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12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s="11" t="s">
        <v>8266</v>
      </c>
      <c r="P416" t="s">
        <v>8271</v>
      </c>
      <c r="Q416">
        <f t="shared" si="13"/>
        <v>91.48</v>
      </c>
      <c r="R416" s="17">
        <v>41529.063252314816</v>
      </c>
      <c r="S416" s="17">
        <v>41559.063252314816</v>
      </c>
    </row>
    <row r="417" spans="1:19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12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s="11" t="s">
        <v>8266</v>
      </c>
      <c r="P417" t="s">
        <v>8271</v>
      </c>
      <c r="Q417">
        <f t="shared" si="13"/>
        <v>68.099999999999994</v>
      </c>
      <c r="R417" s="17">
        <v>41904.851875</v>
      </c>
      <c r="S417" s="17">
        <v>41929.5</v>
      </c>
    </row>
    <row r="418" spans="1:19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12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s="11" t="s">
        <v>8266</v>
      </c>
      <c r="P418" t="s">
        <v>8271</v>
      </c>
      <c r="Q418">
        <f t="shared" si="13"/>
        <v>48.09</v>
      </c>
      <c r="R418" s="17">
        <v>41648.396192129629</v>
      </c>
      <c r="S418" s="17">
        <v>41678.396192129629</v>
      </c>
    </row>
    <row r="419" spans="1:19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12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s="11" t="s">
        <v>8266</v>
      </c>
      <c r="P419" t="s">
        <v>8271</v>
      </c>
      <c r="Q419">
        <f t="shared" si="13"/>
        <v>202.42</v>
      </c>
      <c r="R419" s="17">
        <v>41360.970601851855</v>
      </c>
      <c r="S419" s="17">
        <v>41372.189583333333</v>
      </c>
    </row>
    <row r="420" spans="1:19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12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s="11" t="s">
        <v>8266</v>
      </c>
      <c r="P420" t="s">
        <v>8271</v>
      </c>
      <c r="Q420">
        <f t="shared" si="13"/>
        <v>216.75</v>
      </c>
      <c r="R420" s="17">
        <v>42178.282372685186</v>
      </c>
      <c r="S420" s="17">
        <v>42208.282372685186</v>
      </c>
    </row>
    <row r="421" spans="1:19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12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s="11" t="s">
        <v>8266</v>
      </c>
      <c r="P421" t="s">
        <v>8271</v>
      </c>
      <c r="Q421">
        <f t="shared" si="13"/>
        <v>110.07</v>
      </c>
      <c r="R421" s="17">
        <v>41394.842442129629</v>
      </c>
      <c r="S421" s="17">
        <v>41454.842442129629</v>
      </c>
    </row>
    <row r="422" spans="1:19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12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s="11" t="s">
        <v>8266</v>
      </c>
      <c r="P422" t="s">
        <v>8272</v>
      </c>
      <c r="Q422">
        <f t="shared" si="13"/>
        <v>4.83</v>
      </c>
      <c r="R422" s="17">
        <v>41682.23646990741</v>
      </c>
      <c r="S422" s="17">
        <v>41712.194803240738</v>
      </c>
    </row>
    <row r="423" spans="1:19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12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s="11" t="s">
        <v>8266</v>
      </c>
      <c r="P423" t="s">
        <v>8272</v>
      </c>
      <c r="Q423">
        <f t="shared" si="13"/>
        <v>50.17</v>
      </c>
      <c r="R423" s="17">
        <v>42177.491388888884</v>
      </c>
      <c r="S423" s="17">
        <v>42237.491388888884</v>
      </c>
    </row>
    <row r="424" spans="1:19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12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s="11" t="s">
        <v>8266</v>
      </c>
      <c r="P424" t="s">
        <v>8272</v>
      </c>
      <c r="Q424">
        <f t="shared" si="13"/>
        <v>35.83</v>
      </c>
      <c r="R424" s="17">
        <v>41863.260381944441</v>
      </c>
      <c r="S424" s="17">
        <v>41893.260381944441</v>
      </c>
    </row>
    <row r="425" spans="1:19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12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s="11" t="s">
        <v>8266</v>
      </c>
      <c r="P425" t="s">
        <v>8272</v>
      </c>
      <c r="Q425">
        <f t="shared" si="13"/>
        <v>11.77</v>
      </c>
      <c r="R425" s="17">
        <v>41400.92627314815</v>
      </c>
      <c r="S425" s="17">
        <v>41430.92627314815</v>
      </c>
    </row>
    <row r="426" spans="1:19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12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s="11" t="s">
        <v>8266</v>
      </c>
      <c r="P426" t="s">
        <v>8272</v>
      </c>
      <c r="Q426">
        <f t="shared" si="13"/>
        <v>40.78</v>
      </c>
      <c r="R426" s="17">
        <v>40934.376145833332</v>
      </c>
      <c r="S426" s="17">
        <v>40994.334479166668</v>
      </c>
    </row>
    <row r="427" spans="1:19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12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s="11" t="s">
        <v>8266</v>
      </c>
      <c r="P427" t="s">
        <v>8272</v>
      </c>
      <c r="Q427">
        <f t="shared" si="13"/>
        <v>3</v>
      </c>
      <c r="R427" s="17">
        <v>42275.861157407402</v>
      </c>
      <c r="S427" s="17">
        <v>42335.902824074074</v>
      </c>
    </row>
    <row r="428" spans="1:19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12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s="11" t="s">
        <v>8266</v>
      </c>
      <c r="P428" t="s">
        <v>8272</v>
      </c>
      <c r="Q428">
        <f t="shared" si="13"/>
        <v>16.63</v>
      </c>
      <c r="R428" s="17">
        <v>42400.711967592593</v>
      </c>
      <c r="S428" s="17">
        <v>42430.711967592593</v>
      </c>
    </row>
    <row r="429" spans="1:19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12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s="11" t="s">
        <v>8266</v>
      </c>
      <c r="P429" t="s">
        <v>8272</v>
      </c>
      <c r="Q429">
        <f t="shared" si="13"/>
        <v>0</v>
      </c>
      <c r="R429" s="17">
        <v>42285.909027777772</v>
      </c>
      <c r="S429" s="17">
        <v>42299.790972222225</v>
      </c>
    </row>
    <row r="430" spans="1:19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12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s="11" t="s">
        <v>8266</v>
      </c>
      <c r="P430" t="s">
        <v>8272</v>
      </c>
      <c r="Q430">
        <f t="shared" si="13"/>
        <v>52</v>
      </c>
      <c r="R430" s="17">
        <v>41778.766724537039</v>
      </c>
      <c r="S430" s="17">
        <v>41806.916666666664</v>
      </c>
    </row>
    <row r="431" spans="1:19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12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s="11" t="s">
        <v>8266</v>
      </c>
      <c r="P431" t="s">
        <v>8272</v>
      </c>
      <c r="Q431">
        <f t="shared" si="13"/>
        <v>0</v>
      </c>
      <c r="R431" s="17">
        <v>40070.901412037041</v>
      </c>
      <c r="S431" s="17">
        <v>40144.207638888889</v>
      </c>
    </row>
    <row r="432" spans="1:19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12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s="11" t="s">
        <v>8266</v>
      </c>
      <c r="P432" t="s">
        <v>8272</v>
      </c>
      <c r="Q432">
        <f t="shared" si="13"/>
        <v>4.8</v>
      </c>
      <c r="R432" s="17">
        <v>41513.107256944444</v>
      </c>
      <c r="S432" s="17">
        <v>41528.107256944444</v>
      </c>
    </row>
    <row r="433" spans="1:19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12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s="11" t="s">
        <v>8266</v>
      </c>
      <c r="P433" t="s">
        <v>8272</v>
      </c>
      <c r="Q433">
        <f t="shared" si="13"/>
        <v>51.88</v>
      </c>
      <c r="R433" s="17">
        <v>42526.871331018512</v>
      </c>
      <c r="S433" s="17">
        <v>42556.871331018512</v>
      </c>
    </row>
    <row r="434" spans="1:19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12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s="11" t="s">
        <v>8266</v>
      </c>
      <c r="P434" t="s">
        <v>8272</v>
      </c>
      <c r="Q434">
        <f t="shared" si="13"/>
        <v>71.25</v>
      </c>
      <c r="R434" s="17">
        <v>42238.726631944446</v>
      </c>
      <c r="S434" s="17">
        <v>42298.726631944446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12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s="11" t="s">
        <v>8266</v>
      </c>
      <c r="P435" t="s">
        <v>8272</v>
      </c>
      <c r="Q435">
        <f t="shared" si="13"/>
        <v>0</v>
      </c>
      <c r="R435" s="17">
        <v>42228.629884259266</v>
      </c>
      <c r="S435" s="17">
        <v>42288.629884259266</v>
      </c>
    </row>
    <row r="436" spans="1:19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12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s="11" t="s">
        <v>8266</v>
      </c>
      <c r="P436" t="s">
        <v>8272</v>
      </c>
      <c r="Q436">
        <f t="shared" si="13"/>
        <v>62.5</v>
      </c>
      <c r="R436" s="17">
        <v>41576.834513888891</v>
      </c>
      <c r="S436" s="17">
        <v>41609.876180555555</v>
      </c>
    </row>
    <row r="437" spans="1:19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12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s="11" t="s">
        <v>8266</v>
      </c>
      <c r="P437" t="s">
        <v>8272</v>
      </c>
      <c r="Q437">
        <f t="shared" si="13"/>
        <v>1</v>
      </c>
      <c r="R437" s="17">
        <v>41500.747453703705</v>
      </c>
      <c r="S437" s="17">
        <v>41530.747453703705</v>
      </c>
    </row>
    <row r="438" spans="1:19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12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s="11" t="s">
        <v>8266</v>
      </c>
      <c r="P438" t="s">
        <v>8272</v>
      </c>
      <c r="Q438">
        <f t="shared" si="13"/>
        <v>0</v>
      </c>
      <c r="R438" s="17">
        <v>41456.36241898148</v>
      </c>
      <c r="S438" s="17">
        <v>41486.36241898148</v>
      </c>
    </row>
    <row r="439" spans="1:19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12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s="11" t="s">
        <v>8266</v>
      </c>
      <c r="P439" t="s">
        <v>8272</v>
      </c>
      <c r="Q439">
        <f t="shared" si="13"/>
        <v>0</v>
      </c>
      <c r="R439" s="17">
        <v>42591.31858796296</v>
      </c>
      <c r="S439" s="17">
        <v>42651.31858796296</v>
      </c>
    </row>
    <row r="440" spans="1:19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12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s="11" t="s">
        <v>8266</v>
      </c>
      <c r="P440" t="s">
        <v>8272</v>
      </c>
      <c r="Q440">
        <f t="shared" si="13"/>
        <v>170.55</v>
      </c>
      <c r="R440" s="17">
        <v>42296.261087962965</v>
      </c>
      <c r="S440" s="17">
        <v>42326.302754629629</v>
      </c>
    </row>
    <row r="441" spans="1:19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12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s="11" t="s">
        <v>8266</v>
      </c>
      <c r="P441" t="s">
        <v>8272</v>
      </c>
      <c r="Q441">
        <f t="shared" si="13"/>
        <v>0</v>
      </c>
      <c r="R441" s="17">
        <v>41919.761782407404</v>
      </c>
      <c r="S441" s="17">
        <v>41929.761782407404</v>
      </c>
    </row>
    <row r="442" spans="1:19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12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s="11" t="s">
        <v>8266</v>
      </c>
      <c r="P442" t="s">
        <v>8272</v>
      </c>
      <c r="Q442">
        <f t="shared" si="13"/>
        <v>5</v>
      </c>
      <c r="R442" s="17">
        <v>42423.985567129625</v>
      </c>
      <c r="S442" s="17">
        <v>42453.943900462968</v>
      </c>
    </row>
    <row r="443" spans="1:19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12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s="11" t="s">
        <v>8266</v>
      </c>
      <c r="P443" t="s">
        <v>8272</v>
      </c>
      <c r="Q443">
        <f t="shared" si="13"/>
        <v>0</v>
      </c>
      <c r="R443" s="17">
        <v>41550.793935185182</v>
      </c>
      <c r="S443" s="17">
        <v>41580.793935185182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12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s="11" t="s">
        <v>8266</v>
      </c>
      <c r="P444" t="s">
        <v>8272</v>
      </c>
      <c r="Q444">
        <f t="shared" si="13"/>
        <v>393.59</v>
      </c>
      <c r="R444" s="17">
        <v>42024.888692129629</v>
      </c>
      <c r="S444" s="17">
        <v>42054.888692129629</v>
      </c>
    </row>
    <row r="445" spans="1:19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12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s="11" t="s">
        <v>8266</v>
      </c>
      <c r="P445" t="s">
        <v>8272</v>
      </c>
      <c r="Q445">
        <f t="shared" si="13"/>
        <v>5</v>
      </c>
      <c r="R445" s="17">
        <v>41650.015057870369</v>
      </c>
      <c r="S445" s="17">
        <v>41680.015057870369</v>
      </c>
    </row>
    <row r="446" spans="1:19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12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s="11" t="s">
        <v>8266</v>
      </c>
      <c r="P446" t="s">
        <v>8272</v>
      </c>
      <c r="Q446">
        <f t="shared" si="13"/>
        <v>50</v>
      </c>
      <c r="R446" s="17">
        <v>40894.906956018516</v>
      </c>
      <c r="S446" s="17">
        <v>40954.906956018516</v>
      </c>
    </row>
    <row r="447" spans="1:19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12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s="11" t="s">
        <v>8266</v>
      </c>
      <c r="P447" t="s">
        <v>8272</v>
      </c>
      <c r="Q447">
        <f t="shared" si="13"/>
        <v>1</v>
      </c>
      <c r="R447" s="17">
        <v>42130.335358796292</v>
      </c>
      <c r="S447" s="17">
        <v>42145.335358796292</v>
      </c>
    </row>
    <row r="448" spans="1:19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12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s="11" t="s">
        <v>8266</v>
      </c>
      <c r="P448" t="s">
        <v>8272</v>
      </c>
      <c r="Q448">
        <f t="shared" si="13"/>
        <v>47.88</v>
      </c>
      <c r="R448" s="17">
        <v>42037.083564814813</v>
      </c>
      <c r="S448" s="17">
        <v>42067.083564814813</v>
      </c>
    </row>
    <row r="449" spans="1:19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12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s="11" t="s">
        <v>8266</v>
      </c>
      <c r="P449" t="s">
        <v>8272</v>
      </c>
      <c r="Q449">
        <f t="shared" si="13"/>
        <v>5</v>
      </c>
      <c r="R449" s="17">
        <v>41331.555127314816</v>
      </c>
      <c r="S449" s="17">
        <v>41356.513460648144</v>
      </c>
    </row>
    <row r="450" spans="1:19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ref="F450:F513" si="14">ROUND(E450/D450*100,0)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s="11" t="s">
        <v>8266</v>
      </c>
      <c r="P450" t="s">
        <v>8272</v>
      </c>
      <c r="Q450">
        <f t="shared" ref="Q450:Q513" si="15">IFERROR(ROUND(E450/M450,2),0)</f>
        <v>20.5</v>
      </c>
      <c r="R450" s="17">
        <v>41753.758043981477</v>
      </c>
      <c r="S450" s="17">
        <v>41773.758043981477</v>
      </c>
    </row>
    <row r="451" spans="1:19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si="14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s="11" t="s">
        <v>8266</v>
      </c>
      <c r="P451" t="s">
        <v>8272</v>
      </c>
      <c r="Q451">
        <f t="shared" si="15"/>
        <v>9</v>
      </c>
      <c r="R451" s="17">
        <v>41534.568113425928</v>
      </c>
      <c r="S451" s="17">
        <v>41564.568113425928</v>
      </c>
    </row>
    <row r="452" spans="1:19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14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s="11" t="s">
        <v>8266</v>
      </c>
      <c r="P452" t="s">
        <v>8272</v>
      </c>
      <c r="Q452">
        <f t="shared" si="15"/>
        <v>56.57</v>
      </c>
      <c r="R452" s="17">
        <v>41654.946759259255</v>
      </c>
      <c r="S452" s="17">
        <v>41684.946759259255</v>
      </c>
    </row>
    <row r="453" spans="1:19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14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s="11" t="s">
        <v>8266</v>
      </c>
      <c r="P453" t="s">
        <v>8272</v>
      </c>
      <c r="Q453">
        <f t="shared" si="15"/>
        <v>0</v>
      </c>
      <c r="R453" s="17">
        <v>41634.715173611112</v>
      </c>
      <c r="S453" s="17">
        <v>41664.715173611112</v>
      </c>
    </row>
    <row r="454" spans="1:19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14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s="11" t="s">
        <v>8266</v>
      </c>
      <c r="P454" t="s">
        <v>8272</v>
      </c>
      <c r="Q454">
        <f t="shared" si="15"/>
        <v>40</v>
      </c>
      <c r="R454" s="17">
        <v>42107.703877314809</v>
      </c>
      <c r="S454" s="17">
        <v>42137.703877314809</v>
      </c>
    </row>
    <row r="455" spans="1:19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14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s="11" t="s">
        <v>8266</v>
      </c>
      <c r="P455" t="s">
        <v>8272</v>
      </c>
      <c r="Q455">
        <f t="shared" si="15"/>
        <v>13</v>
      </c>
      <c r="R455" s="17">
        <v>42038.824988425928</v>
      </c>
      <c r="S455" s="17">
        <v>42054.824988425928</v>
      </c>
    </row>
    <row r="456" spans="1:19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14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s="11" t="s">
        <v>8266</v>
      </c>
      <c r="P456" t="s">
        <v>8272</v>
      </c>
      <c r="Q456">
        <f t="shared" si="15"/>
        <v>16.399999999999999</v>
      </c>
      <c r="R456" s="17">
        <v>41938.717256944445</v>
      </c>
      <c r="S456" s="17">
        <v>41969.551388888889</v>
      </c>
    </row>
    <row r="457" spans="1:19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14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s="11" t="s">
        <v>8266</v>
      </c>
      <c r="P457" t="s">
        <v>8272</v>
      </c>
      <c r="Q457">
        <f t="shared" si="15"/>
        <v>22.5</v>
      </c>
      <c r="R457" s="17">
        <v>40971.002569444441</v>
      </c>
      <c r="S457" s="17">
        <v>41016.021527777775</v>
      </c>
    </row>
    <row r="458" spans="1:19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14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s="11" t="s">
        <v>8266</v>
      </c>
      <c r="P458" t="s">
        <v>8272</v>
      </c>
      <c r="Q458">
        <f t="shared" si="15"/>
        <v>20.329999999999998</v>
      </c>
      <c r="R458" s="17">
        <v>41547.694456018515</v>
      </c>
      <c r="S458" s="17">
        <v>41569.165972222225</v>
      </c>
    </row>
    <row r="459" spans="1:19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14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s="11" t="s">
        <v>8266</v>
      </c>
      <c r="P459" t="s">
        <v>8272</v>
      </c>
      <c r="Q459">
        <f t="shared" si="15"/>
        <v>0</v>
      </c>
      <c r="R459" s="17">
        <v>41837.767500000002</v>
      </c>
      <c r="S459" s="17">
        <v>41867.767500000002</v>
      </c>
    </row>
    <row r="460" spans="1:19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14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s="11" t="s">
        <v>8266</v>
      </c>
      <c r="P460" t="s">
        <v>8272</v>
      </c>
      <c r="Q460">
        <f t="shared" si="15"/>
        <v>16.760000000000002</v>
      </c>
      <c r="R460" s="17">
        <v>41378.69976851852</v>
      </c>
      <c r="S460" s="17">
        <v>41408.69976851852</v>
      </c>
    </row>
    <row r="461" spans="1:19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14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s="11" t="s">
        <v>8266</v>
      </c>
      <c r="P461" t="s">
        <v>8272</v>
      </c>
      <c r="Q461">
        <f t="shared" si="15"/>
        <v>25</v>
      </c>
      <c r="R461" s="17">
        <v>40800.6403587963</v>
      </c>
      <c r="S461" s="17">
        <v>40860.682025462964</v>
      </c>
    </row>
    <row r="462" spans="1:19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14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s="11" t="s">
        <v>8266</v>
      </c>
      <c r="P462" t="s">
        <v>8272</v>
      </c>
      <c r="Q462">
        <f t="shared" si="15"/>
        <v>12.5</v>
      </c>
      <c r="R462" s="17">
        <v>41759.542534722219</v>
      </c>
      <c r="S462" s="17">
        <v>41791.166666666664</v>
      </c>
    </row>
    <row r="463" spans="1:19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14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s="11" t="s">
        <v>8266</v>
      </c>
      <c r="P463" t="s">
        <v>8272</v>
      </c>
      <c r="Q463">
        <f t="shared" si="15"/>
        <v>0</v>
      </c>
      <c r="R463" s="17">
        <v>41407.84684027778</v>
      </c>
      <c r="S463" s="17">
        <v>41427.84684027778</v>
      </c>
    </row>
    <row r="464" spans="1:19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14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s="11" t="s">
        <v>8266</v>
      </c>
      <c r="P464" t="s">
        <v>8272</v>
      </c>
      <c r="Q464">
        <f t="shared" si="15"/>
        <v>0</v>
      </c>
      <c r="R464" s="17">
        <v>40705.126631944448</v>
      </c>
      <c r="S464" s="17">
        <v>40765.126631944448</v>
      </c>
    </row>
    <row r="465" spans="1:19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14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s="11" t="s">
        <v>8266</v>
      </c>
      <c r="P465" t="s">
        <v>8272</v>
      </c>
      <c r="Q465">
        <f t="shared" si="15"/>
        <v>113.64</v>
      </c>
      <c r="R465" s="17">
        <v>40750.710104166668</v>
      </c>
      <c r="S465" s="17">
        <v>40810.710104166668</v>
      </c>
    </row>
    <row r="466" spans="1:19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14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s="11" t="s">
        <v>8266</v>
      </c>
      <c r="P466" t="s">
        <v>8272</v>
      </c>
      <c r="Q466">
        <f t="shared" si="15"/>
        <v>1</v>
      </c>
      <c r="R466" s="17">
        <v>42488.848784722228</v>
      </c>
      <c r="S466" s="17">
        <v>42508.848784722228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14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s="11" t="s">
        <v>8266</v>
      </c>
      <c r="P467" t="s">
        <v>8272</v>
      </c>
      <c r="Q467">
        <f t="shared" si="15"/>
        <v>17.25</v>
      </c>
      <c r="R467" s="17">
        <v>41801.120069444441</v>
      </c>
      <c r="S467" s="17">
        <v>41817.120069444441</v>
      </c>
    </row>
    <row r="468" spans="1:19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14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s="11" t="s">
        <v>8266</v>
      </c>
      <c r="P468" t="s">
        <v>8272</v>
      </c>
      <c r="Q468">
        <f t="shared" si="15"/>
        <v>15.2</v>
      </c>
      <c r="R468" s="17">
        <v>41129.942870370374</v>
      </c>
      <c r="S468" s="17">
        <v>41159.942870370374</v>
      </c>
    </row>
    <row r="469" spans="1:19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14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s="11" t="s">
        <v>8266</v>
      </c>
      <c r="P469" t="s">
        <v>8272</v>
      </c>
      <c r="Q469">
        <f t="shared" si="15"/>
        <v>110.64</v>
      </c>
      <c r="R469" s="17">
        <v>41135.679791666669</v>
      </c>
      <c r="S469" s="17">
        <v>41180.679791666669</v>
      </c>
    </row>
    <row r="470" spans="1:19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14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s="11" t="s">
        <v>8266</v>
      </c>
      <c r="P470" t="s">
        <v>8272</v>
      </c>
      <c r="Q470">
        <f t="shared" si="15"/>
        <v>0</v>
      </c>
      <c r="R470" s="17">
        <v>41041.167627314811</v>
      </c>
      <c r="S470" s="17">
        <v>41101.160474537035</v>
      </c>
    </row>
    <row r="471" spans="1:19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14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s="11" t="s">
        <v>8266</v>
      </c>
      <c r="P471" t="s">
        <v>8272</v>
      </c>
      <c r="Q471">
        <f t="shared" si="15"/>
        <v>0</v>
      </c>
      <c r="R471" s="17">
        <v>41827.989861111113</v>
      </c>
      <c r="S471" s="17">
        <v>41887.989861111113</v>
      </c>
    </row>
    <row r="472" spans="1:19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14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s="11" t="s">
        <v>8266</v>
      </c>
      <c r="P472" t="s">
        <v>8272</v>
      </c>
      <c r="Q472">
        <f t="shared" si="15"/>
        <v>25.5</v>
      </c>
      <c r="R472" s="17">
        <v>41605.167696759258</v>
      </c>
      <c r="S472" s="17">
        <v>41655.166666666664</v>
      </c>
    </row>
    <row r="473" spans="1:19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14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s="11" t="s">
        <v>8266</v>
      </c>
      <c r="P473" t="s">
        <v>8272</v>
      </c>
      <c r="Q473">
        <f t="shared" si="15"/>
        <v>38.479999999999997</v>
      </c>
      <c r="R473" s="17">
        <v>41703.721979166665</v>
      </c>
      <c r="S473" s="17">
        <v>41748.680312500001</v>
      </c>
    </row>
    <row r="474" spans="1:19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14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s="11" t="s">
        <v>8266</v>
      </c>
      <c r="P474" t="s">
        <v>8272</v>
      </c>
      <c r="Q474">
        <f t="shared" si="15"/>
        <v>28.2</v>
      </c>
      <c r="R474" s="17">
        <v>41844.922662037039</v>
      </c>
      <c r="S474" s="17">
        <v>41874.922662037039</v>
      </c>
    </row>
    <row r="475" spans="1:19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14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s="11" t="s">
        <v>8266</v>
      </c>
      <c r="P475" t="s">
        <v>8272</v>
      </c>
      <c r="Q475">
        <f t="shared" si="15"/>
        <v>61.5</v>
      </c>
      <c r="R475" s="17">
        <v>41869.698136574072</v>
      </c>
      <c r="S475" s="17">
        <v>41899.698136574072</v>
      </c>
    </row>
    <row r="476" spans="1:19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14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s="11" t="s">
        <v>8266</v>
      </c>
      <c r="P476" t="s">
        <v>8272</v>
      </c>
      <c r="Q476">
        <f t="shared" si="15"/>
        <v>1</v>
      </c>
      <c r="R476" s="17">
        <v>42753.329039351855</v>
      </c>
      <c r="S476" s="17">
        <v>42783.329039351855</v>
      </c>
    </row>
    <row r="477" spans="1:19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14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s="11" t="s">
        <v>8266</v>
      </c>
      <c r="P477" t="s">
        <v>8272</v>
      </c>
      <c r="Q477">
        <f t="shared" si="15"/>
        <v>0</v>
      </c>
      <c r="R477" s="17">
        <v>42100.086145833338</v>
      </c>
      <c r="S477" s="17">
        <v>42130.086145833338</v>
      </c>
    </row>
    <row r="478" spans="1:19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14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s="11" t="s">
        <v>8266</v>
      </c>
      <c r="P478" t="s">
        <v>8272</v>
      </c>
      <c r="Q478">
        <f t="shared" si="15"/>
        <v>39.57</v>
      </c>
      <c r="R478" s="17">
        <v>41757.975011574075</v>
      </c>
      <c r="S478" s="17">
        <v>41793.165972222225</v>
      </c>
    </row>
    <row r="479" spans="1:19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14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s="11" t="s">
        <v>8266</v>
      </c>
      <c r="P479" t="s">
        <v>8272</v>
      </c>
      <c r="Q479">
        <f t="shared" si="15"/>
        <v>0</v>
      </c>
      <c r="R479" s="17">
        <v>40987.83488425926</v>
      </c>
      <c r="S479" s="17">
        <v>41047.83488425926</v>
      </c>
    </row>
    <row r="480" spans="1:19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14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s="11" t="s">
        <v>8266</v>
      </c>
      <c r="P480" t="s">
        <v>8272</v>
      </c>
      <c r="Q480">
        <f t="shared" si="15"/>
        <v>0</v>
      </c>
      <c r="R480" s="17">
        <v>42065.910983796297</v>
      </c>
      <c r="S480" s="17">
        <v>42095.869317129633</v>
      </c>
    </row>
    <row r="481" spans="1:19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14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s="11" t="s">
        <v>8266</v>
      </c>
      <c r="P481" t="s">
        <v>8272</v>
      </c>
      <c r="Q481">
        <f t="shared" si="15"/>
        <v>88.8</v>
      </c>
      <c r="R481" s="17">
        <v>41904.407812500001</v>
      </c>
      <c r="S481" s="17">
        <v>41964.449479166666</v>
      </c>
    </row>
    <row r="482" spans="1:19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14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s="11" t="s">
        <v>8266</v>
      </c>
      <c r="P482" t="s">
        <v>8272</v>
      </c>
      <c r="Q482">
        <f t="shared" si="15"/>
        <v>55.46</v>
      </c>
      <c r="R482" s="17">
        <v>41465.500173611108</v>
      </c>
      <c r="S482" s="17">
        <v>41495.500173611108</v>
      </c>
    </row>
    <row r="483" spans="1:19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14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s="11" t="s">
        <v>8266</v>
      </c>
      <c r="P483" t="s">
        <v>8272</v>
      </c>
      <c r="Q483">
        <f t="shared" si="15"/>
        <v>87.14</v>
      </c>
      <c r="R483" s="17">
        <v>41162.672326388885</v>
      </c>
      <c r="S483" s="17">
        <v>41192.672326388885</v>
      </c>
    </row>
    <row r="484" spans="1:19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14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s="11" t="s">
        <v>8266</v>
      </c>
      <c r="P484" t="s">
        <v>8272</v>
      </c>
      <c r="Q484">
        <f t="shared" si="15"/>
        <v>10</v>
      </c>
      <c r="R484" s="17">
        <v>42447.896875000006</v>
      </c>
      <c r="S484" s="17">
        <v>42474.606944444444</v>
      </c>
    </row>
    <row r="485" spans="1:19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14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s="11" t="s">
        <v>8266</v>
      </c>
      <c r="P485" t="s">
        <v>8272</v>
      </c>
      <c r="Q485">
        <f t="shared" si="15"/>
        <v>51.22</v>
      </c>
      <c r="R485" s="17">
        <v>41243.197592592594</v>
      </c>
      <c r="S485" s="17">
        <v>41303.197592592594</v>
      </c>
    </row>
    <row r="486" spans="1:19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14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s="11" t="s">
        <v>8266</v>
      </c>
      <c r="P486" t="s">
        <v>8272</v>
      </c>
      <c r="Q486">
        <f t="shared" si="15"/>
        <v>13.55</v>
      </c>
      <c r="R486" s="17">
        <v>42272.93949074074</v>
      </c>
      <c r="S486" s="17">
        <v>42313.981157407412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14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s="11" t="s">
        <v>8266</v>
      </c>
      <c r="P487" t="s">
        <v>8272</v>
      </c>
      <c r="Q487">
        <f t="shared" si="15"/>
        <v>66.52</v>
      </c>
      <c r="R487" s="17">
        <v>41381.50577546296</v>
      </c>
      <c r="S487" s="17">
        <v>41411.50577546296</v>
      </c>
    </row>
    <row r="488" spans="1:19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14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s="11" t="s">
        <v>8266</v>
      </c>
      <c r="P488" t="s">
        <v>8272</v>
      </c>
      <c r="Q488">
        <f t="shared" si="15"/>
        <v>50</v>
      </c>
      <c r="R488" s="17">
        <v>41761.94258101852</v>
      </c>
      <c r="S488" s="17">
        <v>41791.94258101852</v>
      </c>
    </row>
    <row r="489" spans="1:19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14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s="11" t="s">
        <v>8266</v>
      </c>
      <c r="P489" t="s">
        <v>8272</v>
      </c>
      <c r="Q489">
        <f t="shared" si="15"/>
        <v>0</v>
      </c>
      <c r="R489" s="17">
        <v>42669.594837962963</v>
      </c>
      <c r="S489" s="17">
        <v>42729.636504629627</v>
      </c>
    </row>
    <row r="490" spans="1:19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14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s="11" t="s">
        <v>8266</v>
      </c>
      <c r="P490" t="s">
        <v>8272</v>
      </c>
      <c r="Q490">
        <f t="shared" si="15"/>
        <v>0</v>
      </c>
      <c r="R490" s="17">
        <v>42714.054398148146</v>
      </c>
      <c r="S490" s="17">
        <v>42744.054398148146</v>
      </c>
    </row>
    <row r="491" spans="1:19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14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s="11" t="s">
        <v>8266</v>
      </c>
      <c r="P491" t="s">
        <v>8272</v>
      </c>
      <c r="Q491">
        <f t="shared" si="15"/>
        <v>71.67</v>
      </c>
      <c r="R491" s="17">
        <v>40882.481666666667</v>
      </c>
      <c r="S491" s="17">
        <v>40913.481249999997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14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s="11" t="s">
        <v>8266</v>
      </c>
      <c r="P492" t="s">
        <v>8272</v>
      </c>
      <c r="Q492">
        <f t="shared" si="15"/>
        <v>0</v>
      </c>
      <c r="R492" s="17">
        <v>41113.968576388892</v>
      </c>
      <c r="S492" s="17">
        <v>41143.968576388892</v>
      </c>
    </row>
    <row r="493" spans="1:19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14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s="11" t="s">
        <v>8266</v>
      </c>
      <c r="P493" t="s">
        <v>8272</v>
      </c>
      <c r="Q493">
        <f t="shared" si="15"/>
        <v>0</v>
      </c>
      <c r="R493" s="17">
        <v>42366.982627314821</v>
      </c>
      <c r="S493" s="17">
        <v>42396.982627314821</v>
      </c>
    </row>
    <row r="494" spans="1:19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14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s="11" t="s">
        <v>8266</v>
      </c>
      <c r="P494" t="s">
        <v>8272</v>
      </c>
      <c r="Q494">
        <f t="shared" si="15"/>
        <v>0</v>
      </c>
      <c r="R494" s="17">
        <v>42596.03506944445</v>
      </c>
      <c r="S494" s="17">
        <v>42656.03506944445</v>
      </c>
    </row>
    <row r="495" spans="1:19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14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s="11" t="s">
        <v>8266</v>
      </c>
      <c r="P495" t="s">
        <v>8272</v>
      </c>
      <c r="Q495">
        <f t="shared" si="15"/>
        <v>0</v>
      </c>
      <c r="R495" s="17">
        <v>42114.726134259254</v>
      </c>
      <c r="S495" s="17">
        <v>42144.726134259254</v>
      </c>
    </row>
    <row r="496" spans="1:19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14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s="11" t="s">
        <v>8266</v>
      </c>
      <c r="P496" t="s">
        <v>8272</v>
      </c>
      <c r="Q496">
        <f t="shared" si="15"/>
        <v>10.33</v>
      </c>
      <c r="R496" s="17">
        <v>41799.830613425926</v>
      </c>
      <c r="S496" s="17">
        <v>41823.125</v>
      </c>
    </row>
    <row r="497" spans="1:19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14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s="11" t="s">
        <v>8266</v>
      </c>
      <c r="P497" t="s">
        <v>8272</v>
      </c>
      <c r="Q497">
        <f t="shared" si="15"/>
        <v>0</v>
      </c>
      <c r="R497" s="17">
        <v>42171.827604166669</v>
      </c>
      <c r="S497" s="17">
        <v>42201.827604166669</v>
      </c>
    </row>
    <row r="498" spans="1:19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14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s="11" t="s">
        <v>8266</v>
      </c>
      <c r="P498" t="s">
        <v>8272</v>
      </c>
      <c r="Q498">
        <f t="shared" si="15"/>
        <v>1</v>
      </c>
      <c r="R498" s="17">
        <v>41620.93141203704</v>
      </c>
      <c r="S498" s="17">
        <v>41680.93141203704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14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s="11" t="s">
        <v>8266</v>
      </c>
      <c r="P499" t="s">
        <v>8272</v>
      </c>
      <c r="Q499">
        <f t="shared" si="15"/>
        <v>10</v>
      </c>
      <c r="R499" s="17">
        <v>41945.037789351853</v>
      </c>
      <c r="S499" s="17">
        <v>41998.208333333328</v>
      </c>
    </row>
    <row r="500" spans="1:19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14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s="11" t="s">
        <v>8266</v>
      </c>
      <c r="P500" t="s">
        <v>8272</v>
      </c>
      <c r="Q500">
        <f t="shared" si="15"/>
        <v>136.09</v>
      </c>
      <c r="R500" s="17">
        <v>40858.762141203704</v>
      </c>
      <c r="S500" s="17">
        <v>40900.762141203704</v>
      </c>
    </row>
    <row r="501" spans="1:19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14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s="11" t="s">
        <v>8266</v>
      </c>
      <c r="P501" t="s">
        <v>8272</v>
      </c>
      <c r="Q501">
        <f t="shared" si="15"/>
        <v>73.459999999999994</v>
      </c>
      <c r="R501" s="17">
        <v>40043.895462962959</v>
      </c>
      <c r="S501" s="17">
        <v>40098.874305555553</v>
      </c>
    </row>
    <row r="502" spans="1:19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14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s="11" t="s">
        <v>8266</v>
      </c>
      <c r="P502" t="s">
        <v>8272</v>
      </c>
      <c r="Q502">
        <f t="shared" si="15"/>
        <v>53.75</v>
      </c>
      <c r="R502" s="17">
        <v>40247.886006944449</v>
      </c>
      <c r="S502" s="17">
        <v>40306.927777777775</v>
      </c>
    </row>
    <row r="503" spans="1:19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14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s="11" t="s">
        <v>8266</v>
      </c>
      <c r="P503" t="s">
        <v>8272</v>
      </c>
      <c r="Q503">
        <f t="shared" si="15"/>
        <v>0</v>
      </c>
      <c r="R503" s="17">
        <v>40703.234386574077</v>
      </c>
      <c r="S503" s="17">
        <v>40733.234386574077</v>
      </c>
    </row>
    <row r="504" spans="1:19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14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s="11" t="s">
        <v>8266</v>
      </c>
      <c r="P504" t="s">
        <v>8272</v>
      </c>
      <c r="Q504">
        <f t="shared" si="15"/>
        <v>57.5</v>
      </c>
      <c r="R504" s="17">
        <v>40956.553530092591</v>
      </c>
      <c r="S504" s="17">
        <v>40986.511863425927</v>
      </c>
    </row>
    <row r="505" spans="1:19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14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s="11" t="s">
        <v>8266</v>
      </c>
      <c r="P505" t="s">
        <v>8272</v>
      </c>
      <c r="Q505">
        <f t="shared" si="15"/>
        <v>12.67</v>
      </c>
      <c r="R505" s="17">
        <v>41991.526655092588</v>
      </c>
      <c r="S505" s="17">
        <v>42021.526655092588</v>
      </c>
    </row>
    <row r="506" spans="1:19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14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s="11" t="s">
        <v>8266</v>
      </c>
      <c r="P506" t="s">
        <v>8272</v>
      </c>
      <c r="Q506">
        <f t="shared" si="15"/>
        <v>67</v>
      </c>
      <c r="R506" s="17">
        <v>40949.98364583333</v>
      </c>
      <c r="S506" s="17">
        <v>41009.941979166666</v>
      </c>
    </row>
    <row r="507" spans="1:19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14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s="11" t="s">
        <v>8266</v>
      </c>
      <c r="P507" t="s">
        <v>8272</v>
      </c>
      <c r="Q507">
        <f t="shared" si="15"/>
        <v>3.71</v>
      </c>
      <c r="R507" s="17">
        <v>42318.098217592589</v>
      </c>
      <c r="S507" s="17">
        <v>42363.098217592589</v>
      </c>
    </row>
    <row r="508" spans="1:19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14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s="11" t="s">
        <v>8266</v>
      </c>
      <c r="P508" t="s">
        <v>8272</v>
      </c>
      <c r="Q508">
        <f t="shared" si="15"/>
        <v>250</v>
      </c>
      <c r="R508" s="17">
        <v>41466.552314814813</v>
      </c>
      <c r="S508" s="17">
        <v>41496.552314814813</v>
      </c>
    </row>
    <row r="509" spans="1:19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14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s="11" t="s">
        <v>8266</v>
      </c>
      <c r="P509" t="s">
        <v>8272</v>
      </c>
      <c r="Q509">
        <f t="shared" si="15"/>
        <v>64</v>
      </c>
      <c r="R509" s="17">
        <v>41156.958993055552</v>
      </c>
      <c r="S509" s="17">
        <v>41201.958993055552</v>
      </c>
    </row>
    <row r="510" spans="1:19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14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s="11" t="s">
        <v>8266</v>
      </c>
      <c r="P510" t="s">
        <v>8272</v>
      </c>
      <c r="Q510">
        <f t="shared" si="15"/>
        <v>133.33000000000001</v>
      </c>
      <c r="R510" s="17">
        <v>40995.024317129632</v>
      </c>
      <c r="S510" s="17">
        <v>41054.593055555553</v>
      </c>
    </row>
    <row r="511" spans="1:19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14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s="11" t="s">
        <v>8266</v>
      </c>
      <c r="P511" t="s">
        <v>8272</v>
      </c>
      <c r="Q511">
        <f t="shared" si="15"/>
        <v>10</v>
      </c>
      <c r="R511" s="17">
        <v>42153.631597222222</v>
      </c>
      <c r="S511" s="17">
        <v>42183.631597222222</v>
      </c>
    </row>
    <row r="512" spans="1:19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14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s="11" t="s">
        <v>8266</v>
      </c>
      <c r="P512" t="s">
        <v>8272</v>
      </c>
      <c r="Q512">
        <f t="shared" si="15"/>
        <v>0</v>
      </c>
      <c r="R512" s="17">
        <v>42400.176377314812</v>
      </c>
      <c r="S512" s="17">
        <v>42430.176377314812</v>
      </c>
    </row>
    <row r="513" spans="1:19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14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s="11" t="s">
        <v>8266</v>
      </c>
      <c r="P513" t="s">
        <v>8272</v>
      </c>
      <c r="Q513">
        <f t="shared" si="15"/>
        <v>30</v>
      </c>
      <c r="R513" s="17">
        <v>41340.303032407406</v>
      </c>
      <c r="S513" s="17">
        <v>41370.261365740742</v>
      </c>
    </row>
    <row r="514" spans="1:19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ref="F514:F577" si="16">ROUND(E514/D514*100,0)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s="11" t="s">
        <v>8266</v>
      </c>
      <c r="P514" t="s">
        <v>8272</v>
      </c>
      <c r="Q514">
        <f t="shared" ref="Q514:Q577" si="17">IFERROR(ROUND(E514/M514,2),0)</f>
        <v>5.5</v>
      </c>
      <c r="R514" s="17">
        <v>42649.742210648154</v>
      </c>
      <c r="S514" s="17">
        <v>42694.783877314811</v>
      </c>
    </row>
    <row r="515" spans="1:19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si="16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s="11" t="s">
        <v>8266</v>
      </c>
      <c r="P515" t="s">
        <v>8272</v>
      </c>
      <c r="Q515">
        <f t="shared" si="17"/>
        <v>102.38</v>
      </c>
      <c r="R515" s="17">
        <v>42552.653993055559</v>
      </c>
      <c r="S515" s="17">
        <v>42597.291666666672</v>
      </c>
    </row>
    <row r="516" spans="1:19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16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s="11" t="s">
        <v>8266</v>
      </c>
      <c r="P516" t="s">
        <v>8272</v>
      </c>
      <c r="Q516">
        <f t="shared" si="17"/>
        <v>16.670000000000002</v>
      </c>
      <c r="R516" s="17">
        <v>41830.613969907405</v>
      </c>
      <c r="S516" s="17">
        <v>41860.613969907405</v>
      </c>
    </row>
    <row r="517" spans="1:19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16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s="11" t="s">
        <v>8266</v>
      </c>
      <c r="P517" t="s">
        <v>8272</v>
      </c>
      <c r="Q517">
        <f t="shared" si="17"/>
        <v>725.03</v>
      </c>
      <c r="R517" s="17">
        <v>42327.490752314814</v>
      </c>
      <c r="S517" s="17">
        <v>42367.490752314814</v>
      </c>
    </row>
    <row r="518" spans="1:19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16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s="11" t="s">
        <v>8266</v>
      </c>
      <c r="P518" t="s">
        <v>8272</v>
      </c>
      <c r="Q518">
        <f t="shared" si="17"/>
        <v>0</v>
      </c>
      <c r="R518" s="17">
        <v>42091.778703703705</v>
      </c>
      <c r="S518" s="17">
        <v>42151.778703703705</v>
      </c>
    </row>
    <row r="519" spans="1:19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16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s="11" t="s">
        <v>8266</v>
      </c>
      <c r="P519" t="s">
        <v>8272</v>
      </c>
      <c r="Q519">
        <f t="shared" si="17"/>
        <v>68.33</v>
      </c>
      <c r="R519" s="17">
        <v>42738.615289351852</v>
      </c>
      <c r="S519" s="17">
        <v>42768.615289351852</v>
      </c>
    </row>
    <row r="520" spans="1:19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16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s="11" t="s">
        <v>8266</v>
      </c>
      <c r="P520" t="s">
        <v>8272</v>
      </c>
      <c r="Q520">
        <f t="shared" si="17"/>
        <v>0</v>
      </c>
      <c r="R520" s="17">
        <v>42223.616018518514</v>
      </c>
      <c r="S520" s="17">
        <v>42253.615277777775</v>
      </c>
    </row>
    <row r="521" spans="1:19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16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s="11" t="s">
        <v>8266</v>
      </c>
      <c r="P521" t="s">
        <v>8272</v>
      </c>
      <c r="Q521">
        <f t="shared" si="17"/>
        <v>39.229999999999997</v>
      </c>
      <c r="R521" s="17">
        <v>41218.391446759262</v>
      </c>
      <c r="S521" s="17">
        <v>41248.391446759262</v>
      </c>
    </row>
    <row r="522" spans="1:19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>
        <f t="shared" si="16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s="11" t="s">
        <v>8273</v>
      </c>
      <c r="P522" t="s">
        <v>8274</v>
      </c>
      <c r="Q522">
        <f t="shared" si="17"/>
        <v>150.15</v>
      </c>
      <c r="R522" s="17">
        <v>42318.702094907407</v>
      </c>
      <c r="S522" s="17">
        <v>42348.702094907407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 t="shared" si="16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s="11" t="s">
        <v>8273</v>
      </c>
      <c r="P523" t="s">
        <v>8274</v>
      </c>
      <c r="Q523">
        <f t="shared" si="17"/>
        <v>93.43</v>
      </c>
      <c r="R523" s="17">
        <v>42646.092812499999</v>
      </c>
      <c r="S523" s="17">
        <v>42675.207638888889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 t="shared" si="16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s="11" t="s">
        <v>8273</v>
      </c>
      <c r="P524" t="s">
        <v>8274</v>
      </c>
      <c r="Q524">
        <f t="shared" si="17"/>
        <v>110.97</v>
      </c>
      <c r="R524" s="17">
        <v>42430.040798611109</v>
      </c>
      <c r="S524" s="17">
        <v>42449.999131944445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>
        <f t="shared" si="16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s="11" t="s">
        <v>8273</v>
      </c>
      <c r="P525" t="s">
        <v>8274</v>
      </c>
      <c r="Q525">
        <f t="shared" si="17"/>
        <v>71.790000000000006</v>
      </c>
      <c r="R525" s="17">
        <v>42238.13282407407</v>
      </c>
      <c r="S525" s="17">
        <v>42268.13282407407</v>
      </c>
    </row>
    <row r="526" spans="1:19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>
        <f t="shared" si="16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s="11" t="s">
        <v>8273</v>
      </c>
      <c r="P526" t="s">
        <v>8274</v>
      </c>
      <c r="Q526">
        <f t="shared" si="17"/>
        <v>29.26</v>
      </c>
      <c r="R526" s="17">
        <v>42492.717233796298</v>
      </c>
      <c r="S526" s="17">
        <v>42522.717233796298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>
        <f t="shared" si="16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s="11" t="s">
        <v>8273</v>
      </c>
      <c r="P527" t="s">
        <v>8274</v>
      </c>
      <c r="Q527">
        <f t="shared" si="17"/>
        <v>1000</v>
      </c>
      <c r="R527" s="17">
        <v>41850.400937500002</v>
      </c>
      <c r="S527" s="17">
        <v>41895.400937500002</v>
      </c>
    </row>
    <row r="528" spans="1:19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>
        <f t="shared" si="16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s="11" t="s">
        <v>8273</v>
      </c>
      <c r="P528" t="s">
        <v>8274</v>
      </c>
      <c r="Q528">
        <f t="shared" si="17"/>
        <v>74.349999999999994</v>
      </c>
      <c r="R528" s="17">
        <v>42192.591944444444</v>
      </c>
      <c r="S528" s="17">
        <v>42223.708333333328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>
        <f t="shared" si="16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s="11" t="s">
        <v>8273</v>
      </c>
      <c r="P529" t="s">
        <v>8274</v>
      </c>
      <c r="Q529">
        <f t="shared" si="17"/>
        <v>63.83</v>
      </c>
      <c r="R529" s="17">
        <v>42753.205625000002</v>
      </c>
      <c r="S529" s="17">
        <v>42783.670138888891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>
        <f t="shared" si="16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s="11" t="s">
        <v>8273</v>
      </c>
      <c r="P530" t="s">
        <v>8274</v>
      </c>
      <c r="Q530">
        <f t="shared" si="17"/>
        <v>44.33</v>
      </c>
      <c r="R530" s="17">
        <v>42155.920219907406</v>
      </c>
      <c r="S530" s="17">
        <v>42176.888888888891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>
        <f t="shared" si="16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s="11" t="s">
        <v>8273</v>
      </c>
      <c r="P531" t="s">
        <v>8274</v>
      </c>
      <c r="Q531">
        <f t="shared" si="17"/>
        <v>86.94</v>
      </c>
      <c r="R531" s="17">
        <v>42725.031180555554</v>
      </c>
      <c r="S531" s="17">
        <v>42746.208333333328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>
        <f t="shared" si="16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s="11" t="s">
        <v>8273</v>
      </c>
      <c r="P532" t="s">
        <v>8274</v>
      </c>
      <c r="Q532">
        <f t="shared" si="17"/>
        <v>126.55</v>
      </c>
      <c r="R532" s="17">
        <v>42157.591064814813</v>
      </c>
      <c r="S532" s="17">
        <v>42179.083333333328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>
        <f t="shared" si="16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s="11" t="s">
        <v>8273</v>
      </c>
      <c r="P533" t="s">
        <v>8274</v>
      </c>
      <c r="Q533">
        <f t="shared" si="17"/>
        <v>129.03</v>
      </c>
      <c r="R533" s="17">
        <v>42676.065150462964</v>
      </c>
      <c r="S533" s="17">
        <v>42721.290972222225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>
        <f t="shared" si="16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s="11" t="s">
        <v>8273</v>
      </c>
      <c r="P534" t="s">
        <v>8274</v>
      </c>
      <c r="Q534">
        <f t="shared" si="17"/>
        <v>71.239999999999995</v>
      </c>
      <c r="R534" s="17">
        <v>42473.007037037038</v>
      </c>
      <c r="S534" s="17">
        <v>42503.007037037038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>
        <f t="shared" si="16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s="11" t="s">
        <v>8273</v>
      </c>
      <c r="P535" t="s">
        <v>8274</v>
      </c>
      <c r="Q535">
        <f t="shared" si="17"/>
        <v>117.88</v>
      </c>
      <c r="R535" s="17">
        <v>42482.43478009259</v>
      </c>
      <c r="S535" s="17">
        <v>42506.43478009259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>
        <f t="shared" si="16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s="11" t="s">
        <v>8273</v>
      </c>
      <c r="P536" t="s">
        <v>8274</v>
      </c>
      <c r="Q536">
        <f t="shared" si="17"/>
        <v>327.08</v>
      </c>
      <c r="R536" s="17">
        <v>42270.810995370368</v>
      </c>
      <c r="S536" s="17">
        <v>42309.958333333328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>
        <f t="shared" si="16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s="11" t="s">
        <v>8273</v>
      </c>
      <c r="P537" t="s">
        <v>8274</v>
      </c>
      <c r="Q537">
        <f t="shared" si="17"/>
        <v>34.75</v>
      </c>
      <c r="R537" s="17">
        <v>42711.545196759253</v>
      </c>
      <c r="S537" s="17">
        <v>42741.545196759253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>
        <f t="shared" si="16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s="11" t="s">
        <v>8273</v>
      </c>
      <c r="P538" t="s">
        <v>8274</v>
      </c>
      <c r="Q538">
        <f t="shared" si="17"/>
        <v>100.06</v>
      </c>
      <c r="R538" s="17">
        <v>42179.344988425932</v>
      </c>
      <c r="S538" s="17">
        <v>42219.75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>
        <f t="shared" si="16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s="11" t="s">
        <v>8273</v>
      </c>
      <c r="P539" t="s">
        <v>8274</v>
      </c>
      <c r="Q539">
        <f t="shared" si="17"/>
        <v>40.85</v>
      </c>
      <c r="R539" s="17">
        <v>42282.768414351856</v>
      </c>
      <c r="S539" s="17">
        <v>42312.810081018513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>
        <f t="shared" si="16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s="11" t="s">
        <v>8273</v>
      </c>
      <c r="P540" t="s">
        <v>8274</v>
      </c>
      <c r="Q540">
        <f t="shared" si="17"/>
        <v>252.02</v>
      </c>
      <c r="R540" s="17">
        <v>42473.794710648144</v>
      </c>
      <c r="S540" s="17">
        <v>42503.794710648144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>
        <f t="shared" si="16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s="11" t="s">
        <v>8273</v>
      </c>
      <c r="P541" t="s">
        <v>8274</v>
      </c>
      <c r="Q541">
        <f t="shared" si="17"/>
        <v>25.16</v>
      </c>
      <c r="R541" s="17">
        <v>42535.049849537041</v>
      </c>
      <c r="S541" s="17">
        <v>42556.049849537041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 t="shared" si="16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s="11" t="s">
        <v>8275</v>
      </c>
      <c r="P542" t="s">
        <v>8276</v>
      </c>
      <c r="Q542">
        <f t="shared" si="17"/>
        <v>1</v>
      </c>
      <c r="R542" s="17">
        <v>42009.817199074074</v>
      </c>
      <c r="S542" s="17">
        <v>42039.817199074074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 t="shared" si="16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s="11" t="s">
        <v>8275</v>
      </c>
      <c r="P543" t="s">
        <v>8276</v>
      </c>
      <c r="Q543">
        <f t="shared" si="17"/>
        <v>25</v>
      </c>
      <c r="R543" s="17">
        <v>42276.046689814815</v>
      </c>
      <c r="S543" s="17">
        <v>42306.046689814815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 t="shared" si="16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s="11" t="s">
        <v>8275</v>
      </c>
      <c r="P544" t="s">
        <v>8276</v>
      </c>
      <c r="Q544">
        <f t="shared" si="17"/>
        <v>1</v>
      </c>
      <c r="R544" s="17">
        <v>42433.737453703703</v>
      </c>
      <c r="S544" s="17">
        <v>42493.695787037039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 t="shared" si="16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s="11" t="s">
        <v>8275</v>
      </c>
      <c r="P545" t="s">
        <v>8276</v>
      </c>
      <c r="Q545">
        <f t="shared" si="17"/>
        <v>35</v>
      </c>
      <c r="R545" s="17">
        <v>41914.092152777775</v>
      </c>
      <c r="S545" s="17">
        <v>41944.092152777775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 t="shared" si="16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s="11" t="s">
        <v>8275</v>
      </c>
      <c r="P546" t="s">
        <v>8276</v>
      </c>
      <c r="Q546">
        <f t="shared" si="17"/>
        <v>3</v>
      </c>
      <c r="R546" s="17">
        <v>42525.656944444447</v>
      </c>
      <c r="S546" s="17">
        <v>42555.656944444447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 t="shared" si="16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s="11" t="s">
        <v>8275</v>
      </c>
      <c r="P547" t="s">
        <v>8276</v>
      </c>
      <c r="Q547">
        <f t="shared" si="17"/>
        <v>402.71</v>
      </c>
      <c r="R547" s="17">
        <v>42283.592465277776</v>
      </c>
      <c r="S547" s="17">
        <v>42323.634131944447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 t="shared" si="16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s="11" t="s">
        <v>8275</v>
      </c>
      <c r="P548" t="s">
        <v>8276</v>
      </c>
      <c r="Q548">
        <f t="shared" si="17"/>
        <v>26</v>
      </c>
      <c r="R548" s="17">
        <v>42249.667997685188</v>
      </c>
      <c r="S548" s="17">
        <v>42294.667997685188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 t="shared" si="16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s="11" t="s">
        <v>8275</v>
      </c>
      <c r="P549" t="s">
        <v>8276</v>
      </c>
      <c r="Q549">
        <f t="shared" si="17"/>
        <v>0</v>
      </c>
      <c r="R549" s="17">
        <v>42380.696342592593</v>
      </c>
      <c r="S549" s="17">
        <v>42410.696342592593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 t="shared" si="16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s="11" t="s">
        <v>8275</v>
      </c>
      <c r="P550" t="s">
        <v>8276</v>
      </c>
      <c r="Q550">
        <f t="shared" si="17"/>
        <v>9</v>
      </c>
      <c r="R550" s="17">
        <v>42276.903333333335</v>
      </c>
      <c r="S550" s="17">
        <v>42306.903333333335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 t="shared" si="16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s="11" t="s">
        <v>8275</v>
      </c>
      <c r="P551" t="s">
        <v>8276</v>
      </c>
      <c r="Q551">
        <f t="shared" si="17"/>
        <v>8.5</v>
      </c>
      <c r="R551" s="17">
        <v>42163.636828703704</v>
      </c>
      <c r="S551" s="17">
        <v>42193.636828703704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 t="shared" si="16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s="11" t="s">
        <v>8275</v>
      </c>
      <c r="P552" t="s">
        <v>8276</v>
      </c>
      <c r="Q552">
        <f t="shared" si="17"/>
        <v>8.75</v>
      </c>
      <c r="R552" s="17">
        <v>42753.678761574076</v>
      </c>
      <c r="S552" s="17">
        <v>42766.208333333328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 t="shared" si="16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s="11" t="s">
        <v>8275</v>
      </c>
      <c r="P553" t="s">
        <v>8276</v>
      </c>
      <c r="Q553">
        <f t="shared" si="17"/>
        <v>135.04</v>
      </c>
      <c r="R553" s="17">
        <v>42173.275740740741</v>
      </c>
      <c r="S553" s="17">
        <v>42217.745138888888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 t="shared" si="16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s="11" t="s">
        <v>8275</v>
      </c>
      <c r="P554" t="s">
        <v>8276</v>
      </c>
      <c r="Q554">
        <f t="shared" si="17"/>
        <v>0</v>
      </c>
      <c r="R554" s="17">
        <v>42318.616851851853</v>
      </c>
      <c r="S554" s="17">
        <v>42378.616851851853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 t="shared" si="16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s="11" t="s">
        <v>8275</v>
      </c>
      <c r="P555" t="s">
        <v>8276</v>
      </c>
      <c r="Q555">
        <f t="shared" si="17"/>
        <v>20.5</v>
      </c>
      <c r="R555" s="17">
        <v>41927.71980324074</v>
      </c>
      <c r="S555" s="17">
        <v>41957.761469907404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 t="shared" si="16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s="11" t="s">
        <v>8275</v>
      </c>
      <c r="P556" t="s">
        <v>8276</v>
      </c>
      <c r="Q556">
        <f t="shared" si="17"/>
        <v>64.36</v>
      </c>
      <c r="R556" s="17">
        <v>41901.684861111113</v>
      </c>
      <c r="S556" s="17">
        <v>41931.684861111113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 t="shared" si="16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s="11" t="s">
        <v>8275</v>
      </c>
      <c r="P557" t="s">
        <v>8276</v>
      </c>
      <c r="Q557">
        <f t="shared" si="17"/>
        <v>0</v>
      </c>
      <c r="R557" s="17">
        <v>42503.353506944448</v>
      </c>
      <c r="S557" s="17">
        <v>42533.353506944448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 t="shared" si="16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s="11" t="s">
        <v>8275</v>
      </c>
      <c r="P558" t="s">
        <v>8276</v>
      </c>
      <c r="Q558">
        <f t="shared" si="17"/>
        <v>200</v>
      </c>
      <c r="R558" s="17">
        <v>42345.860150462962</v>
      </c>
      <c r="S558" s="17">
        <v>42375.860150462962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 t="shared" si="16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s="11" t="s">
        <v>8275</v>
      </c>
      <c r="P559" t="s">
        <v>8276</v>
      </c>
      <c r="Q559">
        <f t="shared" si="17"/>
        <v>68.3</v>
      </c>
      <c r="R559" s="17">
        <v>42676.942164351851</v>
      </c>
      <c r="S559" s="17">
        <v>42706.983831018515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 t="shared" si="16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s="11" t="s">
        <v>8275</v>
      </c>
      <c r="P560" t="s">
        <v>8276</v>
      </c>
      <c r="Q560">
        <f t="shared" si="17"/>
        <v>0</v>
      </c>
      <c r="R560" s="17">
        <v>42057.883159722223</v>
      </c>
      <c r="S560" s="17">
        <v>42087.841493055559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 t="shared" si="16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s="11" t="s">
        <v>8275</v>
      </c>
      <c r="P561" t="s">
        <v>8276</v>
      </c>
      <c r="Q561">
        <f t="shared" si="17"/>
        <v>50</v>
      </c>
      <c r="R561" s="17">
        <v>42321.283101851848</v>
      </c>
      <c r="S561" s="17">
        <v>42351.283101851848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 t="shared" si="16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s="11" t="s">
        <v>8275</v>
      </c>
      <c r="P562" t="s">
        <v>8276</v>
      </c>
      <c r="Q562">
        <f t="shared" si="17"/>
        <v>4</v>
      </c>
      <c r="R562" s="17">
        <v>41960.771354166667</v>
      </c>
      <c r="S562" s="17">
        <v>41990.771354166667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 t="shared" si="16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s="11" t="s">
        <v>8275</v>
      </c>
      <c r="P563" t="s">
        <v>8276</v>
      </c>
      <c r="Q563">
        <f t="shared" si="17"/>
        <v>27.5</v>
      </c>
      <c r="R563" s="17">
        <v>42268.658715277779</v>
      </c>
      <c r="S563" s="17">
        <v>42303.658715277779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 t="shared" si="16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s="11" t="s">
        <v>8275</v>
      </c>
      <c r="P564" t="s">
        <v>8276</v>
      </c>
      <c r="Q564">
        <f t="shared" si="17"/>
        <v>0</v>
      </c>
      <c r="R564" s="17">
        <v>42692.389062500006</v>
      </c>
      <c r="S564" s="17">
        <v>42722.389062500006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 t="shared" si="16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s="11" t="s">
        <v>8275</v>
      </c>
      <c r="P565" t="s">
        <v>8276</v>
      </c>
      <c r="Q565">
        <f t="shared" si="17"/>
        <v>34</v>
      </c>
      <c r="R565" s="17">
        <v>42022.069988425923</v>
      </c>
      <c r="S565" s="17">
        <v>42052.069988425923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 t="shared" si="16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s="11" t="s">
        <v>8275</v>
      </c>
      <c r="P566" t="s">
        <v>8276</v>
      </c>
      <c r="Q566">
        <f t="shared" si="17"/>
        <v>1</v>
      </c>
      <c r="R566" s="17">
        <v>42411.942997685182</v>
      </c>
      <c r="S566" s="17">
        <v>42441.942997685182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 t="shared" si="16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s="11" t="s">
        <v>8275</v>
      </c>
      <c r="P567" t="s">
        <v>8276</v>
      </c>
      <c r="Q567">
        <f t="shared" si="17"/>
        <v>0</v>
      </c>
      <c r="R567" s="17">
        <v>42165.785289351858</v>
      </c>
      <c r="S567" s="17">
        <v>42195.785289351858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 t="shared" si="16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s="11" t="s">
        <v>8275</v>
      </c>
      <c r="P568" t="s">
        <v>8276</v>
      </c>
      <c r="Q568">
        <f t="shared" si="17"/>
        <v>1</v>
      </c>
      <c r="R568" s="17">
        <v>42535.68440972222</v>
      </c>
      <c r="S568" s="17">
        <v>42565.68440972222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 t="shared" si="16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s="11" t="s">
        <v>8275</v>
      </c>
      <c r="P569" t="s">
        <v>8276</v>
      </c>
      <c r="Q569">
        <f t="shared" si="17"/>
        <v>0</v>
      </c>
      <c r="R569" s="17">
        <v>41975.842523148152</v>
      </c>
      <c r="S569" s="17">
        <v>42005.842523148152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 t="shared" si="16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s="11" t="s">
        <v>8275</v>
      </c>
      <c r="P570" t="s">
        <v>8276</v>
      </c>
      <c r="Q570">
        <f t="shared" si="17"/>
        <v>49</v>
      </c>
      <c r="R570" s="17">
        <v>42348.9215625</v>
      </c>
      <c r="S570" s="17">
        <v>42385.458333333328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 t="shared" si="16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s="11" t="s">
        <v>8275</v>
      </c>
      <c r="P571" t="s">
        <v>8276</v>
      </c>
      <c r="Q571">
        <f t="shared" si="17"/>
        <v>20</v>
      </c>
      <c r="R571" s="17">
        <v>42340.847361111111</v>
      </c>
      <c r="S571" s="17">
        <v>42370.847361111111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 t="shared" si="16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s="11" t="s">
        <v>8275</v>
      </c>
      <c r="P572" t="s">
        <v>8276</v>
      </c>
      <c r="Q572">
        <f t="shared" si="17"/>
        <v>142</v>
      </c>
      <c r="R572" s="17">
        <v>42388.798252314817</v>
      </c>
      <c r="S572" s="17">
        <v>42418.798252314817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 t="shared" si="16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s="11" t="s">
        <v>8275</v>
      </c>
      <c r="P573" t="s">
        <v>8276</v>
      </c>
      <c r="Q573">
        <f t="shared" si="17"/>
        <v>53</v>
      </c>
      <c r="R573" s="17">
        <v>42192.816238425927</v>
      </c>
      <c r="S573" s="17">
        <v>42212.165972222225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 t="shared" si="16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s="11" t="s">
        <v>8275</v>
      </c>
      <c r="P574" t="s">
        <v>8276</v>
      </c>
      <c r="Q574">
        <f t="shared" si="17"/>
        <v>0</v>
      </c>
      <c r="R574" s="17">
        <v>42282.71629629629</v>
      </c>
      <c r="S574" s="17">
        <v>42312.757962962962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 t="shared" si="16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s="11" t="s">
        <v>8275</v>
      </c>
      <c r="P575" t="s">
        <v>8276</v>
      </c>
      <c r="Q575">
        <f t="shared" si="17"/>
        <v>38.44</v>
      </c>
      <c r="R575" s="17">
        <v>41963.050127314811</v>
      </c>
      <c r="S575" s="17">
        <v>42022.05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 t="shared" si="16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s="11" t="s">
        <v>8275</v>
      </c>
      <c r="P576" t="s">
        <v>8276</v>
      </c>
      <c r="Q576">
        <f t="shared" si="17"/>
        <v>20</v>
      </c>
      <c r="R576" s="17">
        <v>42632.443368055552</v>
      </c>
      <c r="S576" s="17">
        <v>42662.443368055552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 t="shared" si="16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s="11" t="s">
        <v>8275</v>
      </c>
      <c r="P577" t="s">
        <v>8276</v>
      </c>
      <c r="Q577">
        <f t="shared" si="17"/>
        <v>64.75</v>
      </c>
      <c r="R577" s="17">
        <v>42138.692627314813</v>
      </c>
      <c r="S577" s="17">
        <v>42168.692627314813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 t="shared" ref="F578:F641" si="18">ROUND(E578/D578*100,0)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s="11" t="s">
        <v>8275</v>
      </c>
      <c r="P578" t="s">
        <v>8276</v>
      </c>
      <c r="Q578">
        <f t="shared" ref="Q578:Q641" si="19">IFERROR(ROUND(E578/M578,2),0)</f>
        <v>1</v>
      </c>
      <c r="R578" s="17">
        <v>42031.471666666665</v>
      </c>
      <c r="S578" s="17">
        <v>42091.43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 t="shared" si="18"/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s="11" t="s">
        <v>8275</v>
      </c>
      <c r="P579" t="s">
        <v>8276</v>
      </c>
      <c r="Q579">
        <f t="shared" si="19"/>
        <v>10</v>
      </c>
      <c r="R579" s="17">
        <v>42450.589143518519</v>
      </c>
      <c r="S579" s="17">
        <v>42510.589143518519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 t="shared" si="18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s="11" t="s">
        <v>8275</v>
      </c>
      <c r="P580" t="s">
        <v>8276</v>
      </c>
      <c r="Q580">
        <f t="shared" si="19"/>
        <v>2</v>
      </c>
      <c r="R580" s="17">
        <v>42230.578622685185</v>
      </c>
      <c r="S580" s="17">
        <v>42254.578622685185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 t="shared" si="18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s="11" t="s">
        <v>8275</v>
      </c>
      <c r="P581" t="s">
        <v>8276</v>
      </c>
      <c r="Q581">
        <f t="shared" si="19"/>
        <v>35</v>
      </c>
      <c r="R581" s="17">
        <v>41968.852118055554</v>
      </c>
      <c r="S581" s="17">
        <v>41998.852118055554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 t="shared" si="18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s="11" t="s">
        <v>8275</v>
      </c>
      <c r="P582" t="s">
        <v>8276</v>
      </c>
      <c r="Q582">
        <f t="shared" si="19"/>
        <v>1</v>
      </c>
      <c r="R582" s="17">
        <v>42605.908182870371</v>
      </c>
      <c r="S582" s="17">
        <v>42635.908182870371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 t="shared" si="18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s="11" t="s">
        <v>8275</v>
      </c>
      <c r="P583" t="s">
        <v>8276</v>
      </c>
      <c r="Q583">
        <f t="shared" si="19"/>
        <v>0</v>
      </c>
      <c r="R583" s="17">
        <v>42188.012777777782</v>
      </c>
      <c r="S583" s="17">
        <v>42218.012777777782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 t="shared" si="18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s="11" t="s">
        <v>8275</v>
      </c>
      <c r="P584" t="s">
        <v>8276</v>
      </c>
      <c r="Q584">
        <f t="shared" si="19"/>
        <v>0</v>
      </c>
      <c r="R584" s="17">
        <v>42055.739803240736</v>
      </c>
      <c r="S584" s="17">
        <v>42078.75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 t="shared" si="18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s="11" t="s">
        <v>8275</v>
      </c>
      <c r="P585" t="s">
        <v>8276</v>
      </c>
      <c r="Q585">
        <f t="shared" si="19"/>
        <v>1</v>
      </c>
      <c r="R585" s="17">
        <v>42052.93850694444</v>
      </c>
      <c r="S585" s="17">
        <v>42082.896840277783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 t="shared" si="18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s="11" t="s">
        <v>8275</v>
      </c>
      <c r="P586" t="s">
        <v>8276</v>
      </c>
      <c r="Q586">
        <f t="shared" si="19"/>
        <v>5</v>
      </c>
      <c r="R586" s="17">
        <v>42049.716620370367</v>
      </c>
      <c r="S586" s="17">
        <v>42079.674953703703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 t="shared" si="18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s="11" t="s">
        <v>8275</v>
      </c>
      <c r="P587" t="s">
        <v>8276</v>
      </c>
      <c r="Q587">
        <f t="shared" si="19"/>
        <v>0</v>
      </c>
      <c r="R587" s="17">
        <v>42283.3909375</v>
      </c>
      <c r="S587" s="17">
        <v>42339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 t="shared" si="18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s="11" t="s">
        <v>8275</v>
      </c>
      <c r="P588" t="s">
        <v>8276</v>
      </c>
      <c r="Q588">
        <f t="shared" si="19"/>
        <v>14</v>
      </c>
      <c r="R588" s="17">
        <v>42020.854247685187</v>
      </c>
      <c r="S588" s="17">
        <v>42050.854247685187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 t="shared" si="18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s="11" t="s">
        <v>8275</v>
      </c>
      <c r="P589" t="s">
        <v>8276</v>
      </c>
      <c r="Q589">
        <f t="shared" si="19"/>
        <v>389.29</v>
      </c>
      <c r="R589" s="17">
        <v>42080.757326388892</v>
      </c>
      <c r="S589" s="17">
        <v>42110.757326388892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 t="shared" si="18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s="11" t="s">
        <v>8275</v>
      </c>
      <c r="P590" t="s">
        <v>8276</v>
      </c>
      <c r="Q590">
        <f t="shared" si="19"/>
        <v>150.5</v>
      </c>
      <c r="R590" s="17">
        <v>42631.769513888896</v>
      </c>
      <c r="S590" s="17">
        <v>42691.811180555553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 t="shared" si="18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s="11" t="s">
        <v>8275</v>
      </c>
      <c r="P591" t="s">
        <v>8276</v>
      </c>
      <c r="Q591">
        <f t="shared" si="19"/>
        <v>1</v>
      </c>
      <c r="R591" s="17">
        <v>42178.614571759259</v>
      </c>
      <c r="S591" s="17">
        <v>42193.614571759259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 t="shared" si="18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s="11" t="s">
        <v>8275</v>
      </c>
      <c r="P592" t="s">
        <v>8276</v>
      </c>
      <c r="Q592">
        <f t="shared" si="19"/>
        <v>24.78</v>
      </c>
      <c r="R592" s="17">
        <v>42377.554756944446</v>
      </c>
      <c r="S592" s="17">
        <v>42408.542361111111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 t="shared" si="18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s="11" t="s">
        <v>8275</v>
      </c>
      <c r="P593" t="s">
        <v>8276</v>
      </c>
      <c r="Q593">
        <f t="shared" si="19"/>
        <v>30.5</v>
      </c>
      <c r="R593" s="17">
        <v>42177.543171296296</v>
      </c>
      <c r="S593" s="17">
        <v>42207.543171296296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 t="shared" si="18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s="11" t="s">
        <v>8275</v>
      </c>
      <c r="P594" t="s">
        <v>8276</v>
      </c>
      <c r="Q594">
        <f t="shared" si="19"/>
        <v>250</v>
      </c>
      <c r="R594" s="17">
        <v>41946.232175925928</v>
      </c>
      <c r="S594" s="17">
        <v>41976.232175925921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 t="shared" si="18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s="11" t="s">
        <v>8275</v>
      </c>
      <c r="P595" t="s">
        <v>8276</v>
      </c>
      <c r="Q595">
        <f t="shared" si="19"/>
        <v>16.43</v>
      </c>
      <c r="R595" s="17">
        <v>42070.677604166667</v>
      </c>
      <c r="S595" s="17">
        <v>42100.635937500003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 t="shared" si="18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s="11" t="s">
        <v>8275</v>
      </c>
      <c r="P596" t="s">
        <v>8276</v>
      </c>
      <c r="Q596">
        <f t="shared" si="19"/>
        <v>13</v>
      </c>
      <c r="R596" s="17">
        <v>42446.780162037037</v>
      </c>
      <c r="S596" s="17">
        <v>42476.780162037037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 t="shared" si="18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s="11" t="s">
        <v>8275</v>
      </c>
      <c r="P597" t="s">
        <v>8276</v>
      </c>
      <c r="Q597">
        <f t="shared" si="19"/>
        <v>53.25</v>
      </c>
      <c r="R597" s="17">
        <v>42083.069884259254</v>
      </c>
      <c r="S597" s="17">
        <v>42128.069884259254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 t="shared" si="18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s="11" t="s">
        <v>8275</v>
      </c>
      <c r="P598" t="s">
        <v>8276</v>
      </c>
      <c r="Q598">
        <f t="shared" si="19"/>
        <v>3</v>
      </c>
      <c r="R598" s="17">
        <v>42646.896898148145</v>
      </c>
      <c r="S598" s="17">
        <v>42676.896898148145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 t="shared" si="18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s="11" t="s">
        <v>8275</v>
      </c>
      <c r="P599" t="s">
        <v>8276</v>
      </c>
      <c r="Q599">
        <f t="shared" si="19"/>
        <v>10</v>
      </c>
      <c r="R599" s="17">
        <v>42545.705266203702</v>
      </c>
      <c r="S599" s="17">
        <v>42582.666666666672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 t="shared" si="18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s="11" t="s">
        <v>8275</v>
      </c>
      <c r="P600" t="s">
        <v>8276</v>
      </c>
      <c r="Q600">
        <f t="shared" si="19"/>
        <v>121.43</v>
      </c>
      <c r="R600" s="17">
        <v>41948.00209490741</v>
      </c>
      <c r="S600" s="17">
        <v>41978.00209490741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 t="shared" si="18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s="11" t="s">
        <v>8275</v>
      </c>
      <c r="P601" t="s">
        <v>8276</v>
      </c>
      <c r="Q601">
        <f t="shared" si="19"/>
        <v>15.5</v>
      </c>
      <c r="R601" s="17">
        <v>42047.812523148154</v>
      </c>
      <c r="S601" s="17">
        <v>42071.636111111111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 t="shared" si="18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s="11" t="s">
        <v>8275</v>
      </c>
      <c r="P602" t="s">
        <v>8276</v>
      </c>
      <c r="Q602">
        <f t="shared" si="19"/>
        <v>100</v>
      </c>
      <c r="R602" s="17">
        <v>42073.798171296294</v>
      </c>
      <c r="S602" s="17">
        <v>42133.798171296294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 t="shared" si="18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s="11" t="s">
        <v>8275</v>
      </c>
      <c r="P603" t="s">
        <v>8276</v>
      </c>
      <c r="Q603">
        <f t="shared" si="19"/>
        <v>23.33</v>
      </c>
      <c r="R603" s="17">
        <v>41969.858090277776</v>
      </c>
      <c r="S603" s="17">
        <v>41999.858090277776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 t="shared" si="18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s="11" t="s">
        <v>8275</v>
      </c>
      <c r="P604" t="s">
        <v>8276</v>
      </c>
      <c r="Q604">
        <f t="shared" si="19"/>
        <v>0</v>
      </c>
      <c r="R604" s="17">
        <v>42143.79415509259</v>
      </c>
      <c r="S604" s="17">
        <v>42173.79415509259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 t="shared" si="18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s="11" t="s">
        <v>8275</v>
      </c>
      <c r="P605" t="s">
        <v>8276</v>
      </c>
      <c r="Q605">
        <f t="shared" si="19"/>
        <v>45.39</v>
      </c>
      <c r="R605" s="17">
        <v>41835.639155092591</v>
      </c>
      <c r="S605" s="17">
        <v>41865.639155092591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 t="shared" si="18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s="11" t="s">
        <v>8275</v>
      </c>
      <c r="P606" t="s">
        <v>8276</v>
      </c>
      <c r="Q606">
        <f t="shared" si="19"/>
        <v>0</v>
      </c>
      <c r="R606" s="17">
        <v>41849.035370370373</v>
      </c>
      <c r="S606" s="17">
        <v>41879.035370370373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 t="shared" si="18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s="11" t="s">
        <v>8275</v>
      </c>
      <c r="P607" t="s">
        <v>8276</v>
      </c>
      <c r="Q607">
        <f t="shared" si="19"/>
        <v>16.38</v>
      </c>
      <c r="R607" s="17">
        <v>42194.357731481476</v>
      </c>
      <c r="S607" s="17">
        <v>42239.357731481476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 t="shared" si="18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s="11" t="s">
        <v>8275</v>
      </c>
      <c r="P608" t="s">
        <v>8276</v>
      </c>
      <c r="Q608">
        <f t="shared" si="19"/>
        <v>10</v>
      </c>
      <c r="R608" s="17">
        <v>42102.650567129633</v>
      </c>
      <c r="S608" s="17">
        <v>42148.625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 t="shared" si="18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s="11" t="s">
        <v>8275</v>
      </c>
      <c r="P609" t="s">
        <v>8276</v>
      </c>
      <c r="Q609">
        <f t="shared" si="19"/>
        <v>0</v>
      </c>
      <c r="R609" s="17">
        <v>42300.825648148151</v>
      </c>
      <c r="S609" s="17">
        <v>42330.867314814815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 t="shared" si="18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s="11" t="s">
        <v>8275</v>
      </c>
      <c r="P610" t="s">
        <v>8276</v>
      </c>
      <c r="Q610">
        <f t="shared" si="19"/>
        <v>292.2</v>
      </c>
      <c r="R610" s="17">
        <v>42140.921064814815</v>
      </c>
      <c r="S610" s="17">
        <v>42170.921064814815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 t="shared" si="18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s="11" t="s">
        <v>8275</v>
      </c>
      <c r="P611" t="s">
        <v>8276</v>
      </c>
      <c r="Q611">
        <f t="shared" si="19"/>
        <v>5</v>
      </c>
      <c r="R611" s="17">
        <v>42307.034074074079</v>
      </c>
      <c r="S611" s="17">
        <v>42337.075740740736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 t="shared" si="18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s="11" t="s">
        <v>8275</v>
      </c>
      <c r="P612" t="s">
        <v>8276</v>
      </c>
      <c r="Q612">
        <f t="shared" si="19"/>
        <v>0</v>
      </c>
      <c r="R612" s="17">
        <v>42086.83085648148</v>
      </c>
      <c r="S612" s="17">
        <v>42116.83085648148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 t="shared" si="18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s="11" t="s">
        <v>8275</v>
      </c>
      <c r="P613" t="s">
        <v>8276</v>
      </c>
      <c r="Q613">
        <f t="shared" si="19"/>
        <v>0</v>
      </c>
      <c r="R613" s="17">
        <v>42328.560613425929</v>
      </c>
      <c r="S613" s="17">
        <v>42388.560613425929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 t="shared" si="18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s="11" t="s">
        <v>8275</v>
      </c>
      <c r="P614" t="s">
        <v>8276</v>
      </c>
      <c r="Q614">
        <f t="shared" si="19"/>
        <v>0</v>
      </c>
      <c r="R614" s="17">
        <v>42585.031782407401</v>
      </c>
      <c r="S614" s="17">
        <v>42615.031782407401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 t="shared" si="18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s="11" t="s">
        <v>8275</v>
      </c>
      <c r="P615" t="s">
        <v>8276</v>
      </c>
      <c r="Q615">
        <f t="shared" si="19"/>
        <v>105.93</v>
      </c>
      <c r="R615" s="17">
        <v>42247.496759259258</v>
      </c>
      <c r="S615" s="17">
        <v>42278.207638888889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 t="shared" si="18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s="11" t="s">
        <v>8275</v>
      </c>
      <c r="P616" t="s">
        <v>8276</v>
      </c>
      <c r="Q616">
        <f t="shared" si="19"/>
        <v>0</v>
      </c>
      <c r="R616" s="17">
        <v>42515.061805555553</v>
      </c>
      <c r="S616" s="17">
        <v>42545.061805555553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 t="shared" si="18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s="11" t="s">
        <v>8275</v>
      </c>
      <c r="P617" t="s">
        <v>8276</v>
      </c>
      <c r="Q617">
        <f t="shared" si="19"/>
        <v>0</v>
      </c>
      <c r="R617" s="17">
        <v>42242.122210648144</v>
      </c>
      <c r="S617" s="17">
        <v>42272.122210648144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 t="shared" si="18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s="11" t="s">
        <v>8275</v>
      </c>
      <c r="P618" t="s">
        <v>8276</v>
      </c>
      <c r="Q618">
        <f t="shared" si="19"/>
        <v>0</v>
      </c>
      <c r="R618" s="17">
        <v>42761.376238425932</v>
      </c>
      <c r="S618" s="17">
        <v>42791.376238425932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 t="shared" si="18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s="11" t="s">
        <v>8275</v>
      </c>
      <c r="P619" t="s">
        <v>8276</v>
      </c>
      <c r="Q619">
        <f t="shared" si="19"/>
        <v>20</v>
      </c>
      <c r="R619" s="17">
        <v>42087.343090277776</v>
      </c>
      <c r="S619" s="17">
        <v>42132.343090277776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 t="shared" si="18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s="11" t="s">
        <v>8275</v>
      </c>
      <c r="P620" t="s">
        <v>8276</v>
      </c>
      <c r="Q620">
        <f t="shared" si="19"/>
        <v>0</v>
      </c>
      <c r="R620" s="17">
        <v>42317.810219907406</v>
      </c>
      <c r="S620" s="17">
        <v>42347.810219907406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 t="shared" si="18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s="11" t="s">
        <v>8275</v>
      </c>
      <c r="P621" t="s">
        <v>8276</v>
      </c>
      <c r="Q621">
        <f t="shared" si="19"/>
        <v>1</v>
      </c>
      <c r="R621" s="17">
        <v>41908.650347222225</v>
      </c>
      <c r="S621" s="17">
        <v>41968.692013888889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 t="shared" si="18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s="11" t="s">
        <v>8275</v>
      </c>
      <c r="P622" t="s">
        <v>8276</v>
      </c>
      <c r="Q622">
        <f t="shared" si="19"/>
        <v>300</v>
      </c>
      <c r="R622" s="17">
        <v>41831.716874999998</v>
      </c>
      <c r="S622" s="17">
        <v>41876.716874999998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 t="shared" si="18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s="11" t="s">
        <v>8275</v>
      </c>
      <c r="P623" t="s">
        <v>8276</v>
      </c>
      <c r="Q623">
        <f t="shared" si="19"/>
        <v>87</v>
      </c>
      <c r="R623" s="17">
        <v>42528.987696759257</v>
      </c>
      <c r="S623" s="17">
        <v>42558.987696759257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 t="shared" si="18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s="11" t="s">
        <v>8275</v>
      </c>
      <c r="P624" t="s">
        <v>8276</v>
      </c>
      <c r="Q624">
        <f t="shared" si="19"/>
        <v>37.89</v>
      </c>
      <c r="R624" s="17">
        <v>42532.774745370371</v>
      </c>
      <c r="S624" s="17">
        <v>42552.774745370371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 t="shared" si="18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s="11" t="s">
        <v>8275</v>
      </c>
      <c r="P625" t="s">
        <v>8276</v>
      </c>
      <c r="Q625">
        <f t="shared" si="19"/>
        <v>0</v>
      </c>
      <c r="R625" s="17">
        <v>42122.009224537032</v>
      </c>
      <c r="S625" s="17">
        <v>42152.009224537032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 t="shared" si="18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s="11" t="s">
        <v>8275</v>
      </c>
      <c r="P626" t="s">
        <v>8276</v>
      </c>
      <c r="Q626">
        <f t="shared" si="19"/>
        <v>0</v>
      </c>
      <c r="R626" s="17">
        <v>42108.988900462966</v>
      </c>
      <c r="S626" s="17">
        <v>42138.988900462966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 t="shared" si="18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s="11" t="s">
        <v>8275</v>
      </c>
      <c r="P627" t="s">
        <v>8276</v>
      </c>
      <c r="Q627">
        <f t="shared" si="19"/>
        <v>0</v>
      </c>
      <c r="R627" s="17">
        <v>42790.895567129628</v>
      </c>
      <c r="S627" s="17">
        <v>42820.853900462964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 t="shared" si="18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s="11" t="s">
        <v>8275</v>
      </c>
      <c r="P628" t="s">
        <v>8276</v>
      </c>
      <c r="Q628">
        <f t="shared" si="19"/>
        <v>111.41</v>
      </c>
      <c r="R628" s="17">
        <v>42198.559479166666</v>
      </c>
      <c r="S628" s="17">
        <v>42231.556944444441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 t="shared" si="18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s="11" t="s">
        <v>8275</v>
      </c>
      <c r="P629" t="s">
        <v>8276</v>
      </c>
      <c r="Q629">
        <f t="shared" si="19"/>
        <v>90</v>
      </c>
      <c r="R629" s="17">
        <v>42384.306840277779</v>
      </c>
      <c r="S629" s="17">
        <v>42443.958333333328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 t="shared" si="18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s="11" t="s">
        <v>8275</v>
      </c>
      <c r="P630" t="s">
        <v>8276</v>
      </c>
      <c r="Q630">
        <f t="shared" si="19"/>
        <v>0</v>
      </c>
      <c r="R630" s="17">
        <v>41803.692789351851</v>
      </c>
      <c r="S630" s="17">
        <v>41833.692789351851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 t="shared" si="18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s="11" t="s">
        <v>8275</v>
      </c>
      <c r="P631" t="s">
        <v>8276</v>
      </c>
      <c r="Q631">
        <f t="shared" si="19"/>
        <v>116.67</v>
      </c>
      <c r="R631" s="17">
        <v>42474.637824074074</v>
      </c>
      <c r="S631" s="17">
        <v>42504.637824074074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 t="shared" si="18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s="11" t="s">
        <v>8275</v>
      </c>
      <c r="P632" t="s">
        <v>8276</v>
      </c>
      <c r="Q632">
        <f t="shared" si="19"/>
        <v>10</v>
      </c>
      <c r="R632" s="17">
        <v>42223.619456018518</v>
      </c>
      <c r="S632" s="17">
        <v>42253.215277777781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 t="shared" si="18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s="11" t="s">
        <v>8275</v>
      </c>
      <c r="P633" t="s">
        <v>8276</v>
      </c>
      <c r="Q633">
        <f t="shared" si="19"/>
        <v>76.67</v>
      </c>
      <c r="R633" s="17">
        <v>42489.772326388891</v>
      </c>
      <c r="S633" s="17">
        <v>42518.772326388891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 t="shared" si="18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s="11" t="s">
        <v>8275</v>
      </c>
      <c r="P634" t="s">
        <v>8276</v>
      </c>
      <c r="Q634">
        <f t="shared" si="19"/>
        <v>0</v>
      </c>
      <c r="R634" s="17">
        <v>42303.659317129626</v>
      </c>
      <c r="S634" s="17">
        <v>42333.700983796298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 t="shared" si="18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s="11" t="s">
        <v>8275</v>
      </c>
      <c r="P635" t="s">
        <v>8276</v>
      </c>
      <c r="Q635">
        <f t="shared" si="19"/>
        <v>49.8</v>
      </c>
      <c r="R635" s="17">
        <v>42507.29932870371</v>
      </c>
      <c r="S635" s="17">
        <v>42538.958333333328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 t="shared" si="18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s="11" t="s">
        <v>8275</v>
      </c>
      <c r="P636" t="s">
        <v>8276</v>
      </c>
      <c r="Q636">
        <f t="shared" si="19"/>
        <v>1</v>
      </c>
      <c r="R636" s="17">
        <v>42031.928576388891</v>
      </c>
      <c r="S636" s="17">
        <v>42061.928576388891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 t="shared" si="18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s="11" t="s">
        <v>8275</v>
      </c>
      <c r="P637" t="s">
        <v>8276</v>
      </c>
      <c r="Q637">
        <f t="shared" si="19"/>
        <v>2</v>
      </c>
      <c r="R637" s="17">
        <v>42076.092152777783</v>
      </c>
      <c r="S637" s="17">
        <v>42106.092152777783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 t="shared" si="18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s="11" t="s">
        <v>8275</v>
      </c>
      <c r="P638" t="s">
        <v>8276</v>
      </c>
      <c r="Q638">
        <f t="shared" si="19"/>
        <v>4</v>
      </c>
      <c r="R638" s="17">
        <v>42131.455439814818</v>
      </c>
      <c r="S638" s="17">
        <v>42161.44930555555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 t="shared" si="18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s="11" t="s">
        <v>8275</v>
      </c>
      <c r="P639" t="s">
        <v>8276</v>
      </c>
      <c r="Q639">
        <f t="shared" si="19"/>
        <v>0</v>
      </c>
      <c r="R639" s="17">
        <v>42762.962013888886</v>
      </c>
      <c r="S639" s="17">
        <v>42791.961111111115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 t="shared" si="18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s="11" t="s">
        <v>8275</v>
      </c>
      <c r="P640" t="s">
        <v>8276</v>
      </c>
      <c r="Q640">
        <f t="shared" si="19"/>
        <v>3</v>
      </c>
      <c r="R640" s="17">
        <v>42759.593310185184</v>
      </c>
      <c r="S640" s="17">
        <v>42819.55164351852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 t="shared" si="18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s="11" t="s">
        <v>8275</v>
      </c>
      <c r="P641" t="s">
        <v>8276</v>
      </c>
      <c r="Q641">
        <f t="shared" si="19"/>
        <v>1</v>
      </c>
      <c r="R641" s="17">
        <v>41865.583275462966</v>
      </c>
      <c r="S641" s="17">
        <v>41925.583275462966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 t="shared" ref="F642:F705" si="20">ROUND(E642/D642*100,0)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s="11" t="s">
        <v>8275</v>
      </c>
      <c r="P642" t="s">
        <v>8277</v>
      </c>
      <c r="Q642">
        <f t="shared" ref="Q642:Q705" si="21">IFERROR(ROUND(E642/M642,2),0)</f>
        <v>50.5</v>
      </c>
      <c r="R642" s="17">
        <v>42683.420312500006</v>
      </c>
      <c r="S642" s="17">
        <v>42698.958333333328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 t="shared" si="20"/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s="11" t="s">
        <v>8275</v>
      </c>
      <c r="P643" t="s">
        <v>8277</v>
      </c>
      <c r="Q643">
        <f t="shared" si="21"/>
        <v>151.32</v>
      </c>
      <c r="R643" s="17">
        <v>42199.57</v>
      </c>
      <c r="S643" s="17">
        <v>42229.57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 t="shared" si="2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s="11" t="s">
        <v>8275</v>
      </c>
      <c r="P644" t="s">
        <v>8277</v>
      </c>
      <c r="Q644">
        <f t="shared" si="21"/>
        <v>134.36000000000001</v>
      </c>
      <c r="R644" s="17">
        <v>42199.651319444441</v>
      </c>
      <c r="S644" s="17">
        <v>42235.651319444441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 t="shared" si="2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s="11" t="s">
        <v>8275</v>
      </c>
      <c r="P645" t="s">
        <v>8277</v>
      </c>
      <c r="Q645">
        <f t="shared" si="21"/>
        <v>174.03</v>
      </c>
      <c r="R645" s="17">
        <v>42100.642071759255</v>
      </c>
      <c r="S645" s="17">
        <v>42155.642071759255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 t="shared" si="2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s="11" t="s">
        <v>8275</v>
      </c>
      <c r="P646" t="s">
        <v>8277</v>
      </c>
      <c r="Q646">
        <f t="shared" si="21"/>
        <v>73.489999999999995</v>
      </c>
      <c r="R646" s="17">
        <v>41898.665960648148</v>
      </c>
      <c r="S646" s="17">
        <v>41941.041666666664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 t="shared" si="2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s="11" t="s">
        <v>8275</v>
      </c>
      <c r="P647" t="s">
        <v>8277</v>
      </c>
      <c r="Q647">
        <f t="shared" si="21"/>
        <v>23.52</v>
      </c>
      <c r="R647" s="17">
        <v>42564.026319444441</v>
      </c>
      <c r="S647" s="17">
        <v>42594.026319444441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 t="shared" si="2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s="11" t="s">
        <v>8275</v>
      </c>
      <c r="P648" t="s">
        <v>8277</v>
      </c>
      <c r="Q648">
        <f t="shared" si="21"/>
        <v>39.07</v>
      </c>
      <c r="R648" s="17">
        <v>41832.852627314816</v>
      </c>
      <c r="S648" s="17">
        <v>41862.852627314816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 t="shared" si="2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s="11" t="s">
        <v>8275</v>
      </c>
      <c r="P649" t="s">
        <v>8277</v>
      </c>
      <c r="Q649">
        <f t="shared" si="21"/>
        <v>125.94</v>
      </c>
      <c r="R649" s="17">
        <v>42416.767928240741</v>
      </c>
      <c r="S649" s="17">
        <v>42446.726261574076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 t="shared" si="2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s="11" t="s">
        <v>8275</v>
      </c>
      <c r="P650" t="s">
        <v>8277</v>
      </c>
      <c r="Q650">
        <f t="shared" si="21"/>
        <v>1644</v>
      </c>
      <c r="R650" s="17">
        <v>41891.693379629629</v>
      </c>
      <c r="S650" s="17">
        <v>41926.693379629629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 t="shared" si="2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s="11" t="s">
        <v>8275</v>
      </c>
      <c r="P651" t="s">
        <v>8277</v>
      </c>
      <c r="Q651">
        <f t="shared" si="21"/>
        <v>42.67</v>
      </c>
      <c r="R651" s="17">
        <v>41877.912187499998</v>
      </c>
      <c r="S651" s="17">
        <v>41898.912187499998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 t="shared" si="2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s="11" t="s">
        <v>8275</v>
      </c>
      <c r="P652" t="s">
        <v>8277</v>
      </c>
      <c r="Q652">
        <f t="shared" si="21"/>
        <v>35.130000000000003</v>
      </c>
      <c r="R652" s="17">
        <v>41932.036851851852</v>
      </c>
      <c r="S652" s="17">
        <v>41992.078518518523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 t="shared" si="2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s="11" t="s">
        <v>8275</v>
      </c>
      <c r="P653" t="s">
        <v>8277</v>
      </c>
      <c r="Q653">
        <f t="shared" si="21"/>
        <v>239.35</v>
      </c>
      <c r="R653" s="17">
        <v>41956.017488425925</v>
      </c>
      <c r="S653" s="17">
        <v>41986.017488425925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 t="shared" si="2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s="11" t="s">
        <v>8275</v>
      </c>
      <c r="P654" t="s">
        <v>8277</v>
      </c>
      <c r="Q654">
        <f t="shared" si="21"/>
        <v>107.64</v>
      </c>
      <c r="R654" s="17">
        <v>42675.690393518518</v>
      </c>
      <c r="S654" s="17">
        <v>42705.732060185182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 t="shared" si="2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s="11" t="s">
        <v>8275</v>
      </c>
      <c r="P655" t="s">
        <v>8277</v>
      </c>
      <c r="Q655">
        <f t="shared" si="21"/>
        <v>95.83</v>
      </c>
      <c r="R655" s="17">
        <v>42199.618518518517</v>
      </c>
      <c r="S655" s="17">
        <v>42236.618518518517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 t="shared" si="2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s="11" t="s">
        <v>8275</v>
      </c>
      <c r="P656" t="s">
        <v>8277</v>
      </c>
      <c r="Q656">
        <f t="shared" si="21"/>
        <v>31.66</v>
      </c>
      <c r="R656" s="17">
        <v>42163.957326388889</v>
      </c>
      <c r="S656" s="17">
        <v>42193.957326388889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 t="shared" si="2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s="11" t="s">
        <v>8275</v>
      </c>
      <c r="P657" t="s">
        <v>8277</v>
      </c>
      <c r="Q657">
        <f t="shared" si="21"/>
        <v>42.89</v>
      </c>
      <c r="R657" s="17">
        <v>42045.957314814819</v>
      </c>
      <c r="S657" s="17">
        <v>42075.915648148148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 t="shared" si="2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s="11" t="s">
        <v>8275</v>
      </c>
      <c r="P658" t="s">
        <v>8277</v>
      </c>
      <c r="Q658">
        <f t="shared" si="21"/>
        <v>122.74</v>
      </c>
      <c r="R658" s="17">
        <v>42417.804618055554</v>
      </c>
      <c r="S658" s="17">
        <v>42477.762951388882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 t="shared" si="2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s="11" t="s">
        <v>8275</v>
      </c>
      <c r="P659" t="s">
        <v>8277</v>
      </c>
      <c r="Q659">
        <f t="shared" si="21"/>
        <v>190.45</v>
      </c>
      <c r="R659" s="17">
        <v>42331.84574074074</v>
      </c>
      <c r="S659" s="17">
        <v>42361.84574074074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 t="shared" si="2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s="11" t="s">
        <v>8275</v>
      </c>
      <c r="P660" t="s">
        <v>8277</v>
      </c>
      <c r="Q660">
        <f t="shared" si="21"/>
        <v>109.34</v>
      </c>
      <c r="R660" s="17">
        <v>42179.160752314812</v>
      </c>
      <c r="S660" s="17">
        <v>42211.75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 t="shared" si="2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s="11" t="s">
        <v>8275</v>
      </c>
      <c r="P661" t="s">
        <v>8277</v>
      </c>
      <c r="Q661">
        <f t="shared" si="21"/>
        <v>143.66999999999999</v>
      </c>
      <c r="R661" s="17">
        <v>42209.593692129631</v>
      </c>
      <c r="S661" s="17">
        <v>42239.593692129631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 t="shared" si="2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s="11" t="s">
        <v>8275</v>
      </c>
      <c r="P662" t="s">
        <v>8277</v>
      </c>
      <c r="Q662">
        <f t="shared" si="21"/>
        <v>84.94</v>
      </c>
      <c r="R662" s="17">
        <v>41922.741655092592</v>
      </c>
      <c r="S662" s="17">
        <v>41952.783321759263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 t="shared" si="2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s="11" t="s">
        <v>8275</v>
      </c>
      <c r="P663" t="s">
        <v>8277</v>
      </c>
      <c r="Q663">
        <f t="shared" si="21"/>
        <v>10.56</v>
      </c>
      <c r="R663" s="17">
        <v>42636.645358796297</v>
      </c>
      <c r="S663" s="17">
        <v>42666.645358796297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 t="shared" si="2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s="11" t="s">
        <v>8275</v>
      </c>
      <c r="P664" t="s">
        <v>8277</v>
      </c>
      <c r="Q664">
        <f t="shared" si="21"/>
        <v>39</v>
      </c>
      <c r="R664" s="17">
        <v>41990.438043981485</v>
      </c>
      <c r="S664" s="17">
        <v>42020.438043981485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 t="shared" si="2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s="11" t="s">
        <v>8275</v>
      </c>
      <c r="P665" t="s">
        <v>8277</v>
      </c>
      <c r="Q665">
        <f t="shared" si="21"/>
        <v>100</v>
      </c>
      <c r="R665" s="17">
        <v>42173.843240740738</v>
      </c>
      <c r="S665" s="17">
        <v>42203.843240740738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 t="shared" si="2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s="11" t="s">
        <v>8275</v>
      </c>
      <c r="P666" t="s">
        <v>8277</v>
      </c>
      <c r="Q666">
        <f t="shared" si="21"/>
        <v>31.17</v>
      </c>
      <c r="R666" s="17">
        <v>42077.666377314818</v>
      </c>
      <c r="S666" s="17">
        <v>42107.666377314818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 t="shared" si="2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s="11" t="s">
        <v>8275</v>
      </c>
      <c r="P667" t="s">
        <v>8277</v>
      </c>
      <c r="Q667">
        <f t="shared" si="21"/>
        <v>155.33000000000001</v>
      </c>
      <c r="R667" s="17">
        <v>42688.711354166662</v>
      </c>
      <c r="S667" s="17">
        <v>42748.711354166662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 t="shared" si="2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s="11" t="s">
        <v>8275</v>
      </c>
      <c r="P668" t="s">
        <v>8277</v>
      </c>
      <c r="Q668">
        <f t="shared" si="21"/>
        <v>2</v>
      </c>
      <c r="R668" s="17">
        <v>41838.832152777781</v>
      </c>
      <c r="S668" s="17">
        <v>41868.832152777781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 t="shared" si="2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s="11" t="s">
        <v>8275</v>
      </c>
      <c r="P669" t="s">
        <v>8277</v>
      </c>
      <c r="Q669">
        <f t="shared" si="21"/>
        <v>178.93</v>
      </c>
      <c r="R669" s="17">
        <v>42632.373414351852</v>
      </c>
      <c r="S669" s="17">
        <v>42672.373414351852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 t="shared" si="2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s="11" t="s">
        <v>8275</v>
      </c>
      <c r="P670" t="s">
        <v>8277</v>
      </c>
      <c r="Q670">
        <f t="shared" si="21"/>
        <v>27.36</v>
      </c>
      <c r="R670" s="17">
        <v>42090.831273148149</v>
      </c>
      <c r="S670" s="17">
        <v>42135.831273148149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 t="shared" si="2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s="11" t="s">
        <v>8275</v>
      </c>
      <c r="P671" t="s">
        <v>8277</v>
      </c>
      <c r="Q671">
        <f t="shared" si="21"/>
        <v>1536.25</v>
      </c>
      <c r="R671" s="17">
        <v>42527.625671296293</v>
      </c>
      <c r="S671" s="17">
        <v>42557.625671296293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 t="shared" si="2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s="11" t="s">
        <v>8275</v>
      </c>
      <c r="P672" t="s">
        <v>8277</v>
      </c>
      <c r="Q672">
        <f t="shared" si="21"/>
        <v>85</v>
      </c>
      <c r="R672" s="17">
        <v>42506.709722222222</v>
      </c>
      <c r="S672" s="17">
        <v>42540.340277777781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 t="shared" si="2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s="11" t="s">
        <v>8275</v>
      </c>
      <c r="P673" t="s">
        <v>8277</v>
      </c>
      <c r="Q673">
        <f t="shared" si="21"/>
        <v>788.53</v>
      </c>
      <c r="R673" s="17">
        <v>41984.692731481482</v>
      </c>
      <c r="S673" s="17">
        <v>42018.166666666672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 t="shared" si="2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s="11" t="s">
        <v>8275</v>
      </c>
      <c r="P674" t="s">
        <v>8277</v>
      </c>
      <c r="Q674">
        <f t="shared" si="21"/>
        <v>50.3</v>
      </c>
      <c r="R674" s="17">
        <v>41974.219490740739</v>
      </c>
      <c r="S674" s="17">
        <v>42005.207638888889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 t="shared" si="2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s="11" t="s">
        <v>8275</v>
      </c>
      <c r="P675" t="s">
        <v>8277</v>
      </c>
      <c r="Q675">
        <f t="shared" si="21"/>
        <v>68.33</v>
      </c>
      <c r="R675" s="17">
        <v>41838.840474537035</v>
      </c>
      <c r="S675" s="17">
        <v>41883.840474537035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 t="shared" si="2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s="11" t="s">
        <v>8275</v>
      </c>
      <c r="P676" t="s">
        <v>8277</v>
      </c>
      <c r="Q676">
        <f t="shared" si="21"/>
        <v>7.5</v>
      </c>
      <c r="R676" s="17">
        <v>41803.116053240738</v>
      </c>
      <c r="S676" s="17">
        <v>41863.116053240738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 t="shared" si="2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s="11" t="s">
        <v>8275</v>
      </c>
      <c r="P677" t="s">
        <v>8277</v>
      </c>
      <c r="Q677">
        <f t="shared" si="21"/>
        <v>34.270000000000003</v>
      </c>
      <c r="R677" s="17">
        <v>41975.930601851855</v>
      </c>
      <c r="S677" s="17">
        <v>42005.290972222225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 t="shared" si="2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s="11" t="s">
        <v>8275</v>
      </c>
      <c r="P678" t="s">
        <v>8277</v>
      </c>
      <c r="Q678">
        <f t="shared" si="21"/>
        <v>61.29</v>
      </c>
      <c r="R678" s="17">
        <v>42012.768298611118</v>
      </c>
      <c r="S678" s="17">
        <v>42042.768298611118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 t="shared" si="2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s="11" t="s">
        <v>8275</v>
      </c>
      <c r="P679" t="s">
        <v>8277</v>
      </c>
      <c r="Q679">
        <f t="shared" si="21"/>
        <v>133.25</v>
      </c>
      <c r="R679" s="17">
        <v>42504.403877314813</v>
      </c>
      <c r="S679" s="17">
        <v>42549.403877314813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 t="shared" si="2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s="11" t="s">
        <v>8275</v>
      </c>
      <c r="P680" t="s">
        <v>8277</v>
      </c>
      <c r="Q680">
        <f t="shared" si="21"/>
        <v>65.180000000000007</v>
      </c>
      <c r="R680" s="17">
        <v>42481.376597222217</v>
      </c>
      <c r="S680" s="17">
        <v>42511.376597222217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 t="shared" si="2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s="11" t="s">
        <v>8275</v>
      </c>
      <c r="P681" t="s">
        <v>8277</v>
      </c>
      <c r="Q681">
        <f t="shared" si="21"/>
        <v>93.9</v>
      </c>
      <c r="R681" s="17">
        <v>42556.695706018523</v>
      </c>
      <c r="S681" s="17">
        <v>42616.695706018523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 t="shared" si="2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s="11" t="s">
        <v>8275</v>
      </c>
      <c r="P682" t="s">
        <v>8277</v>
      </c>
      <c r="Q682">
        <f t="shared" si="21"/>
        <v>150.65</v>
      </c>
      <c r="R682" s="17">
        <v>41864.501516203702</v>
      </c>
      <c r="S682" s="17">
        <v>41899.501516203702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 t="shared" si="2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s="11" t="s">
        <v>8275</v>
      </c>
      <c r="P683" t="s">
        <v>8277</v>
      </c>
      <c r="Q683">
        <f t="shared" si="21"/>
        <v>1</v>
      </c>
      <c r="R683" s="17">
        <v>42639.805601851855</v>
      </c>
      <c r="S683" s="17">
        <v>42669.805601851855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 t="shared" si="2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s="11" t="s">
        <v>8275</v>
      </c>
      <c r="P684" t="s">
        <v>8277</v>
      </c>
      <c r="Q684">
        <f t="shared" si="21"/>
        <v>13.25</v>
      </c>
      <c r="R684" s="17">
        <v>42778.765300925923</v>
      </c>
      <c r="S684" s="17">
        <v>42808.723634259266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 t="shared" si="2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s="11" t="s">
        <v>8275</v>
      </c>
      <c r="P685" t="s">
        <v>8277</v>
      </c>
      <c r="Q685">
        <f t="shared" si="21"/>
        <v>99.33</v>
      </c>
      <c r="R685" s="17">
        <v>42634.900046296301</v>
      </c>
      <c r="S685" s="17">
        <v>42674.900046296301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 t="shared" si="2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s="11" t="s">
        <v>8275</v>
      </c>
      <c r="P686" t="s">
        <v>8277</v>
      </c>
      <c r="Q686">
        <f t="shared" si="21"/>
        <v>177.39</v>
      </c>
      <c r="R686" s="17">
        <v>41809.473275462966</v>
      </c>
      <c r="S686" s="17">
        <v>41845.125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 t="shared" si="2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s="11" t="s">
        <v>8275</v>
      </c>
      <c r="P687" t="s">
        <v>8277</v>
      </c>
      <c r="Q687">
        <f t="shared" si="21"/>
        <v>55.3</v>
      </c>
      <c r="R687" s="17">
        <v>41971.866574074069</v>
      </c>
      <c r="S687" s="17">
        <v>42016.866574074069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 t="shared" si="2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s="11" t="s">
        <v>8275</v>
      </c>
      <c r="P688" t="s">
        <v>8277</v>
      </c>
      <c r="Q688">
        <f t="shared" si="21"/>
        <v>0</v>
      </c>
      <c r="R688" s="17">
        <v>42189.673263888893</v>
      </c>
      <c r="S688" s="17">
        <v>42219.673263888893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 t="shared" si="2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s="11" t="s">
        <v>8275</v>
      </c>
      <c r="P689" t="s">
        <v>8277</v>
      </c>
      <c r="Q689">
        <f t="shared" si="21"/>
        <v>591.66999999999996</v>
      </c>
      <c r="R689" s="17">
        <v>42711.750613425931</v>
      </c>
      <c r="S689" s="17">
        <v>42771.750613425931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 t="shared" si="2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s="11" t="s">
        <v>8275</v>
      </c>
      <c r="P690" t="s">
        <v>8277</v>
      </c>
      <c r="Q690">
        <f t="shared" si="21"/>
        <v>405.5</v>
      </c>
      <c r="R690" s="17">
        <v>42262.104780092588</v>
      </c>
      <c r="S690" s="17">
        <v>42292.104780092588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 t="shared" si="2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s="11" t="s">
        <v>8275</v>
      </c>
      <c r="P691" t="s">
        <v>8277</v>
      </c>
      <c r="Q691">
        <f t="shared" si="21"/>
        <v>343.15</v>
      </c>
      <c r="R691" s="17">
        <v>42675.66778935185</v>
      </c>
      <c r="S691" s="17">
        <v>42712.207638888889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 t="shared" si="2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s="11" t="s">
        <v>8275</v>
      </c>
      <c r="P692" t="s">
        <v>8277</v>
      </c>
      <c r="Q692">
        <f t="shared" si="21"/>
        <v>72.59</v>
      </c>
      <c r="R692" s="17">
        <v>42579.634733796294</v>
      </c>
      <c r="S692" s="17">
        <v>42622.25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 t="shared" si="2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s="11" t="s">
        <v>8275</v>
      </c>
      <c r="P693" t="s">
        <v>8277</v>
      </c>
      <c r="Q693">
        <f t="shared" si="21"/>
        <v>26</v>
      </c>
      <c r="R693" s="17">
        <v>42158.028310185182</v>
      </c>
      <c r="S693" s="17">
        <v>42186.028310185182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 t="shared" si="2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s="11" t="s">
        <v>8275</v>
      </c>
      <c r="P694" t="s">
        <v>8277</v>
      </c>
      <c r="Q694">
        <f t="shared" si="21"/>
        <v>6.5</v>
      </c>
      <c r="R694" s="17">
        <v>42696.37572916667</v>
      </c>
      <c r="S694" s="17">
        <v>42726.37572916667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 t="shared" si="2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s="11" t="s">
        <v>8275</v>
      </c>
      <c r="P695" t="s">
        <v>8277</v>
      </c>
      <c r="Q695">
        <f t="shared" si="21"/>
        <v>119.39</v>
      </c>
      <c r="R695" s="17">
        <v>42094.808182870373</v>
      </c>
      <c r="S695" s="17">
        <v>42124.808182870373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 t="shared" si="2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s="11" t="s">
        <v>8275</v>
      </c>
      <c r="P696" t="s">
        <v>8277</v>
      </c>
      <c r="Q696">
        <f t="shared" si="21"/>
        <v>84.29</v>
      </c>
      <c r="R696" s="17">
        <v>42737.663877314815</v>
      </c>
      <c r="S696" s="17">
        <v>42767.663877314815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 t="shared" si="2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s="11" t="s">
        <v>8275</v>
      </c>
      <c r="P697" t="s">
        <v>8277</v>
      </c>
      <c r="Q697">
        <f t="shared" si="21"/>
        <v>90.86</v>
      </c>
      <c r="R697" s="17">
        <v>41913.521064814813</v>
      </c>
      <c r="S697" s="17">
        <v>41943.521064814813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 t="shared" si="2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s="11" t="s">
        <v>8275</v>
      </c>
      <c r="P698" t="s">
        <v>8277</v>
      </c>
      <c r="Q698">
        <f t="shared" si="21"/>
        <v>1</v>
      </c>
      <c r="R698" s="17">
        <v>41815.927106481482</v>
      </c>
      <c r="S698" s="17">
        <v>41845.927106481482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 t="shared" si="2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s="11" t="s">
        <v>8275</v>
      </c>
      <c r="P699" t="s">
        <v>8277</v>
      </c>
      <c r="Q699">
        <f t="shared" si="21"/>
        <v>20.34</v>
      </c>
      <c r="R699" s="17">
        <v>42388.523020833338</v>
      </c>
      <c r="S699" s="17">
        <v>42403.523020833338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 t="shared" si="2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s="11" t="s">
        <v>8275</v>
      </c>
      <c r="P700" t="s">
        <v>8277</v>
      </c>
      <c r="Q700">
        <f t="shared" si="21"/>
        <v>530.69000000000005</v>
      </c>
      <c r="R700" s="17">
        <v>41866.931076388886</v>
      </c>
      <c r="S700" s="17">
        <v>41900.083333333336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 t="shared" si="2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s="11" t="s">
        <v>8275</v>
      </c>
      <c r="P701" t="s">
        <v>8277</v>
      </c>
      <c r="Q701">
        <f t="shared" si="21"/>
        <v>120.39</v>
      </c>
      <c r="R701" s="17">
        <v>41563.485509259262</v>
      </c>
      <c r="S701" s="17">
        <v>41600.666666666664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 t="shared" si="2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s="11" t="s">
        <v>8275</v>
      </c>
      <c r="P702" t="s">
        <v>8277</v>
      </c>
      <c r="Q702">
        <f t="shared" si="21"/>
        <v>13</v>
      </c>
      <c r="R702" s="17">
        <v>42715.688437500001</v>
      </c>
      <c r="S702" s="17">
        <v>42745.688437500001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 t="shared" si="2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s="11" t="s">
        <v>8275</v>
      </c>
      <c r="P703" t="s">
        <v>8277</v>
      </c>
      <c r="Q703">
        <f t="shared" si="21"/>
        <v>291.33</v>
      </c>
      <c r="R703" s="17">
        <v>41813.662962962961</v>
      </c>
      <c r="S703" s="17">
        <v>41843.662962962961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 t="shared" si="2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s="11" t="s">
        <v>8275</v>
      </c>
      <c r="P704" t="s">
        <v>8277</v>
      </c>
      <c r="Q704">
        <f t="shared" si="21"/>
        <v>124.92</v>
      </c>
      <c r="R704" s="17">
        <v>42668.726701388892</v>
      </c>
      <c r="S704" s="17">
        <v>42698.768368055549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 t="shared" si="2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s="11" t="s">
        <v>8275</v>
      </c>
      <c r="P705" t="s">
        <v>8277</v>
      </c>
      <c r="Q705">
        <f t="shared" si="21"/>
        <v>119.57</v>
      </c>
      <c r="R705" s="17">
        <v>42711.950798611113</v>
      </c>
      <c r="S705" s="17">
        <v>42766.98055555555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 t="shared" ref="F706:F769" si="22">ROUND(E706/D706*100,0)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s="11" t="s">
        <v>8275</v>
      </c>
      <c r="P706" t="s">
        <v>8277</v>
      </c>
      <c r="Q706">
        <f t="shared" ref="Q706:Q769" si="23">IFERROR(ROUND(E706/M706,2),0)</f>
        <v>120.25</v>
      </c>
      <c r="R706" s="17">
        <v>42726.192916666667</v>
      </c>
      <c r="S706" s="17">
        <v>42786.192916666667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 t="shared" si="22"/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s="11" t="s">
        <v>8275</v>
      </c>
      <c r="P707" t="s">
        <v>8277</v>
      </c>
      <c r="Q707">
        <f t="shared" si="23"/>
        <v>195.4</v>
      </c>
      <c r="R707" s="17">
        <v>42726.491643518515</v>
      </c>
      <c r="S707" s="17">
        <v>42756.491643518515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 t="shared" si="22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s="11" t="s">
        <v>8275</v>
      </c>
      <c r="P708" t="s">
        <v>8277</v>
      </c>
      <c r="Q708">
        <f t="shared" si="23"/>
        <v>0</v>
      </c>
      <c r="R708" s="17">
        <v>42676.995173611111</v>
      </c>
      <c r="S708" s="17">
        <v>42718.777083333334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 t="shared" si="22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s="11" t="s">
        <v>8275</v>
      </c>
      <c r="P709" t="s">
        <v>8277</v>
      </c>
      <c r="Q709">
        <f t="shared" si="23"/>
        <v>117.7</v>
      </c>
      <c r="R709" s="17">
        <v>42696.663506944446</v>
      </c>
      <c r="S709" s="17">
        <v>42736.663506944446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 t="shared" si="22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s="11" t="s">
        <v>8275</v>
      </c>
      <c r="P710" t="s">
        <v>8277</v>
      </c>
      <c r="Q710">
        <f t="shared" si="23"/>
        <v>23.95</v>
      </c>
      <c r="R710" s="17">
        <v>41835.581018518518</v>
      </c>
      <c r="S710" s="17">
        <v>41895.581018518518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 t="shared" si="22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s="11" t="s">
        <v>8275</v>
      </c>
      <c r="P711" t="s">
        <v>8277</v>
      </c>
      <c r="Q711">
        <f t="shared" si="23"/>
        <v>30.5</v>
      </c>
      <c r="R711" s="17">
        <v>41948.041192129633</v>
      </c>
      <c r="S711" s="17">
        <v>41978.041192129633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 t="shared" si="22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s="11" t="s">
        <v>8275</v>
      </c>
      <c r="P712" t="s">
        <v>8277</v>
      </c>
      <c r="Q712">
        <f t="shared" si="23"/>
        <v>0</v>
      </c>
      <c r="R712" s="17">
        <v>41837.984976851854</v>
      </c>
      <c r="S712" s="17">
        <v>41871.030555555553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 t="shared" si="22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s="11" t="s">
        <v>8275</v>
      </c>
      <c r="P713" t="s">
        <v>8277</v>
      </c>
      <c r="Q713">
        <f t="shared" si="23"/>
        <v>99.97</v>
      </c>
      <c r="R713" s="17">
        <v>42678.459120370375</v>
      </c>
      <c r="S713" s="17">
        <v>42718.500787037032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 t="shared" si="22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s="11" t="s">
        <v>8275</v>
      </c>
      <c r="P714" t="s">
        <v>8277</v>
      </c>
      <c r="Q714">
        <f t="shared" si="23"/>
        <v>26.25</v>
      </c>
      <c r="R714" s="17">
        <v>42384.680925925932</v>
      </c>
      <c r="S714" s="17">
        <v>42414.680925925932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 t="shared" si="22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s="11" t="s">
        <v>8275</v>
      </c>
      <c r="P715" t="s">
        <v>8277</v>
      </c>
      <c r="Q715">
        <f t="shared" si="23"/>
        <v>199</v>
      </c>
      <c r="R715" s="17">
        <v>42496.529305555552</v>
      </c>
      <c r="S715" s="17">
        <v>42526.529305555552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 t="shared" si="22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s="11" t="s">
        <v>8275</v>
      </c>
      <c r="P716" t="s">
        <v>8277</v>
      </c>
      <c r="Q716">
        <f t="shared" si="23"/>
        <v>80.319999999999993</v>
      </c>
      <c r="R716" s="17">
        <v>42734.787986111114</v>
      </c>
      <c r="S716" s="17">
        <v>42794.787986111114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 t="shared" si="22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s="11" t="s">
        <v>8275</v>
      </c>
      <c r="P717" t="s">
        <v>8277</v>
      </c>
      <c r="Q717">
        <f t="shared" si="23"/>
        <v>115.75</v>
      </c>
      <c r="R717" s="17">
        <v>42273.090740740736</v>
      </c>
      <c r="S717" s="17">
        <v>42313.132407407407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 t="shared" si="22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s="11" t="s">
        <v>8275</v>
      </c>
      <c r="P718" t="s">
        <v>8277</v>
      </c>
      <c r="Q718">
        <f t="shared" si="23"/>
        <v>44.69</v>
      </c>
      <c r="R718" s="17">
        <v>41940.658645833333</v>
      </c>
      <c r="S718" s="17">
        <v>41974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 t="shared" si="22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s="11" t="s">
        <v>8275</v>
      </c>
      <c r="P719" t="s">
        <v>8277</v>
      </c>
      <c r="Q719">
        <f t="shared" si="23"/>
        <v>76.25</v>
      </c>
      <c r="R719" s="17">
        <v>41857.854189814818</v>
      </c>
      <c r="S719" s="17">
        <v>41887.854189814818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 t="shared" si="22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s="11" t="s">
        <v>8275</v>
      </c>
      <c r="P720" t="s">
        <v>8277</v>
      </c>
      <c r="Q720">
        <f t="shared" si="23"/>
        <v>22.5</v>
      </c>
      <c r="R720" s="17">
        <v>42752.845451388886</v>
      </c>
      <c r="S720" s="17">
        <v>42784.249305555553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 t="shared" si="22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s="11" t="s">
        <v>8275</v>
      </c>
      <c r="P721" t="s">
        <v>8277</v>
      </c>
      <c r="Q721">
        <f t="shared" si="23"/>
        <v>19.399999999999999</v>
      </c>
      <c r="R721" s="17">
        <v>42409.040231481486</v>
      </c>
      <c r="S721" s="17">
        <v>42423.040231481486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 t="shared" si="22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s="11" t="s">
        <v>8278</v>
      </c>
      <c r="P722" t="s">
        <v>8279</v>
      </c>
      <c r="Q722">
        <f t="shared" si="23"/>
        <v>66.709999999999994</v>
      </c>
      <c r="R722" s="17">
        <v>40909.649201388893</v>
      </c>
      <c r="S722" s="17">
        <v>40937.649201388893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 t="shared" si="22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s="11" t="s">
        <v>8278</v>
      </c>
      <c r="P723" t="s">
        <v>8279</v>
      </c>
      <c r="Q723">
        <f t="shared" si="23"/>
        <v>84.14</v>
      </c>
      <c r="R723" s="17">
        <v>41807.571840277778</v>
      </c>
      <c r="S723" s="17">
        <v>41852.571840277778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 t="shared" si="22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s="11" t="s">
        <v>8278</v>
      </c>
      <c r="P724" t="s">
        <v>8279</v>
      </c>
      <c r="Q724">
        <f t="shared" si="23"/>
        <v>215.73</v>
      </c>
      <c r="R724" s="17">
        <v>40977.805300925924</v>
      </c>
      <c r="S724" s="17">
        <v>41007.76363425926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 t="shared" si="22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s="11" t="s">
        <v>8278</v>
      </c>
      <c r="P725" t="s">
        <v>8279</v>
      </c>
      <c r="Q725">
        <f t="shared" si="23"/>
        <v>54.69</v>
      </c>
      <c r="R725" s="17">
        <v>42184.816539351858</v>
      </c>
      <c r="S725" s="17">
        <v>42215.165972222225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 t="shared" si="22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s="11" t="s">
        <v>8278</v>
      </c>
      <c r="P726" t="s">
        <v>8279</v>
      </c>
      <c r="Q726">
        <f t="shared" si="23"/>
        <v>51.63</v>
      </c>
      <c r="R726" s="17">
        <v>40694.638460648144</v>
      </c>
      <c r="S726" s="17">
        <v>40724.638460648144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 t="shared" si="22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s="11" t="s">
        <v>8278</v>
      </c>
      <c r="P727" t="s">
        <v>8279</v>
      </c>
      <c r="Q727">
        <f t="shared" si="23"/>
        <v>143.36000000000001</v>
      </c>
      <c r="R727" s="17">
        <v>42321.626296296294</v>
      </c>
      <c r="S727" s="17">
        <v>42351.626296296294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 t="shared" si="22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s="11" t="s">
        <v>8278</v>
      </c>
      <c r="P728" t="s">
        <v>8279</v>
      </c>
      <c r="Q728">
        <f t="shared" si="23"/>
        <v>72.430000000000007</v>
      </c>
      <c r="R728" s="17">
        <v>41346.042673611111</v>
      </c>
      <c r="S728" s="17">
        <v>41376.042673611111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 t="shared" si="22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s="11" t="s">
        <v>8278</v>
      </c>
      <c r="P729" t="s">
        <v>8279</v>
      </c>
      <c r="Q729">
        <f t="shared" si="23"/>
        <v>36.53</v>
      </c>
      <c r="R729" s="17">
        <v>41247.020243055551</v>
      </c>
      <c r="S729" s="17">
        <v>41288.888888888891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 t="shared" si="22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s="11" t="s">
        <v>8278</v>
      </c>
      <c r="P730" t="s">
        <v>8279</v>
      </c>
      <c r="Q730">
        <f t="shared" si="23"/>
        <v>60.9</v>
      </c>
      <c r="R730" s="17">
        <v>40731.837465277778</v>
      </c>
      <c r="S730" s="17">
        <v>40776.837465277778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 t="shared" si="22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s="11" t="s">
        <v>8278</v>
      </c>
      <c r="P731" t="s">
        <v>8279</v>
      </c>
      <c r="Q731">
        <f t="shared" si="23"/>
        <v>43.55</v>
      </c>
      <c r="R731" s="17">
        <v>41111.185891203706</v>
      </c>
      <c r="S731" s="17">
        <v>41171.185891203706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 t="shared" si="22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s="11" t="s">
        <v>8278</v>
      </c>
      <c r="P732" t="s">
        <v>8279</v>
      </c>
      <c r="Q732">
        <f t="shared" si="23"/>
        <v>99.77</v>
      </c>
      <c r="R732" s="17">
        <v>40854.745266203703</v>
      </c>
      <c r="S732" s="17">
        <v>40884.745266203703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 t="shared" si="22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s="11" t="s">
        <v>8278</v>
      </c>
      <c r="P733" t="s">
        <v>8279</v>
      </c>
      <c r="Q733">
        <f t="shared" si="23"/>
        <v>88.73</v>
      </c>
      <c r="R733" s="17">
        <v>40879.795682870368</v>
      </c>
      <c r="S733" s="17">
        <v>40930.25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 t="shared" si="22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s="11" t="s">
        <v>8278</v>
      </c>
      <c r="P734" t="s">
        <v>8279</v>
      </c>
      <c r="Q734">
        <f t="shared" si="23"/>
        <v>4.92</v>
      </c>
      <c r="R734" s="17">
        <v>41486.424317129626</v>
      </c>
      <c r="S734" s="17">
        <v>41546.424317129626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 t="shared" si="22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s="11" t="s">
        <v>8278</v>
      </c>
      <c r="P735" t="s">
        <v>8279</v>
      </c>
      <c r="Q735">
        <f t="shared" si="23"/>
        <v>17.82</v>
      </c>
      <c r="R735" s="17">
        <v>41598.420046296298</v>
      </c>
      <c r="S735" s="17">
        <v>41628.420046296298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 t="shared" si="22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s="11" t="s">
        <v>8278</v>
      </c>
      <c r="P736" t="s">
        <v>8279</v>
      </c>
      <c r="Q736">
        <f t="shared" si="23"/>
        <v>187.19</v>
      </c>
      <c r="R736" s="17">
        <v>42102.164583333331</v>
      </c>
      <c r="S736" s="17">
        <v>42133.208333333328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 t="shared" si="22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s="11" t="s">
        <v>8278</v>
      </c>
      <c r="P737" t="s">
        <v>8279</v>
      </c>
      <c r="Q737">
        <f t="shared" si="23"/>
        <v>234.81</v>
      </c>
      <c r="R737" s="17">
        <v>41946.029467592591</v>
      </c>
      <c r="S737" s="17">
        <v>41977.027083333334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 t="shared" si="22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s="11" t="s">
        <v>8278</v>
      </c>
      <c r="P738" t="s">
        <v>8279</v>
      </c>
      <c r="Q738">
        <f t="shared" si="23"/>
        <v>105.05</v>
      </c>
      <c r="R738" s="17">
        <v>41579.734259259261</v>
      </c>
      <c r="S738" s="17">
        <v>41599.207638888889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 t="shared" si="22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s="11" t="s">
        <v>8278</v>
      </c>
      <c r="P739" t="s">
        <v>8279</v>
      </c>
      <c r="Q739">
        <f t="shared" si="23"/>
        <v>56.67</v>
      </c>
      <c r="R739" s="17">
        <v>41667.275312500002</v>
      </c>
      <c r="S739" s="17">
        <v>41684.833333333336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 t="shared" si="22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s="11" t="s">
        <v>8278</v>
      </c>
      <c r="P740" t="s">
        <v>8279</v>
      </c>
      <c r="Q740">
        <f t="shared" si="23"/>
        <v>39.049999999999997</v>
      </c>
      <c r="R740" s="17">
        <v>41943.604097222218</v>
      </c>
      <c r="S740" s="17">
        <v>41974.207638888889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 t="shared" si="22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s="11" t="s">
        <v>8278</v>
      </c>
      <c r="P741" t="s">
        <v>8279</v>
      </c>
      <c r="Q741">
        <f t="shared" si="23"/>
        <v>68.349999999999994</v>
      </c>
      <c r="R741" s="17">
        <v>41829.502650462964</v>
      </c>
      <c r="S741" s="17">
        <v>41862.502650462964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 t="shared" si="22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s="11" t="s">
        <v>8278</v>
      </c>
      <c r="P742" t="s">
        <v>8279</v>
      </c>
      <c r="Q742">
        <f t="shared" si="23"/>
        <v>169.58</v>
      </c>
      <c r="R742" s="17">
        <v>42162.146782407406</v>
      </c>
      <c r="S742" s="17">
        <v>42176.146782407406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 t="shared" si="22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s="11" t="s">
        <v>8278</v>
      </c>
      <c r="P743" t="s">
        <v>8279</v>
      </c>
      <c r="Q743">
        <f t="shared" si="23"/>
        <v>141.41999999999999</v>
      </c>
      <c r="R743" s="17">
        <v>41401.648217592592</v>
      </c>
      <c r="S743" s="17">
        <v>41436.648217592592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 t="shared" si="22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s="11" t="s">
        <v>8278</v>
      </c>
      <c r="P744" t="s">
        <v>8279</v>
      </c>
      <c r="Q744">
        <f t="shared" si="23"/>
        <v>67.39</v>
      </c>
      <c r="R744" s="17">
        <v>41689.917962962965</v>
      </c>
      <c r="S744" s="17">
        <v>41719.876296296294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 t="shared" si="22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s="11" t="s">
        <v>8278</v>
      </c>
      <c r="P745" t="s">
        <v>8279</v>
      </c>
      <c r="Q745">
        <f t="shared" si="23"/>
        <v>54.27</v>
      </c>
      <c r="R745" s="17">
        <v>40990.709317129629</v>
      </c>
      <c r="S745" s="17">
        <v>41015.875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 t="shared" si="22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s="11" t="s">
        <v>8278</v>
      </c>
      <c r="P746" t="s">
        <v>8279</v>
      </c>
      <c r="Q746">
        <f t="shared" si="23"/>
        <v>82.52</v>
      </c>
      <c r="R746" s="17">
        <v>41226.95721064815</v>
      </c>
      <c r="S746" s="17">
        <v>41256.95721064815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 t="shared" si="22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s="11" t="s">
        <v>8278</v>
      </c>
      <c r="P747" t="s">
        <v>8279</v>
      </c>
      <c r="Q747">
        <f t="shared" si="23"/>
        <v>53.73</v>
      </c>
      <c r="R747" s="17">
        <v>41367.572280092594</v>
      </c>
      <c r="S747" s="17">
        <v>41397.572280092594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 t="shared" si="22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s="11" t="s">
        <v>8278</v>
      </c>
      <c r="P748" t="s">
        <v>8279</v>
      </c>
      <c r="Q748">
        <f t="shared" si="23"/>
        <v>34.21</v>
      </c>
      <c r="R748" s="17">
        <v>41157.042928240742</v>
      </c>
      <c r="S748" s="17">
        <v>41175.165972222225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 t="shared" si="22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s="11" t="s">
        <v>8278</v>
      </c>
      <c r="P749" t="s">
        <v>8279</v>
      </c>
      <c r="Q749">
        <f t="shared" si="23"/>
        <v>127.33</v>
      </c>
      <c r="R749" s="17">
        <v>41988.548831018517</v>
      </c>
      <c r="S749" s="17">
        <v>42019.454166666663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 t="shared" si="22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s="11" t="s">
        <v>8278</v>
      </c>
      <c r="P750" t="s">
        <v>8279</v>
      </c>
      <c r="Q750">
        <f t="shared" si="23"/>
        <v>45.57</v>
      </c>
      <c r="R750" s="17">
        <v>41831.846828703703</v>
      </c>
      <c r="S750" s="17">
        <v>41861.846828703703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 t="shared" si="22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s="11" t="s">
        <v>8278</v>
      </c>
      <c r="P751" t="s">
        <v>8279</v>
      </c>
      <c r="Q751">
        <f t="shared" si="23"/>
        <v>95.96</v>
      </c>
      <c r="R751" s="17">
        <v>42733.94131944445</v>
      </c>
      <c r="S751" s="17">
        <v>42763.94131944445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 t="shared" si="22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s="11" t="s">
        <v>8278</v>
      </c>
      <c r="P752" t="s">
        <v>8279</v>
      </c>
      <c r="Q752">
        <f t="shared" si="23"/>
        <v>77.27</v>
      </c>
      <c r="R752" s="17">
        <v>41299.878148148149</v>
      </c>
      <c r="S752" s="17">
        <v>41329.878148148149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 t="shared" si="22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s="11" t="s">
        <v>8278</v>
      </c>
      <c r="P753" t="s">
        <v>8279</v>
      </c>
      <c r="Q753">
        <f t="shared" si="23"/>
        <v>57.34</v>
      </c>
      <c r="R753" s="17">
        <v>40713.630497685182</v>
      </c>
      <c r="S753" s="17">
        <v>40759.630497685182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 t="shared" si="22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s="11" t="s">
        <v>8278</v>
      </c>
      <c r="P754" t="s">
        <v>8279</v>
      </c>
      <c r="Q754">
        <f t="shared" si="23"/>
        <v>53.19</v>
      </c>
      <c r="R754" s="17">
        <v>42639.421493055561</v>
      </c>
      <c r="S754" s="17">
        <v>42659.458333333328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 t="shared" si="22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s="11" t="s">
        <v>8278</v>
      </c>
      <c r="P755" t="s">
        <v>8279</v>
      </c>
      <c r="Q755">
        <f t="shared" si="23"/>
        <v>492.31</v>
      </c>
      <c r="R755" s="17">
        <v>42019.590173611112</v>
      </c>
      <c r="S755" s="17">
        <v>42049.590173611112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 t="shared" si="22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s="11" t="s">
        <v>8278</v>
      </c>
      <c r="P756" t="s">
        <v>8279</v>
      </c>
      <c r="Q756">
        <f t="shared" si="23"/>
        <v>42.35</v>
      </c>
      <c r="R756" s="17">
        <v>41249.749085648145</v>
      </c>
      <c r="S756" s="17">
        <v>41279.749085648145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 t="shared" si="22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s="11" t="s">
        <v>8278</v>
      </c>
      <c r="P757" t="s">
        <v>8279</v>
      </c>
      <c r="Q757">
        <f t="shared" si="23"/>
        <v>37.47</v>
      </c>
      <c r="R757" s="17">
        <v>41383.605057870373</v>
      </c>
      <c r="S757" s="17">
        <v>41414.02847222222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 t="shared" si="22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s="11" t="s">
        <v>8278</v>
      </c>
      <c r="P758" t="s">
        <v>8279</v>
      </c>
      <c r="Q758">
        <f t="shared" si="23"/>
        <v>37.450000000000003</v>
      </c>
      <c r="R758" s="17">
        <v>40590.766886574071</v>
      </c>
      <c r="S758" s="17">
        <v>40651.725219907406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 t="shared" si="22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s="11" t="s">
        <v>8278</v>
      </c>
      <c r="P759" t="s">
        <v>8279</v>
      </c>
      <c r="Q759">
        <f t="shared" si="23"/>
        <v>33.06</v>
      </c>
      <c r="R759" s="17">
        <v>41235.054560185185</v>
      </c>
      <c r="S759" s="17">
        <v>41249.054560185185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 t="shared" si="22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s="11" t="s">
        <v>8278</v>
      </c>
      <c r="P760" t="s">
        <v>8279</v>
      </c>
      <c r="Q760">
        <f t="shared" si="23"/>
        <v>134.21</v>
      </c>
      <c r="R760" s="17">
        <v>40429.836435185185</v>
      </c>
      <c r="S760" s="17">
        <v>40459.836435185185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 t="shared" si="22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s="11" t="s">
        <v>8278</v>
      </c>
      <c r="P761" t="s">
        <v>8279</v>
      </c>
      <c r="Q761">
        <f t="shared" si="23"/>
        <v>51.47</v>
      </c>
      <c r="R761" s="17">
        <v>41789.330312500002</v>
      </c>
      <c r="S761" s="17">
        <v>41829.330312500002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 t="shared" si="22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s="11" t="s">
        <v>8278</v>
      </c>
      <c r="P762" t="s">
        <v>8280</v>
      </c>
      <c r="Q762">
        <f t="shared" si="23"/>
        <v>0</v>
      </c>
      <c r="R762" s="17">
        <v>42670.764039351852</v>
      </c>
      <c r="S762" s="17">
        <v>42700.805706018517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 t="shared" si="22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s="11" t="s">
        <v>8278</v>
      </c>
      <c r="P763" t="s">
        <v>8280</v>
      </c>
      <c r="Q763">
        <f t="shared" si="23"/>
        <v>39.17</v>
      </c>
      <c r="R763" s="17">
        <v>41642.751458333332</v>
      </c>
      <c r="S763" s="17">
        <v>41672.751458333332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 t="shared" si="22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s="11" t="s">
        <v>8278</v>
      </c>
      <c r="P764" t="s">
        <v>8280</v>
      </c>
      <c r="Q764">
        <f t="shared" si="23"/>
        <v>0</v>
      </c>
      <c r="R764" s="17">
        <v>42690.858449074076</v>
      </c>
      <c r="S764" s="17">
        <v>42708.25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 t="shared" si="22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s="11" t="s">
        <v>8278</v>
      </c>
      <c r="P765" t="s">
        <v>8280</v>
      </c>
      <c r="Q765">
        <f t="shared" si="23"/>
        <v>5</v>
      </c>
      <c r="R765" s="17">
        <v>41471.446851851848</v>
      </c>
      <c r="S765" s="17">
        <v>41501.446851851848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 t="shared" si="22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s="11" t="s">
        <v>8278</v>
      </c>
      <c r="P766" t="s">
        <v>8280</v>
      </c>
      <c r="Q766">
        <f t="shared" si="23"/>
        <v>0</v>
      </c>
      <c r="R766" s="17">
        <v>42227.173159722224</v>
      </c>
      <c r="S766" s="17">
        <v>42257.173159722224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 t="shared" si="22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s="11" t="s">
        <v>8278</v>
      </c>
      <c r="P767" t="s">
        <v>8280</v>
      </c>
      <c r="Q767">
        <f t="shared" si="23"/>
        <v>57.3</v>
      </c>
      <c r="R767" s="17">
        <v>41901.542638888888</v>
      </c>
      <c r="S767" s="17">
        <v>41931.542638888888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 t="shared" si="22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s="11" t="s">
        <v>8278</v>
      </c>
      <c r="P768" t="s">
        <v>8280</v>
      </c>
      <c r="Q768">
        <f t="shared" si="23"/>
        <v>0</v>
      </c>
      <c r="R768" s="17">
        <v>42021.783368055556</v>
      </c>
      <c r="S768" s="17">
        <v>42051.783368055556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 t="shared" si="22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s="11" t="s">
        <v>8278</v>
      </c>
      <c r="P769" t="s">
        <v>8280</v>
      </c>
      <c r="Q769">
        <f t="shared" si="23"/>
        <v>59</v>
      </c>
      <c r="R769" s="17">
        <v>42115.143634259264</v>
      </c>
      <c r="S769" s="17">
        <v>42145.143634259264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 t="shared" ref="F770:F833" si="24">ROUND(E770/D770*100,0)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s="11" t="s">
        <v>8278</v>
      </c>
      <c r="P770" t="s">
        <v>8280</v>
      </c>
      <c r="Q770">
        <f t="shared" ref="Q770:Q833" si="25">IFERROR(ROUND(E770/M770,2),0)</f>
        <v>0</v>
      </c>
      <c r="R770" s="17">
        <v>41594.207060185188</v>
      </c>
      <c r="S770" s="17">
        <v>41624.207060185188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 t="shared" si="24"/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s="11" t="s">
        <v>8278</v>
      </c>
      <c r="P771" t="s">
        <v>8280</v>
      </c>
      <c r="Q771">
        <f t="shared" si="25"/>
        <v>31.85</v>
      </c>
      <c r="R771" s="17">
        <v>41604.996458333335</v>
      </c>
      <c r="S771" s="17">
        <v>41634.996458333335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 t="shared" si="24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s="11" t="s">
        <v>8278</v>
      </c>
      <c r="P772" t="s">
        <v>8280</v>
      </c>
      <c r="Q772">
        <f t="shared" si="25"/>
        <v>0</v>
      </c>
      <c r="R772" s="17">
        <v>41289.999641203707</v>
      </c>
      <c r="S772" s="17">
        <v>41329.999641203707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 t="shared" si="24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s="11" t="s">
        <v>8278</v>
      </c>
      <c r="P773" t="s">
        <v>8280</v>
      </c>
      <c r="Q773">
        <f t="shared" si="25"/>
        <v>10</v>
      </c>
      <c r="R773" s="17">
        <v>42349.824097222227</v>
      </c>
      <c r="S773" s="17">
        <v>42399.824097222227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 t="shared" si="24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s="11" t="s">
        <v>8278</v>
      </c>
      <c r="P774" t="s">
        <v>8280</v>
      </c>
      <c r="Q774">
        <f t="shared" si="25"/>
        <v>50</v>
      </c>
      <c r="R774" s="17">
        <v>40068.056932870371</v>
      </c>
      <c r="S774" s="17">
        <v>40118.165972222225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 t="shared" si="24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s="11" t="s">
        <v>8278</v>
      </c>
      <c r="P775" t="s">
        <v>8280</v>
      </c>
      <c r="Q775">
        <f t="shared" si="25"/>
        <v>16</v>
      </c>
      <c r="R775" s="17">
        <v>42100.735937499994</v>
      </c>
      <c r="S775" s="17">
        <v>42134.959027777775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 t="shared" si="24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s="11" t="s">
        <v>8278</v>
      </c>
      <c r="P776" t="s">
        <v>8280</v>
      </c>
      <c r="Q776">
        <f t="shared" si="25"/>
        <v>39</v>
      </c>
      <c r="R776" s="17">
        <v>41663.780300925922</v>
      </c>
      <c r="S776" s="17">
        <v>41693.780300925922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 t="shared" si="24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s="11" t="s">
        <v>8278</v>
      </c>
      <c r="P777" t="s">
        <v>8280</v>
      </c>
      <c r="Q777">
        <f t="shared" si="25"/>
        <v>34</v>
      </c>
      <c r="R777" s="17">
        <v>40863.060127314813</v>
      </c>
      <c r="S777" s="17">
        <v>40893.060127314813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 t="shared" si="24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s="11" t="s">
        <v>8278</v>
      </c>
      <c r="P778" t="s">
        <v>8280</v>
      </c>
      <c r="Q778">
        <f t="shared" si="25"/>
        <v>63.12</v>
      </c>
      <c r="R778" s="17">
        <v>42250.685706018514</v>
      </c>
      <c r="S778" s="17">
        <v>42288.208333333328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 t="shared" si="24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s="11" t="s">
        <v>8278</v>
      </c>
      <c r="P779" t="s">
        <v>8280</v>
      </c>
      <c r="Q779">
        <f t="shared" si="25"/>
        <v>7</v>
      </c>
      <c r="R779" s="17">
        <v>41456.981215277774</v>
      </c>
      <c r="S779" s="17">
        <v>41486.981215277774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 t="shared" si="24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s="11" t="s">
        <v>8278</v>
      </c>
      <c r="P780" t="s">
        <v>8280</v>
      </c>
      <c r="Q780">
        <f t="shared" si="25"/>
        <v>2</v>
      </c>
      <c r="R780" s="17">
        <v>41729.702314814815</v>
      </c>
      <c r="S780" s="17">
        <v>41759.702314814815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 t="shared" si="24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s="11" t="s">
        <v>8278</v>
      </c>
      <c r="P781" t="s">
        <v>8280</v>
      </c>
      <c r="Q781">
        <f t="shared" si="25"/>
        <v>66.67</v>
      </c>
      <c r="R781" s="17">
        <v>40436.68408564815</v>
      </c>
      <c r="S781" s="17">
        <v>40466.166666666664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 t="shared" si="24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s="11" t="s">
        <v>8281</v>
      </c>
      <c r="P782" t="s">
        <v>8282</v>
      </c>
      <c r="Q782">
        <f t="shared" si="25"/>
        <v>38.520000000000003</v>
      </c>
      <c r="R782" s="17">
        <v>40636.673900462964</v>
      </c>
      <c r="S782" s="17">
        <v>40666.673900462964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 t="shared" si="24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s="11" t="s">
        <v>8281</v>
      </c>
      <c r="P783" t="s">
        <v>8282</v>
      </c>
      <c r="Q783">
        <f t="shared" si="25"/>
        <v>42.61</v>
      </c>
      <c r="R783" s="17">
        <v>41403.000856481485</v>
      </c>
      <c r="S783" s="17">
        <v>41433.000856481485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 t="shared" si="24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s="11" t="s">
        <v>8281</v>
      </c>
      <c r="P784" t="s">
        <v>8282</v>
      </c>
      <c r="Q784">
        <f t="shared" si="25"/>
        <v>50</v>
      </c>
      <c r="R784" s="17">
        <v>41116.758125</v>
      </c>
      <c r="S784" s="17">
        <v>41146.758125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 t="shared" si="24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s="11" t="s">
        <v>8281</v>
      </c>
      <c r="P785" t="s">
        <v>8282</v>
      </c>
      <c r="Q785">
        <f t="shared" si="25"/>
        <v>63.49</v>
      </c>
      <c r="R785" s="17">
        <v>40987.773715277777</v>
      </c>
      <c r="S785" s="17">
        <v>41026.916666666664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 t="shared" si="24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s="11" t="s">
        <v>8281</v>
      </c>
      <c r="P786" t="s">
        <v>8282</v>
      </c>
      <c r="Q786">
        <f t="shared" si="25"/>
        <v>102.5</v>
      </c>
      <c r="R786" s="17">
        <v>41675.149525462963</v>
      </c>
      <c r="S786" s="17">
        <v>41715.107858796298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 t="shared" si="24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s="11" t="s">
        <v>8281</v>
      </c>
      <c r="P787" t="s">
        <v>8282</v>
      </c>
      <c r="Q787">
        <f t="shared" si="25"/>
        <v>31.14</v>
      </c>
      <c r="R787" s="17">
        <v>41303.593923611108</v>
      </c>
      <c r="S787" s="17">
        <v>41333.593923611108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 t="shared" si="24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s="11" t="s">
        <v>8281</v>
      </c>
      <c r="P788" t="s">
        <v>8282</v>
      </c>
      <c r="Q788">
        <f t="shared" si="25"/>
        <v>162.27000000000001</v>
      </c>
      <c r="R788" s="17">
        <v>40983.055949074071</v>
      </c>
      <c r="S788" s="17">
        <v>41040.657638888886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 t="shared" si="24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s="11" t="s">
        <v>8281</v>
      </c>
      <c r="P789" t="s">
        <v>8282</v>
      </c>
      <c r="Q789">
        <f t="shared" si="25"/>
        <v>80.59</v>
      </c>
      <c r="R789" s="17">
        <v>41549.627615740741</v>
      </c>
      <c r="S789" s="17">
        <v>41579.627615740741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 t="shared" si="24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s="11" t="s">
        <v>8281</v>
      </c>
      <c r="P790" t="s">
        <v>8282</v>
      </c>
      <c r="Q790">
        <f t="shared" si="25"/>
        <v>59.85</v>
      </c>
      <c r="R790" s="17">
        <v>41059.006805555553</v>
      </c>
      <c r="S790" s="17">
        <v>41097.165972222225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 t="shared" si="24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s="11" t="s">
        <v>8281</v>
      </c>
      <c r="P791" t="s">
        <v>8282</v>
      </c>
      <c r="Q791">
        <f t="shared" si="25"/>
        <v>132.86000000000001</v>
      </c>
      <c r="R791" s="17">
        <v>41277.186111111114</v>
      </c>
      <c r="S791" s="17">
        <v>41295.332638888889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 t="shared" si="24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s="11" t="s">
        <v>8281</v>
      </c>
      <c r="P792" t="s">
        <v>8282</v>
      </c>
      <c r="Q792">
        <f t="shared" si="25"/>
        <v>92.55</v>
      </c>
      <c r="R792" s="17">
        <v>41276.047905092593</v>
      </c>
      <c r="S792" s="17">
        <v>41306.047905092593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 t="shared" si="24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s="11" t="s">
        <v>8281</v>
      </c>
      <c r="P793" t="s">
        <v>8282</v>
      </c>
      <c r="Q793">
        <f t="shared" si="25"/>
        <v>60.86</v>
      </c>
      <c r="R793" s="17">
        <v>41557.780624999999</v>
      </c>
      <c r="S793" s="17">
        <v>41591.249305555553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 t="shared" si="24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s="11" t="s">
        <v>8281</v>
      </c>
      <c r="P794" t="s">
        <v>8282</v>
      </c>
      <c r="Q794">
        <f t="shared" si="25"/>
        <v>41.85</v>
      </c>
      <c r="R794" s="17">
        <v>41555.873645833337</v>
      </c>
      <c r="S794" s="17">
        <v>41585.915312500001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 t="shared" si="24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s="11" t="s">
        <v>8281</v>
      </c>
      <c r="P795" t="s">
        <v>8282</v>
      </c>
      <c r="Q795">
        <f t="shared" si="25"/>
        <v>88.33</v>
      </c>
      <c r="R795" s="17">
        <v>41442.741249999999</v>
      </c>
      <c r="S795" s="17">
        <v>41458.207638888889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 t="shared" si="24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s="11" t="s">
        <v>8281</v>
      </c>
      <c r="P796" t="s">
        <v>8282</v>
      </c>
      <c r="Q796">
        <f t="shared" si="25"/>
        <v>158.96</v>
      </c>
      <c r="R796" s="17">
        <v>40736.115011574075</v>
      </c>
      <c r="S796" s="17">
        <v>40791.712500000001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 t="shared" si="24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s="11" t="s">
        <v>8281</v>
      </c>
      <c r="P797" t="s">
        <v>8282</v>
      </c>
      <c r="Q797">
        <f t="shared" si="25"/>
        <v>85.05</v>
      </c>
      <c r="R797" s="17">
        <v>40963.613032407404</v>
      </c>
      <c r="S797" s="17">
        <v>41006.207638888889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 t="shared" si="24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s="11" t="s">
        <v>8281</v>
      </c>
      <c r="P798" t="s">
        <v>8282</v>
      </c>
      <c r="Q798">
        <f t="shared" si="25"/>
        <v>112.61</v>
      </c>
      <c r="R798" s="17">
        <v>41502.882928240739</v>
      </c>
      <c r="S798" s="17">
        <v>41532.881944444445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 t="shared" si="24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s="11" t="s">
        <v>8281</v>
      </c>
      <c r="P799" t="s">
        <v>8282</v>
      </c>
      <c r="Q799">
        <f t="shared" si="25"/>
        <v>45.44</v>
      </c>
      <c r="R799" s="17">
        <v>40996.994074074071</v>
      </c>
      <c r="S799" s="17">
        <v>41028.166666666664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 t="shared" si="24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s="11" t="s">
        <v>8281</v>
      </c>
      <c r="P800" t="s">
        <v>8282</v>
      </c>
      <c r="Q800">
        <f t="shared" si="25"/>
        <v>46.22</v>
      </c>
      <c r="R800" s="17">
        <v>41882.590127314819</v>
      </c>
      <c r="S800" s="17">
        <v>41912.590127314819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 t="shared" si="24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s="11" t="s">
        <v>8281</v>
      </c>
      <c r="P801" t="s">
        <v>8282</v>
      </c>
      <c r="Q801">
        <f t="shared" si="25"/>
        <v>178.61</v>
      </c>
      <c r="R801" s="17">
        <v>40996.667199074072</v>
      </c>
      <c r="S801" s="17">
        <v>41026.667199074072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 t="shared" si="24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s="11" t="s">
        <v>8281</v>
      </c>
      <c r="P802" t="s">
        <v>8282</v>
      </c>
      <c r="Q802">
        <f t="shared" si="25"/>
        <v>40.75</v>
      </c>
      <c r="R802" s="17">
        <v>41863.433495370373</v>
      </c>
      <c r="S802" s="17">
        <v>41893.433495370373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 t="shared" si="24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s="11" t="s">
        <v>8281</v>
      </c>
      <c r="P803" t="s">
        <v>8282</v>
      </c>
      <c r="Q803">
        <f t="shared" si="25"/>
        <v>43.73</v>
      </c>
      <c r="R803" s="17">
        <v>40695.795370370368</v>
      </c>
      <c r="S803" s="17">
        <v>40725.795370370368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 t="shared" si="24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s="11" t="s">
        <v>8281</v>
      </c>
      <c r="P804" t="s">
        <v>8282</v>
      </c>
      <c r="Q804">
        <f t="shared" si="25"/>
        <v>81.069999999999993</v>
      </c>
      <c r="R804" s="17">
        <v>41123.022268518522</v>
      </c>
      <c r="S804" s="17">
        <v>41169.170138888891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 t="shared" si="24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s="11" t="s">
        <v>8281</v>
      </c>
      <c r="P805" t="s">
        <v>8282</v>
      </c>
      <c r="Q805">
        <f t="shared" si="25"/>
        <v>74.61</v>
      </c>
      <c r="R805" s="17">
        <v>40665.949976851851</v>
      </c>
      <c r="S805" s="17">
        <v>40692.041666666664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 t="shared" si="24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s="11" t="s">
        <v>8281</v>
      </c>
      <c r="P806" t="s">
        <v>8282</v>
      </c>
      <c r="Q806">
        <f t="shared" si="25"/>
        <v>305.56</v>
      </c>
      <c r="R806" s="17">
        <v>40730.105625000004</v>
      </c>
      <c r="S806" s="17">
        <v>40747.165972222225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 t="shared" si="24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s="11" t="s">
        <v>8281</v>
      </c>
      <c r="P807" t="s">
        <v>8282</v>
      </c>
      <c r="Q807">
        <f t="shared" si="25"/>
        <v>58.33</v>
      </c>
      <c r="R807" s="17">
        <v>40690.823055555556</v>
      </c>
      <c r="S807" s="17">
        <v>40740.958333333336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 t="shared" si="24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s="11" t="s">
        <v>8281</v>
      </c>
      <c r="P808" t="s">
        <v>8282</v>
      </c>
      <c r="Q808">
        <f t="shared" si="25"/>
        <v>117.68</v>
      </c>
      <c r="R808" s="17">
        <v>40763.691423611112</v>
      </c>
      <c r="S808" s="17">
        <v>40793.691423611112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 t="shared" si="24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s="11" t="s">
        <v>8281</v>
      </c>
      <c r="P809" t="s">
        <v>8282</v>
      </c>
      <c r="Q809">
        <f t="shared" si="25"/>
        <v>73.77</v>
      </c>
      <c r="R809" s="17">
        <v>42759.628599537042</v>
      </c>
      <c r="S809" s="17">
        <v>42795.083333333328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 t="shared" si="24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s="11" t="s">
        <v>8281</v>
      </c>
      <c r="P810" t="s">
        <v>8282</v>
      </c>
      <c r="Q810">
        <f t="shared" si="25"/>
        <v>104.65</v>
      </c>
      <c r="R810" s="17">
        <v>41962.100532407407</v>
      </c>
      <c r="S810" s="17">
        <v>41995.207638888889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 t="shared" si="24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s="11" t="s">
        <v>8281</v>
      </c>
      <c r="P811" t="s">
        <v>8282</v>
      </c>
      <c r="Q811">
        <f t="shared" si="25"/>
        <v>79.83</v>
      </c>
      <c r="R811" s="17">
        <v>41628.833680555559</v>
      </c>
      <c r="S811" s="17">
        <v>41658.833680555559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 t="shared" si="24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s="11" t="s">
        <v>8281</v>
      </c>
      <c r="P812" t="s">
        <v>8282</v>
      </c>
      <c r="Q812">
        <f t="shared" si="25"/>
        <v>58.33</v>
      </c>
      <c r="R812" s="17">
        <v>41123.056273148148</v>
      </c>
      <c r="S812" s="17">
        <v>41153.056273148148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 t="shared" si="24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s="11" t="s">
        <v>8281</v>
      </c>
      <c r="P813" t="s">
        <v>8282</v>
      </c>
      <c r="Q813">
        <f t="shared" si="25"/>
        <v>86.67</v>
      </c>
      <c r="R813" s="17">
        <v>41443.643541666665</v>
      </c>
      <c r="S813" s="17">
        <v>41465.702777777777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 t="shared" si="24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s="11" t="s">
        <v>8281</v>
      </c>
      <c r="P814" t="s">
        <v>8282</v>
      </c>
      <c r="Q814">
        <f t="shared" si="25"/>
        <v>27.61</v>
      </c>
      <c r="R814" s="17">
        <v>41282.017962962964</v>
      </c>
      <c r="S814" s="17">
        <v>41334.581944444442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 t="shared" si="24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s="11" t="s">
        <v>8281</v>
      </c>
      <c r="P815" t="s">
        <v>8282</v>
      </c>
      <c r="Q815">
        <f t="shared" si="25"/>
        <v>25</v>
      </c>
      <c r="R815" s="17">
        <v>41080.960243055553</v>
      </c>
      <c r="S815" s="17">
        <v>41110.960243055553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 t="shared" si="24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s="11" t="s">
        <v>8281</v>
      </c>
      <c r="P816" t="s">
        <v>8282</v>
      </c>
      <c r="Q816">
        <f t="shared" si="25"/>
        <v>45.46</v>
      </c>
      <c r="R816" s="17">
        <v>40679.743067129632</v>
      </c>
      <c r="S816" s="17">
        <v>40694.75277777778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 t="shared" si="24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s="11" t="s">
        <v>8281</v>
      </c>
      <c r="P817" t="s">
        <v>8282</v>
      </c>
      <c r="Q817">
        <f t="shared" si="25"/>
        <v>99.53</v>
      </c>
      <c r="R817" s="17">
        <v>41914.917858796296</v>
      </c>
      <c r="S817" s="17">
        <v>41944.917858796296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 t="shared" si="24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s="11" t="s">
        <v>8281</v>
      </c>
      <c r="P818" t="s">
        <v>8282</v>
      </c>
      <c r="Q818">
        <f t="shared" si="25"/>
        <v>39.31</v>
      </c>
      <c r="R818" s="17">
        <v>41341.870868055557</v>
      </c>
      <c r="S818" s="17">
        <v>41373.270833333336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 t="shared" si="24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s="11" t="s">
        <v>8281</v>
      </c>
      <c r="P819" t="s">
        <v>8282</v>
      </c>
      <c r="Q819">
        <f t="shared" si="25"/>
        <v>89.42</v>
      </c>
      <c r="R819" s="17">
        <v>40925.599664351852</v>
      </c>
      <c r="S819" s="17">
        <v>40979.207638888889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 t="shared" si="24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s="11" t="s">
        <v>8281</v>
      </c>
      <c r="P820" t="s">
        <v>8282</v>
      </c>
      <c r="Q820">
        <f t="shared" si="25"/>
        <v>28.68</v>
      </c>
      <c r="R820" s="17">
        <v>41120.882881944446</v>
      </c>
      <c r="S820" s="17">
        <v>41128.709027777775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 t="shared" si="24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s="11" t="s">
        <v>8281</v>
      </c>
      <c r="P821" t="s">
        <v>8282</v>
      </c>
      <c r="Q821">
        <f t="shared" si="25"/>
        <v>31.07</v>
      </c>
      <c r="R821" s="17">
        <v>41619.998310185183</v>
      </c>
      <c r="S821" s="17">
        <v>41629.197222222225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 t="shared" si="24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s="11" t="s">
        <v>8281</v>
      </c>
      <c r="P822" t="s">
        <v>8282</v>
      </c>
      <c r="Q822">
        <f t="shared" si="25"/>
        <v>70.55</v>
      </c>
      <c r="R822" s="17">
        <v>41768.841921296298</v>
      </c>
      <c r="S822" s="17">
        <v>41799.208333333336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 t="shared" si="24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s="11" t="s">
        <v>8281</v>
      </c>
      <c r="P823" t="s">
        <v>8282</v>
      </c>
      <c r="Q823">
        <f t="shared" si="25"/>
        <v>224.13</v>
      </c>
      <c r="R823" s="17">
        <v>42093.922048611115</v>
      </c>
      <c r="S823" s="17">
        <v>42128.167361111111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 t="shared" si="24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s="11" t="s">
        <v>8281</v>
      </c>
      <c r="P824" t="s">
        <v>8282</v>
      </c>
      <c r="Q824">
        <f t="shared" si="25"/>
        <v>51.81</v>
      </c>
      <c r="R824" s="17">
        <v>41157.947337962964</v>
      </c>
      <c r="S824" s="17">
        <v>41187.947337962964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 t="shared" si="24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s="11" t="s">
        <v>8281</v>
      </c>
      <c r="P825" t="s">
        <v>8282</v>
      </c>
      <c r="Q825">
        <f t="shared" si="25"/>
        <v>43.52</v>
      </c>
      <c r="R825" s="17">
        <v>42055.972824074073</v>
      </c>
      <c r="S825" s="17">
        <v>42085.931157407409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 t="shared" si="24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s="11" t="s">
        <v>8281</v>
      </c>
      <c r="P826" t="s">
        <v>8282</v>
      </c>
      <c r="Q826">
        <f t="shared" si="25"/>
        <v>39.82</v>
      </c>
      <c r="R826" s="17">
        <v>40250.242106481484</v>
      </c>
      <c r="S826" s="17">
        <v>40286.290972222225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 t="shared" si="24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s="11" t="s">
        <v>8281</v>
      </c>
      <c r="P827" t="s">
        <v>8282</v>
      </c>
      <c r="Q827">
        <f t="shared" si="25"/>
        <v>126.81</v>
      </c>
      <c r="R827" s="17">
        <v>41186.306527777779</v>
      </c>
      <c r="S827" s="17">
        <v>41211.306527777779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 t="shared" si="24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s="11" t="s">
        <v>8281</v>
      </c>
      <c r="P828" t="s">
        <v>8282</v>
      </c>
      <c r="Q828">
        <f t="shared" si="25"/>
        <v>113.88</v>
      </c>
      <c r="R828" s="17">
        <v>40973.038541666669</v>
      </c>
      <c r="S828" s="17">
        <v>40993.996874999997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 t="shared" si="24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s="11" t="s">
        <v>8281</v>
      </c>
      <c r="P829" t="s">
        <v>8282</v>
      </c>
      <c r="Q829">
        <f t="shared" si="25"/>
        <v>28.18</v>
      </c>
      <c r="R829" s="17">
        <v>40927.473460648151</v>
      </c>
      <c r="S829" s="17">
        <v>40953.825694444444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 t="shared" si="24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s="11" t="s">
        <v>8281</v>
      </c>
      <c r="P830" t="s">
        <v>8282</v>
      </c>
      <c r="Q830">
        <f t="shared" si="25"/>
        <v>36.61</v>
      </c>
      <c r="R830" s="17">
        <v>41073.050717592596</v>
      </c>
      <c r="S830" s="17">
        <v>41085.683333333334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 t="shared" si="24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s="11" t="s">
        <v>8281</v>
      </c>
      <c r="P831" t="s">
        <v>8282</v>
      </c>
      <c r="Q831">
        <f t="shared" si="25"/>
        <v>32.5</v>
      </c>
      <c r="R831" s="17">
        <v>42504.801388888889</v>
      </c>
      <c r="S831" s="17">
        <v>42564.801388888889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 t="shared" si="24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s="11" t="s">
        <v>8281</v>
      </c>
      <c r="P832" t="s">
        <v>8282</v>
      </c>
      <c r="Q832">
        <f t="shared" si="25"/>
        <v>60.66</v>
      </c>
      <c r="R832" s="17">
        <v>41325.525752314818</v>
      </c>
      <c r="S832" s="17">
        <v>41355.484085648146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 t="shared" si="24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s="11" t="s">
        <v>8281</v>
      </c>
      <c r="P833" t="s">
        <v>8282</v>
      </c>
      <c r="Q833">
        <f t="shared" si="25"/>
        <v>175</v>
      </c>
      <c r="R833" s="17">
        <v>40996.646921296298</v>
      </c>
      <c r="S833" s="17">
        <v>41026.646921296298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 t="shared" ref="F834:F897" si="26">ROUND(E834/D834*100,0)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s="11" t="s">
        <v>8281</v>
      </c>
      <c r="P834" t="s">
        <v>8282</v>
      </c>
      <c r="Q834">
        <f t="shared" ref="Q834:Q897" si="27">IFERROR(ROUND(E834/M834,2),0)</f>
        <v>97.99</v>
      </c>
      <c r="R834" s="17">
        <v>40869.675173611111</v>
      </c>
      <c r="S834" s="17">
        <v>40929.342361111114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 t="shared" si="26"/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s="11" t="s">
        <v>8281</v>
      </c>
      <c r="P835" t="s">
        <v>8282</v>
      </c>
      <c r="Q835">
        <f t="shared" si="27"/>
        <v>148.78</v>
      </c>
      <c r="R835" s="17">
        <v>41718.878182870372</v>
      </c>
      <c r="S835" s="17">
        <v>41748.878182870372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 t="shared" si="26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s="11" t="s">
        <v>8281</v>
      </c>
      <c r="P836" t="s">
        <v>8282</v>
      </c>
      <c r="Q836">
        <f t="shared" si="27"/>
        <v>96.08</v>
      </c>
      <c r="R836" s="17">
        <v>41422.822824074072</v>
      </c>
      <c r="S836" s="17">
        <v>41456.165972222225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 t="shared" si="26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s="11" t="s">
        <v>8281</v>
      </c>
      <c r="P837" t="s">
        <v>8282</v>
      </c>
      <c r="Q837">
        <f t="shared" si="27"/>
        <v>58.63</v>
      </c>
      <c r="R837" s="17">
        <v>41005.45784722222</v>
      </c>
      <c r="S837" s="17">
        <v>41048.125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 t="shared" si="26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s="11" t="s">
        <v>8281</v>
      </c>
      <c r="P838" t="s">
        <v>8282</v>
      </c>
      <c r="Q838">
        <f t="shared" si="27"/>
        <v>109.71</v>
      </c>
      <c r="R838" s="17">
        <v>41524.056921296295</v>
      </c>
      <c r="S838" s="17">
        <v>41554.056921296295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 t="shared" si="26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s="11" t="s">
        <v>8281</v>
      </c>
      <c r="P839" t="s">
        <v>8282</v>
      </c>
      <c r="Q839">
        <f t="shared" si="27"/>
        <v>49.11</v>
      </c>
      <c r="R839" s="17">
        <v>41730.998402777775</v>
      </c>
      <c r="S839" s="17">
        <v>41760.998402777775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 t="shared" si="26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s="11" t="s">
        <v>8281</v>
      </c>
      <c r="P840" t="s">
        <v>8282</v>
      </c>
      <c r="Q840">
        <f t="shared" si="27"/>
        <v>47.67</v>
      </c>
      <c r="R840" s="17">
        <v>40895.897974537038</v>
      </c>
      <c r="S840" s="17">
        <v>40925.897974537038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 t="shared" si="26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s="11" t="s">
        <v>8281</v>
      </c>
      <c r="P841" t="s">
        <v>8282</v>
      </c>
      <c r="Q841">
        <f t="shared" si="27"/>
        <v>60.74</v>
      </c>
      <c r="R841" s="17">
        <v>41144.763379629629</v>
      </c>
      <c r="S841" s="17">
        <v>41174.763379629629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 t="shared" si="26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s="11" t="s">
        <v>8281</v>
      </c>
      <c r="P842" t="s">
        <v>8283</v>
      </c>
      <c r="Q842">
        <f t="shared" si="27"/>
        <v>63.38</v>
      </c>
      <c r="R842" s="17">
        <v>42607.226701388892</v>
      </c>
      <c r="S842" s="17">
        <v>42637.226701388892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 t="shared" si="26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s="11" t="s">
        <v>8281</v>
      </c>
      <c r="P843" t="s">
        <v>8283</v>
      </c>
      <c r="Q843">
        <f t="shared" si="27"/>
        <v>53.89</v>
      </c>
      <c r="R843" s="17">
        <v>41923.838692129626</v>
      </c>
      <c r="S843" s="17">
        <v>41953.88035879629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 t="shared" si="26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s="11" t="s">
        <v>8281</v>
      </c>
      <c r="P844" t="s">
        <v>8283</v>
      </c>
      <c r="Q844">
        <f t="shared" si="27"/>
        <v>66.87</v>
      </c>
      <c r="R844" s="17">
        <v>41526.592395833337</v>
      </c>
      <c r="S844" s="17">
        <v>41561.165972222225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 t="shared" si="26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s="11" t="s">
        <v>8281</v>
      </c>
      <c r="P845" t="s">
        <v>8283</v>
      </c>
      <c r="Q845">
        <f t="shared" si="27"/>
        <v>63.1</v>
      </c>
      <c r="R845" s="17">
        <v>42695.257870370369</v>
      </c>
      <c r="S845" s="17">
        <v>42712.333333333328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 t="shared" si="26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s="11" t="s">
        <v>8281</v>
      </c>
      <c r="P846" t="s">
        <v>8283</v>
      </c>
      <c r="Q846">
        <f t="shared" si="27"/>
        <v>36.630000000000003</v>
      </c>
      <c r="R846" s="17">
        <v>41905.684629629628</v>
      </c>
      <c r="S846" s="17">
        <v>41944.207638888889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 t="shared" si="26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s="11" t="s">
        <v>8281</v>
      </c>
      <c r="P847" t="s">
        <v>8283</v>
      </c>
      <c r="Q847">
        <f t="shared" si="27"/>
        <v>34.01</v>
      </c>
      <c r="R847" s="17">
        <v>42578.205972222218</v>
      </c>
      <c r="S847" s="17">
        <v>42618.165972222225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 t="shared" si="26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s="11" t="s">
        <v>8281</v>
      </c>
      <c r="P848" t="s">
        <v>8283</v>
      </c>
      <c r="Q848">
        <f t="shared" si="27"/>
        <v>28.55</v>
      </c>
      <c r="R848" s="17">
        <v>41694.391840277778</v>
      </c>
      <c r="S848" s="17">
        <v>41708.583333333336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 t="shared" si="26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s="11" t="s">
        <v>8281</v>
      </c>
      <c r="P849" t="s">
        <v>8283</v>
      </c>
      <c r="Q849">
        <f t="shared" si="27"/>
        <v>10</v>
      </c>
      <c r="R849" s="17">
        <v>42165.79833333334</v>
      </c>
      <c r="S849" s="17">
        <v>42195.79833333334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 t="shared" si="26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s="11" t="s">
        <v>8281</v>
      </c>
      <c r="P850" t="s">
        <v>8283</v>
      </c>
      <c r="Q850">
        <f t="shared" si="27"/>
        <v>18.75</v>
      </c>
      <c r="R850" s="17">
        <v>42078.792048611111</v>
      </c>
      <c r="S850" s="17">
        <v>42108.792048611111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 t="shared" si="26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s="11" t="s">
        <v>8281</v>
      </c>
      <c r="P851" t="s">
        <v>8283</v>
      </c>
      <c r="Q851">
        <f t="shared" si="27"/>
        <v>41.7</v>
      </c>
      <c r="R851" s="17">
        <v>42051.148888888885</v>
      </c>
      <c r="S851" s="17">
        <v>42079.107222222221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 t="shared" si="26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s="11" t="s">
        <v>8281</v>
      </c>
      <c r="P852" t="s">
        <v>8283</v>
      </c>
      <c r="Q852">
        <f t="shared" si="27"/>
        <v>46.67</v>
      </c>
      <c r="R852" s="17">
        <v>42452.827743055561</v>
      </c>
      <c r="S852" s="17">
        <v>42485.207638888889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 t="shared" si="26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s="11" t="s">
        <v>8281</v>
      </c>
      <c r="P853" t="s">
        <v>8283</v>
      </c>
      <c r="Q853">
        <f t="shared" si="27"/>
        <v>37.270000000000003</v>
      </c>
      <c r="R853" s="17">
        <v>42522.880243055552</v>
      </c>
      <c r="S853" s="17">
        <v>42582.822916666672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 t="shared" si="26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s="11" t="s">
        <v>8281</v>
      </c>
      <c r="P854" t="s">
        <v>8283</v>
      </c>
      <c r="Q854">
        <f t="shared" si="27"/>
        <v>59.26</v>
      </c>
      <c r="R854" s="17">
        <v>42656.805497685185</v>
      </c>
      <c r="S854" s="17">
        <v>42667.875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 t="shared" si="26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s="11" t="s">
        <v>8281</v>
      </c>
      <c r="P855" t="s">
        <v>8283</v>
      </c>
      <c r="Q855">
        <f t="shared" si="27"/>
        <v>30</v>
      </c>
      <c r="R855" s="17">
        <v>42021.832280092596</v>
      </c>
      <c r="S855" s="17">
        <v>42051.832280092596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 t="shared" si="26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s="11" t="s">
        <v>8281</v>
      </c>
      <c r="P856" t="s">
        <v>8283</v>
      </c>
      <c r="Q856">
        <f t="shared" si="27"/>
        <v>65.86</v>
      </c>
      <c r="R856" s="17">
        <v>42702.212337962963</v>
      </c>
      <c r="S856" s="17">
        <v>42732.212337962963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 t="shared" si="26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s="11" t="s">
        <v>8281</v>
      </c>
      <c r="P857" t="s">
        <v>8283</v>
      </c>
      <c r="Q857">
        <f t="shared" si="27"/>
        <v>31.91</v>
      </c>
      <c r="R857" s="17">
        <v>42545.125196759262</v>
      </c>
      <c r="S857" s="17">
        <v>42575.125196759262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 t="shared" si="26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s="11" t="s">
        <v>8281</v>
      </c>
      <c r="P858" t="s">
        <v>8283</v>
      </c>
      <c r="Q858">
        <f t="shared" si="27"/>
        <v>19.46</v>
      </c>
      <c r="R858" s="17">
        <v>42609.311990740738</v>
      </c>
      <c r="S858" s="17">
        <v>42668.791666666672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 t="shared" si="26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s="11" t="s">
        <v>8281</v>
      </c>
      <c r="P859" t="s">
        <v>8283</v>
      </c>
      <c r="Q859">
        <f t="shared" si="27"/>
        <v>50</v>
      </c>
      <c r="R859" s="17">
        <v>42291.581377314811</v>
      </c>
      <c r="S859" s="17">
        <v>42333.623043981483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 t="shared" si="26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s="11" t="s">
        <v>8281</v>
      </c>
      <c r="P860" t="s">
        <v>8283</v>
      </c>
      <c r="Q860">
        <f t="shared" si="27"/>
        <v>22.74</v>
      </c>
      <c r="R860" s="17">
        <v>42079.745578703703</v>
      </c>
      <c r="S860" s="17">
        <v>42109.957638888889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 t="shared" si="26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s="11" t="s">
        <v>8281</v>
      </c>
      <c r="P861" t="s">
        <v>8283</v>
      </c>
      <c r="Q861">
        <f t="shared" si="27"/>
        <v>42.72</v>
      </c>
      <c r="R861" s="17">
        <v>42128.820231481484</v>
      </c>
      <c r="S861" s="17">
        <v>42159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 t="shared" si="26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s="11" t="s">
        <v>8281</v>
      </c>
      <c r="P862" t="s">
        <v>8284</v>
      </c>
      <c r="Q862">
        <f t="shared" si="27"/>
        <v>52.92</v>
      </c>
      <c r="R862" s="17">
        <v>41570.482789351852</v>
      </c>
      <c r="S862" s="17">
        <v>41600.524456018517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 t="shared" si="26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s="11" t="s">
        <v>8281</v>
      </c>
      <c r="P863" t="s">
        <v>8284</v>
      </c>
      <c r="Q863">
        <f t="shared" si="27"/>
        <v>50.5</v>
      </c>
      <c r="R863" s="17">
        <v>42599.965324074074</v>
      </c>
      <c r="S863" s="17">
        <v>42629.965324074074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 t="shared" si="26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s="11" t="s">
        <v>8281</v>
      </c>
      <c r="P864" t="s">
        <v>8284</v>
      </c>
      <c r="Q864">
        <f t="shared" si="27"/>
        <v>42.5</v>
      </c>
      <c r="R864" s="17">
        <v>41559.5549537037</v>
      </c>
      <c r="S864" s="17">
        <v>41589.596620370372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 t="shared" si="26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s="11" t="s">
        <v>8281</v>
      </c>
      <c r="P865" t="s">
        <v>8284</v>
      </c>
      <c r="Q865">
        <f t="shared" si="27"/>
        <v>18</v>
      </c>
      <c r="R865" s="17">
        <v>40921.117662037039</v>
      </c>
      <c r="S865" s="17">
        <v>40951.117662037039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 t="shared" si="26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s="11" t="s">
        <v>8281</v>
      </c>
      <c r="P866" t="s">
        <v>8284</v>
      </c>
      <c r="Q866">
        <f t="shared" si="27"/>
        <v>34.18</v>
      </c>
      <c r="R866" s="17">
        <v>41541.106921296298</v>
      </c>
      <c r="S866" s="17">
        <v>41563.415972222225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 t="shared" si="26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s="11" t="s">
        <v>8281</v>
      </c>
      <c r="P867" t="s">
        <v>8284</v>
      </c>
      <c r="Q867">
        <f t="shared" si="27"/>
        <v>22.5</v>
      </c>
      <c r="R867" s="17">
        <v>41230.77311342593</v>
      </c>
      <c r="S867" s="17">
        <v>41290.77311342593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 t="shared" si="26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s="11" t="s">
        <v>8281</v>
      </c>
      <c r="P868" t="s">
        <v>8284</v>
      </c>
      <c r="Q868">
        <f t="shared" si="27"/>
        <v>58.18</v>
      </c>
      <c r="R868" s="17">
        <v>42025.637939814813</v>
      </c>
      <c r="S868" s="17">
        <v>42063.631944444445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 t="shared" si="26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s="11" t="s">
        <v>8281</v>
      </c>
      <c r="P869" t="s">
        <v>8284</v>
      </c>
      <c r="Q869">
        <f t="shared" si="27"/>
        <v>109.18</v>
      </c>
      <c r="R869" s="17">
        <v>40088.105393518519</v>
      </c>
      <c r="S869" s="17">
        <v>40148.207638888889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 t="shared" si="26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s="11" t="s">
        <v>8281</v>
      </c>
      <c r="P870" t="s">
        <v>8284</v>
      </c>
      <c r="Q870">
        <f t="shared" si="27"/>
        <v>50</v>
      </c>
      <c r="R870" s="17">
        <v>41616.027754629627</v>
      </c>
      <c r="S870" s="17">
        <v>41646.027754629627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 t="shared" si="26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s="11" t="s">
        <v>8281</v>
      </c>
      <c r="P871" t="s">
        <v>8284</v>
      </c>
      <c r="Q871">
        <f t="shared" si="27"/>
        <v>346.67</v>
      </c>
      <c r="R871" s="17">
        <v>41342.845567129632</v>
      </c>
      <c r="S871" s="17">
        <v>41372.803900462961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 t="shared" si="26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s="11" t="s">
        <v>8281</v>
      </c>
      <c r="P872" t="s">
        <v>8284</v>
      </c>
      <c r="Q872">
        <f t="shared" si="27"/>
        <v>12.4</v>
      </c>
      <c r="R872" s="17">
        <v>41488.022256944445</v>
      </c>
      <c r="S872" s="17">
        <v>41518.022256944445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 t="shared" si="26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s="11" t="s">
        <v>8281</v>
      </c>
      <c r="P873" t="s">
        <v>8284</v>
      </c>
      <c r="Q873">
        <f t="shared" si="27"/>
        <v>27.08</v>
      </c>
      <c r="R873" s="17">
        <v>41577.561284722222</v>
      </c>
      <c r="S873" s="17">
        <v>41607.602951388886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 t="shared" si="26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s="11" t="s">
        <v>8281</v>
      </c>
      <c r="P874" t="s">
        <v>8284</v>
      </c>
      <c r="Q874">
        <f t="shared" si="27"/>
        <v>32.5</v>
      </c>
      <c r="R874" s="17">
        <v>40567.825543981482</v>
      </c>
      <c r="S874" s="17">
        <v>40612.825543981482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 t="shared" si="26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s="11" t="s">
        <v>8281</v>
      </c>
      <c r="P875" t="s">
        <v>8284</v>
      </c>
      <c r="Q875">
        <f t="shared" si="27"/>
        <v>9</v>
      </c>
      <c r="R875" s="17">
        <v>41184.167129629634</v>
      </c>
      <c r="S875" s="17">
        <v>41224.208796296298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 t="shared" si="26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s="11" t="s">
        <v>8281</v>
      </c>
      <c r="P876" t="s">
        <v>8284</v>
      </c>
      <c r="Q876">
        <f t="shared" si="27"/>
        <v>34.76</v>
      </c>
      <c r="R876" s="17">
        <v>41368.583726851852</v>
      </c>
      <c r="S876" s="17">
        <v>41398.583726851852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 t="shared" si="26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s="11" t="s">
        <v>8281</v>
      </c>
      <c r="P877" t="s">
        <v>8284</v>
      </c>
      <c r="Q877">
        <f t="shared" si="27"/>
        <v>0</v>
      </c>
      <c r="R877" s="17">
        <v>42248.723738425921</v>
      </c>
      <c r="S877" s="17">
        <v>42268.723738425921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 t="shared" si="26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s="11" t="s">
        <v>8281</v>
      </c>
      <c r="P878" t="s">
        <v>8284</v>
      </c>
      <c r="Q878">
        <f t="shared" si="27"/>
        <v>28.58</v>
      </c>
      <c r="R878" s="17">
        <v>41276.496840277774</v>
      </c>
      <c r="S878" s="17">
        <v>41309.496840277774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 t="shared" si="26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s="11" t="s">
        <v>8281</v>
      </c>
      <c r="P879" t="s">
        <v>8284</v>
      </c>
      <c r="Q879">
        <f t="shared" si="27"/>
        <v>46.59</v>
      </c>
      <c r="R879" s="17">
        <v>41597.788888888892</v>
      </c>
      <c r="S879" s="17">
        <v>41627.788888888892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 t="shared" si="26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s="11" t="s">
        <v>8281</v>
      </c>
      <c r="P880" t="s">
        <v>8284</v>
      </c>
      <c r="Q880">
        <f t="shared" si="27"/>
        <v>32.5</v>
      </c>
      <c r="R880" s="17">
        <v>40505.232916666668</v>
      </c>
      <c r="S880" s="17">
        <v>40535.232916666668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 t="shared" si="26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s="11" t="s">
        <v>8281</v>
      </c>
      <c r="P881" t="s">
        <v>8284</v>
      </c>
      <c r="Q881">
        <f t="shared" si="27"/>
        <v>21.47</v>
      </c>
      <c r="R881" s="17">
        <v>41037.829918981479</v>
      </c>
      <c r="S881" s="17">
        <v>41058.829918981479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 t="shared" si="26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s="11" t="s">
        <v>8281</v>
      </c>
      <c r="P882" t="s">
        <v>8285</v>
      </c>
      <c r="Q882">
        <f t="shared" si="27"/>
        <v>14.13</v>
      </c>
      <c r="R882" s="17">
        <v>41179.32104166667</v>
      </c>
      <c r="S882" s="17">
        <v>41212.32104166667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 t="shared" si="26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s="11" t="s">
        <v>8281</v>
      </c>
      <c r="P883" t="s">
        <v>8285</v>
      </c>
      <c r="Q883">
        <f t="shared" si="27"/>
        <v>30</v>
      </c>
      <c r="R883" s="17">
        <v>40877.25099537037</v>
      </c>
      <c r="S883" s="17">
        <v>40922.25099537037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 t="shared" si="26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s="11" t="s">
        <v>8281</v>
      </c>
      <c r="P884" t="s">
        <v>8285</v>
      </c>
      <c r="Q884">
        <f t="shared" si="27"/>
        <v>21.57</v>
      </c>
      <c r="R884" s="17">
        <v>40759.860532407409</v>
      </c>
      <c r="S884" s="17">
        <v>40792.860532407409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 t="shared" si="26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s="11" t="s">
        <v>8281</v>
      </c>
      <c r="P885" t="s">
        <v>8285</v>
      </c>
      <c r="Q885">
        <f t="shared" si="27"/>
        <v>83.38</v>
      </c>
      <c r="R885" s="17">
        <v>42371.935590277775</v>
      </c>
      <c r="S885" s="17">
        <v>42431.935590277775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 t="shared" si="26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s="11" t="s">
        <v>8281</v>
      </c>
      <c r="P886" t="s">
        <v>8285</v>
      </c>
      <c r="Q886">
        <f t="shared" si="27"/>
        <v>10</v>
      </c>
      <c r="R886" s="17">
        <v>40981.802615740737</v>
      </c>
      <c r="S886" s="17">
        <v>41041.104861111111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 t="shared" si="26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s="11" t="s">
        <v>8281</v>
      </c>
      <c r="P887" t="s">
        <v>8285</v>
      </c>
      <c r="Q887">
        <f t="shared" si="27"/>
        <v>35.71</v>
      </c>
      <c r="R887" s="17">
        <v>42713.941099537042</v>
      </c>
      <c r="S887" s="17">
        <v>42734.941099537042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 t="shared" si="26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s="11" t="s">
        <v>8281</v>
      </c>
      <c r="P888" t="s">
        <v>8285</v>
      </c>
      <c r="Q888">
        <f t="shared" si="27"/>
        <v>29.29</v>
      </c>
      <c r="R888" s="17">
        <v>42603.870520833334</v>
      </c>
      <c r="S888" s="17">
        <v>42628.870520833334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 t="shared" si="26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s="11" t="s">
        <v>8281</v>
      </c>
      <c r="P889" t="s">
        <v>8285</v>
      </c>
      <c r="Q889">
        <f t="shared" si="27"/>
        <v>0</v>
      </c>
      <c r="R889" s="17">
        <v>41026.958969907406</v>
      </c>
      <c r="S889" s="17">
        <v>41056.958969907406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 t="shared" si="26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s="11" t="s">
        <v>8281</v>
      </c>
      <c r="P890" t="s">
        <v>8285</v>
      </c>
      <c r="Q890">
        <f t="shared" si="27"/>
        <v>18</v>
      </c>
      <c r="R890" s="17">
        <v>40751.753298611111</v>
      </c>
      <c r="S890" s="17">
        <v>40787.25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 t="shared" si="26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s="11" t="s">
        <v>8281</v>
      </c>
      <c r="P891" t="s">
        <v>8285</v>
      </c>
      <c r="Q891">
        <f t="shared" si="27"/>
        <v>73.760000000000005</v>
      </c>
      <c r="R891" s="17">
        <v>41887.784062500003</v>
      </c>
      <c r="S891" s="17">
        <v>41917.784062500003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 t="shared" si="26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s="11" t="s">
        <v>8281</v>
      </c>
      <c r="P892" t="s">
        <v>8285</v>
      </c>
      <c r="Q892">
        <f t="shared" si="27"/>
        <v>31.25</v>
      </c>
      <c r="R892" s="17">
        <v>41569.698831018519</v>
      </c>
      <c r="S892" s="17">
        <v>41599.740497685183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 t="shared" si="26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s="11" t="s">
        <v>8281</v>
      </c>
      <c r="P893" t="s">
        <v>8285</v>
      </c>
      <c r="Q893">
        <f t="shared" si="27"/>
        <v>28.89</v>
      </c>
      <c r="R893" s="17">
        <v>41842.031597222223</v>
      </c>
      <c r="S893" s="17">
        <v>41872.031597222223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 t="shared" si="26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s="11" t="s">
        <v>8281</v>
      </c>
      <c r="P894" t="s">
        <v>8285</v>
      </c>
      <c r="Q894">
        <f t="shared" si="27"/>
        <v>143.82</v>
      </c>
      <c r="R894" s="17">
        <v>40304.20003472222</v>
      </c>
      <c r="S894" s="17">
        <v>40391.166666666664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 t="shared" si="26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s="11" t="s">
        <v>8281</v>
      </c>
      <c r="P895" t="s">
        <v>8285</v>
      </c>
      <c r="Q895">
        <f t="shared" si="27"/>
        <v>40</v>
      </c>
      <c r="R895" s="17">
        <v>42065.897719907407</v>
      </c>
      <c r="S895" s="17">
        <v>42095.856053240743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 t="shared" si="26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s="11" t="s">
        <v>8281</v>
      </c>
      <c r="P896" t="s">
        <v>8285</v>
      </c>
      <c r="Q896">
        <f t="shared" si="27"/>
        <v>147.81</v>
      </c>
      <c r="R896" s="17">
        <v>42496.981597222228</v>
      </c>
      <c r="S896" s="17">
        <v>42526.981597222228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 t="shared" si="26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s="11" t="s">
        <v>8281</v>
      </c>
      <c r="P897" t="s">
        <v>8285</v>
      </c>
      <c r="Q897">
        <f t="shared" si="27"/>
        <v>27.86</v>
      </c>
      <c r="R897" s="17">
        <v>40431.127650462964</v>
      </c>
      <c r="S897" s="17">
        <v>40476.127650462964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 t="shared" ref="F898:F961" si="28">ROUND(E898/D898*100,0)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s="11" t="s">
        <v>8281</v>
      </c>
      <c r="P898" t="s">
        <v>8285</v>
      </c>
      <c r="Q898">
        <f t="shared" ref="Q898:Q961" si="29">IFERROR(ROUND(E898/M898,2),0)</f>
        <v>44.44</v>
      </c>
      <c r="R898" s="17">
        <v>42218.872986111113</v>
      </c>
      <c r="S898" s="17">
        <v>42244.166666666672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 t="shared" si="28"/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s="11" t="s">
        <v>8281</v>
      </c>
      <c r="P899" t="s">
        <v>8285</v>
      </c>
      <c r="Q899">
        <f t="shared" si="29"/>
        <v>0</v>
      </c>
      <c r="R899" s="17">
        <v>41211.688750000001</v>
      </c>
      <c r="S899" s="17">
        <v>41241.730416666665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 t="shared" si="28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s="11" t="s">
        <v>8281</v>
      </c>
      <c r="P900" t="s">
        <v>8285</v>
      </c>
      <c r="Q900">
        <f t="shared" si="29"/>
        <v>35</v>
      </c>
      <c r="R900" s="17">
        <v>40878.758217592593</v>
      </c>
      <c r="S900" s="17">
        <v>40923.758217592593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 t="shared" si="28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s="11" t="s">
        <v>8281</v>
      </c>
      <c r="P901" t="s">
        <v>8285</v>
      </c>
      <c r="Q901">
        <f t="shared" si="29"/>
        <v>35</v>
      </c>
      <c r="R901" s="17">
        <v>40646.099097222221</v>
      </c>
      <c r="S901" s="17">
        <v>40691.099097222221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 t="shared" si="28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s="11" t="s">
        <v>8281</v>
      </c>
      <c r="P902" t="s">
        <v>8284</v>
      </c>
      <c r="Q902">
        <f t="shared" si="29"/>
        <v>10.5</v>
      </c>
      <c r="R902" s="17">
        <v>42429.84956018519</v>
      </c>
      <c r="S902" s="17">
        <v>42459.807893518519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 t="shared" si="28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s="11" t="s">
        <v>8281</v>
      </c>
      <c r="P903" t="s">
        <v>8284</v>
      </c>
      <c r="Q903">
        <f t="shared" si="29"/>
        <v>0</v>
      </c>
      <c r="R903" s="17">
        <v>40291.81150462963</v>
      </c>
      <c r="S903" s="17">
        <v>40337.799305555556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 t="shared" si="28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s="11" t="s">
        <v>8281</v>
      </c>
      <c r="P904" t="s">
        <v>8284</v>
      </c>
      <c r="Q904">
        <f t="shared" si="29"/>
        <v>30</v>
      </c>
      <c r="R904" s="17">
        <v>41829.965532407405</v>
      </c>
      <c r="S904" s="17">
        <v>41881.645833333336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 t="shared" si="28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s="11" t="s">
        <v>8281</v>
      </c>
      <c r="P905" t="s">
        <v>8284</v>
      </c>
      <c r="Q905">
        <f t="shared" si="29"/>
        <v>40</v>
      </c>
      <c r="R905" s="17">
        <v>41149.796064814815</v>
      </c>
      <c r="S905" s="17">
        <v>41175.100694444445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 t="shared" si="28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s="11" t="s">
        <v>8281</v>
      </c>
      <c r="P906" t="s">
        <v>8284</v>
      </c>
      <c r="Q906">
        <f t="shared" si="29"/>
        <v>50.33</v>
      </c>
      <c r="R906" s="17">
        <v>42342.080289351856</v>
      </c>
      <c r="S906" s="17">
        <v>42372.080289351856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 t="shared" si="28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s="11" t="s">
        <v>8281</v>
      </c>
      <c r="P907" t="s">
        <v>8284</v>
      </c>
      <c r="Q907">
        <f t="shared" si="29"/>
        <v>32.67</v>
      </c>
      <c r="R907" s="17">
        <v>40507.239884259259</v>
      </c>
      <c r="S907" s="17">
        <v>40567.239884259259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 t="shared" si="28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s="11" t="s">
        <v>8281</v>
      </c>
      <c r="P908" t="s">
        <v>8284</v>
      </c>
      <c r="Q908">
        <f t="shared" si="29"/>
        <v>0</v>
      </c>
      <c r="R908" s="17">
        <v>41681.189699074072</v>
      </c>
      <c r="S908" s="17">
        <v>41711.148032407407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 t="shared" si="28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s="11" t="s">
        <v>8281</v>
      </c>
      <c r="P909" t="s">
        <v>8284</v>
      </c>
      <c r="Q909">
        <f t="shared" si="29"/>
        <v>0</v>
      </c>
      <c r="R909" s="17">
        <v>40767.192395833335</v>
      </c>
      <c r="S909" s="17">
        <v>40797.192395833335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 t="shared" si="28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s="11" t="s">
        <v>8281</v>
      </c>
      <c r="P910" t="s">
        <v>8284</v>
      </c>
      <c r="Q910">
        <f t="shared" si="29"/>
        <v>0</v>
      </c>
      <c r="R910" s="17">
        <v>40340.801562499997</v>
      </c>
      <c r="S910" s="17">
        <v>40386.207638888889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 t="shared" si="28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s="11" t="s">
        <v>8281</v>
      </c>
      <c r="P911" t="s">
        <v>8284</v>
      </c>
      <c r="Q911">
        <f t="shared" si="29"/>
        <v>65</v>
      </c>
      <c r="R911" s="17">
        <v>41081.69027777778</v>
      </c>
      <c r="S911" s="17">
        <v>41113.166666666664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 t="shared" si="28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s="11" t="s">
        <v>8281</v>
      </c>
      <c r="P912" t="s">
        <v>8284</v>
      </c>
      <c r="Q912">
        <f t="shared" si="29"/>
        <v>24.6</v>
      </c>
      <c r="R912" s="17">
        <v>42737.545358796298</v>
      </c>
      <c r="S912" s="17">
        <v>42797.545358796298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 t="shared" si="28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s="11" t="s">
        <v>8281</v>
      </c>
      <c r="P913" t="s">
        <v>8284</v>
      </c>
      <c r="Q913">
        <f t="shared" si="29"/>
        <v>0</v>
      </c>
      <c r="R913" s="17">
        <v>41642.005150462966</v>
      </c>
      <c r="S913" s="17">
        <v>41663.005150462966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 t="shared" si="28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s="11" t="s">
        <v>8281</v>
      </c>
      <c r="P914" t="s">
        <v>8284</v>
      </c>
      <c r="Q914">
        <f t="shared" si="29"/>
        <v>15</v>
      </c>
      <c r="R914" s="17">
        <v>41194.109340277777</v>
      </c>
      <c r="S914" s="17">
        <v>41254.151006944441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 t="shared" si="28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s="11" t="s">
        <v>8281</v>
      </c>
      <c r="P915" t="s">
        <v>8284</v>
      </c>
      <c r="Q915">
        <f t="shared" si="29"/>
        <v>82.58</v>
      </c>
      <c r="R915" s="17">
        <v>41004.139108796298</v>
      </c>
      <c r="S915" s="17">
        <v>41034.139108796298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 t="shared" si="28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s="11" t="s">
        <v>8281</v>
      </c>
      <c r="P916" t="s">
        <v>8284</v>
      </c>
      <c r="Q916">
        <f t="shared" si="29"/>
        <v>0</v>
      </c>
      <c r="R916" s="17">
        <v>41116.763275462967</v>
      </c>
      <c r="S916" s="17">
        <v>41146.763275462967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 t="shared" si="28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s="11" t="s">
        <v>8281</v>
      </c>
      <c r="P917" t="s">
        <v>8284</v>
      </c>
      <c r="Q917">
        <f t="shared" si="29"/>
        <v>41.67</v>
      </c>
      <c r="R917" s="17">
        <v>40937.679560185185</v>
      </c>
      <c r="S917" s="17">
        <v>40969.207638888889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 t="shared" si="28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s="11" t="s">
        <v>8281</v>
      </c>
      <c r="P918" t="s">
        <v>8284</v>
      </c>
      <c r="Q918">
        <f t="shared" si="29"/>
        <v>0</v>
      </c>
      <c r="R918" s="17">
        <v>40434.853402777779</v>
      </c>
      <c r="S918" s="17">
        <v>40473.208333333336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 t="shared" si="28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s="11" t="s">
        <v>8281</v>
      </c>
      <c r="P919" t="s">
        <v>8284</v>
      </c>
      <c r="Q919">
        <f t="shared" si="29"/>
        <v>30</v>
      </c>
      <c r="R919" s="17">
        <v>41802.94363425926</v>
      </c>
      <c r="S919" s="17">
        <v>41834.104166666664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 t="shared" si="28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s="11" t="s">
        <v>8281</v>
      </c>
      <c r="P920" t="s">
        <v>8284</v>
      </c>
      <c r="Q920">
        <f t="shared" si="29"/>
        <v>19.600000000000001</v>
      </c>
      <c r="R920" s="17">
        <v>41944.916215277779</v>
      </c>
      <c r="S920" s="17">
        <v>41974.957881944443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 t="shared" si="28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s="11" t="s">
        <v>8281</v>
      </c>
      <c r="P921" t="s">
        <v>8284</v>
      </c>
      <c r="Q921">
        <f t="shared" si="29"/>
        <v>100</v>
      </c>
      <c r="R921" s="17">
        <v>41227.641724537039</v>
      </c>
      <c r="S921" s="17">
        <v>41262.641724537039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 t="shared" si="28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s="11" t="s">
        <v>8281</v>
      </c>
      <c r="P922" t="s">
        <v>8284</v>
      </c>
      <c r="Q922">
        <f t="shared" si="29"/>
        <v>0</v>
      </c>
      <c r="R922" s="17">
        <v>41562.67155092593</v>
      </c>
      <c r="S922" s="17">
        <v>41592.713217592594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 t="shared" si="28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s="11" t="s">
        <v>8281</v>
      </c>
      <c r="P923" t="s">
        <v>8284</v>
      </c>
      <c r="Q923">
        <f t="shared" si="29"/>
        <v>231.75</v>
      </c>
      <c r="R923" s="17">
        <v>40847.171018518515</v>
      </c>
      <c r="S923" s="17">
        <v>40889.212685185186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 t="shared" si="28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s="11" t="s">
        <v>8281</v>
      </c>
      <c r="P924" t="s">
        <v>8284</v>
      </c>
      <c r="Q924">
        <f t="shared" si="29"/>
        <v>189.33</v>
      </c>
      <c r="R924" s="17">
        <v>41878.530011574076</v>
      </c>
      <c r="S924" s="17">
        <v>41913.530011574076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 t="shared" si="28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s="11" t="s">
        <v>8281</v>
      </c>
      <c r="P925" t="s">
        <v>8284</v>
      </c>
      <c r="Q925">
        <f t="shared" si="29"/>
        <v>55</v>
      </c>
      <c r="R925" s="17">
        <v>41934.959756944445</v>
      </c>
      <c r="S925" s="17">
        <v>41965.001423611116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 t="shared" si="28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s="11" t="s">
        <v>8281</v>
      </c>
      <c r="P926" t="s">
        <v>8284</v>
      </c>
      <c r="Q926">
        <f t="shared" si="29"/>
        <v>21.8</v>
      </c>
      <c r="R926" s="17">
        <v>41288.942928240744</v>
      </c>
      <c r="S926" s="17">
        <v>41318.942928240744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 t="shared" si="28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s="11" t="s">
        <v>8281</v>
      </c>
      <c r="P927" t="s">
        <v>8284</v>
      </c>
      <c r="Q927">
        <f t="shared" si="29"/>
        <v>32</v>
      </c>
      <c r="R927" s="17">
        <v>41575.880914351852</v>
      </c>
      <c r="S927" s="17">
        <v>41605.922581018516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 t="shared" si="28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s="11" t="s">
        <v>8281</v>
      </c>
      <c r="P928" t="s">
        <v>8284</v>
      </c>
      <c r="Q928">
        <f t="shared" si="29"/>
        <v>0</v>
      </c>
      <c r="R928" s="17">
        <v>40338.02002314815</v>
      </c>
      <c r="S928" s="17">
        <v>40367.944444444445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 t="shared" si="28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s="11" t="s">
        <v>8281</v>
      </c>
      <c r="P929" t="s">
        <v>8284</v>
      </c>
      <c r="Q929">
        <f t="shared" si="29"/>
        <v>0</v>
      </c>
      <c r="R929" s="17">
        <v>41013.822858796295</v>
      </c>
      <c r="S929" s="17">
        <v>41043.822858796295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 t="shared" si="28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s="11" t="s">
        <v>8281</v>
      </c>
      <c r="P930" t="s">
        <v>8284</v>
      </c>
      <c r="Q930">
        <f t="shared" si="29"/>
        <v>56.25</v>
      </c>
      <c r="R930" s="17">
        <v>41180.86241898148</v>
      </c>
      <c r="S930" s="17">
        <v>41231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 t="shared" si="28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s="11" t="s">
        <v>8281</v>
      </c>
      <c r="P931" t="s">
        <v>8284</v>
      </c>
      <c r="Q931">
        <f t="shared" si="29"/>
        <v>0</v>
      </c>
      <c r="R931" s="17">
        <v>40978.238067129627</v>
      </c>
      <c r="S931" s="17">
        <v>41008.196400462963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 t="shared" si="28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s="11" t="s">
        <v>8281</v>
      </c>
      <c r="P932" t="s">
        <v>8284</v>
      </c>
      <c r="Q932">
        <f t="shared" si="29"/>
        <v>69</v>
      </c>
      <c r="R932" s="17">
        <v>40312.915578703702</v>
      </c>
      <c r="S932" s="17">
        <v>40354.897222222222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 t="shared" si="28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s="11" t="s">
        <v>8281</v>
      </c>
      <c r="P933" t="s">
        <v>8284</v>
      </c>
      <c r="Q933">
        <f t="shared" si="29"/>
        <v>18.71</v>
      </c>
      <c r="R933" s="17">
        <v>41680.359976851854</v>
      </c>
      <c r="S933" s="17">
        <v>41714.916666666664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 t="shared" si="28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s="11" t="s">
        <v>8281</v>
      </c>
      <c r="P934" t="s">
        <v>8284</v>
      </c>
      <c r="Q934">
        <f t="shared" si="29"/>
        <v>46.03</v>
      </c>
      <c r="R934" s="17">
        <v>41310.969270833331</v>
      </c>
      <c r="S934" s="17">
        <v>41355.927604166667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 t="shared" si="28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s="11" t="s">
        <v>8281</v>
      </c>
      <c r="P935" t="s">
        <v>8284</v>
      </c>
      <c r="Q935">
        <f t="shared" si="29"/>
        <v>60</v>
      </c>
      <c r="R935" s="17">
        <v>41711.169085648151</v>
      </c>
      <c r="S935" s="17">
        <v>41771.169085648151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 t="shared" si="28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s="11" t="s">
        <v>8281</v>
      </c>
      <c r="P936" t="s">
        <v>8284</v>
      </c>
      <c r="Q936">
        <f t="shared" si="29"/>
        <v>50.67</v>
      </c>
      <c r="R936" s="17">
        <v>41733.737083333333</v>
      </c>
      <c r="S936" s="17">
        <v>41763.25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 t="shared" si="28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s="11" t="s">
        <v>8281</v>
      </c>
      <c r="P937" t="s">
        <v>8284</v>
      </c>
      <c r="Q937">
        <f t="shared" si="29"/>
        <v>25</v>
      </c>
      <c r="R937" s="17">
        <v>42368.333668981482</v>
      </c>
      <c r="S937" s="17">
        <v>42398.333668981482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 t="shared" si="28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s="11" t="s">
        <v>8281</v>
      </c>
      <c r="P938" t="s">
        <v>8284</v>
      </c>
      <c r="Q938">
        <f t="shared" si="29"/>
        <v>0</v>
      </c>
      <c r="R938" s="17">
        <v>40883.024178240739</v>
      </c>
      <c r="S938" s="17">
        <v>40926.833333333336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 t="shared" si="28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s="11" t="s">
        <v>8281</v>
      </c>
      <c r="P939" t="s">
        <v>8284</v>
      </c>
      <c r="Q939">
        <f t="shared" si="29"/>
        <v>20</v>
      </c>
      <c r="R939" s="17">
        <v>41551.798113425924</v>
      </c>
      <c r="S939" s="17">
        <v>41581.839780092596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 t="shared" si="28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s="11" t="s">
        <v>8281</v>
      </c>
      <c r="P940" t="s">
        <v>8284</v>
      </c>
      <c r="Q940">
        <f t="shared" si="29"/>
        <v>25</v>
      </c>
      <c r="R940" s="17">
        <v>41124.479722222226</v>
      </c>
      <c r="S940" s="17">
        <v>41154.479722222226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 t="shared" si="28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s="11" t="s">
        <v>8281</v>
      </c>
      <c r="P941" t="s">
        <v>8284</v>
      </c>
      <c r="Q941">
        <f t="shared" si="29"/>
        <v>20</v>
      </c>
      <c r="R941" s="17">
        <v>41416.763171296298</v>
      </c>
      <c r="S941" s="17">
        <v>41455.831944444442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 t="shared" si="28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s="11" t="s">
        <v>8275</v>
      </c>
      <c r="P942" t="s">
        <v>8277</v>
      </c>
      <c r="Q942">
        <f t="shared" si="29"/>
        <v>110.29</v>
      </c>
      <c r="R942" s="17">
        <v>42182.008402777778</v>
      </c>
      <c r="S942" s="17">
        <v>42227.008402777778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 t="shared" si="28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s="11" t="s">
        <v>8275</v>
      </c>
      <c r="P943" t="s">
        <v>8277</v>
      </c>
      <c r="Q943">
        <f t="shared" si="29"/>
        <v>37.450000000000003</v>
      </c>
      <c r="R943" s="17">
        <v>42746.096585648149</v>
      </c>
      <c r="S943" s="17">
        <v>42776.096585648149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 t="shared" si="28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s="11" t="s">
        <v>8275</v>
      </c>
      <c r="P944" t="s">
        <v>8277</v>
      </c>
      <c r="Q944">
        <f t="shared" si="29"/>
        <v>41.75</v>
      </c>
      <c r="R944" s="17">
        <v>42382.843287037031</v>
      </c>
      <c r="S944" s="17">
        <v>42418.843287037031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 t="shared" si="28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s="11" t="s">
        <v>8275</v>
      </c>
      <c r="P945" t="s">
        <v>8277</v>
      </c>
      <c r="Q945">
        <f t="shared" si="29"/>
        <v>24.08</v>
      </c>
      <c r="R945" s="17">
        <v>42673.66788194445</v>
      </c>
      <c r="S945" s="17">
        <v>42703.709548611107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 t="shared" si="28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s="11" t="s">
        <v>8275</v>
      </c>
      <c r="P946" t="s">
        <v>8277</v>
      </c>
      <c r="Q946">
        <f t="shared" si="29"/>
        <v>69.41</v>
      </c>
      <c r="R946" s="17">
        <v>42444.583912037036</v>
      </c>
      <c r="S946" s="17">
        <v>42478.583333333328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 t="shared" si="28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s="11" t="s">
        <v>8275</v>
      </c>
      <c r="P947" t="s">
        <v>8277</v>
      </c>
      <c r="Q947">
        <f t="shared" si="29"/>
        <v>155.25</v>
      </c>
      <c r="R947" s="17">
        <v>42732.872986111113</v>
      </c>
      <c r="S947" s="17">
        <v>42784.999305555553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 t="shared" si="28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s="11" t="s">
        <v>8275</v>
      </c>
      <c r="P948" t="s">
        <v>8277</v>
      </c>
      <c r="Q948">
        <f t="shared" si="29"/>
        <v>57.2</v>
      </c>
      <c r="R948" s="17">
        <v>42592.750555555554</v>
      </c>
      <c r="S948" s="17">
        <v>42622.750555555554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 t="shared" si="28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s="11" t="s">
        <v>8275</v>
      </c>
      <c r="P949" t="s">
        <v>8277</v>
      </c>
      <c r="Q949">
        <f t="shared" si="29"/>
        <v>0</v>
      </c>
      <c r="R949" s="17">
        <v>42491.781319444446</v>
      </c>
      <c r="S949" s="17">
        <v>42551.781319444446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 t="shared" si="28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s="11" t="s">
        <v>8275</v>
      </c>
      <c r="P950" t="s">
        <v>8277</v>
      </c>
      <c r="Q950">
        <f t="shared" si="29"/>
        <v>60</v>
      </c>
      <c r="R950" s="17">
        <v>42411.828287037039</v>
      </c>
      <c r="S950" s="17">
        <v>42441.828287037039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 t="shared" si="28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s="11" t="s">
        <v>8275</v>
      </c>
      <c r="P951" t="s">
        <v>8277</v>
      </c>
      <c r="Q951">
        <f t="shared" si="29"/>
        <v>39</v>
      </c>
      <c r="R951" s="17">
        <v>42361.043703703705</v>
      </c>
      <c r="S951" s="17">
        <v>42421.043703703705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 t="shared" si="28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s="11" t="s">
        <v>8275</v>
      </c>
      <c r="P952" t="s">
        <v>8277</v>
      </c>
      <c r="Q952">
        <f t="shared" si="29"/>
        <v>58.42</v>
      </c>
      <c r="R952" s="17">
        <v>42356.750706018516</v>
      </c>
      <c r="S952" s="17">
        <v>42386.750706018516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 t="shared" si="28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s="11" t="s">
        <v>8275</v>
      </c>
      <c r="P953" t="s">
        <v>8277</v>
      </c>
      <c r="Q953">
        <f t="shared" si="29"/>
        <v>158.63999999999999</v>
      </c>
      <c r="R953" s="17">
        <v>42480.653611111105</v>
      </c>
      <c r="S953" s="17">
        <v>42525.653611111105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 t="shared" si="28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s="11" t="s">
        <v>8275</v>
      </c>
      <c r="P954" t="s">
        <v>8277</v>
      </c>
      <c r="Q954">
        <f t="shared" si="29"/>
        <v>99.86</v>
      </c>
      <c r="R954" s="17">
        <v>42662.613564814819</v>
      </c>
      <c r="S954" s="17">
        <v>42692.655231481483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 t="shared" si="28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s="11" t="s">
        <v>8275</v>
      </c>
      <c r="P955" t="s">
        <v>8277</v>
      </c>
      <c r="Q955">
        <f t="shared" si="29"/>
        <v>25.2</v>
      </c>
      <c r="R955" s="17">
        <v>41999.164340277777</v>
      </c>
      <c r="S955" s="17">
        <v>42029.164340277777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 t="shared" si="28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s="11" t="s">
        <v>8275</v>
      </c>
      <c r="P956" t="s">
        <v>8277</v>
      </c>
      <c r="Q956">
        <f t="shared" si="29"/>
        <v>89.19</v>
      </c>
      <c r="R956" s="17">
        <v>42194.833784722221</v>
      </c>
      <c r="S956" s="17">
        <v>42236.833784722221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 t="shared" si="28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s="11" t="s">
        <v>8275</v>
      </c>
      <c r="P957" t="s">
        <v>8277</v>
      </c>
      <c r="Q957">
        <f t="shared" si="29"/>
        <v>182.62</v>
      </c>
      <c r="R957" s="17">
        <v>42586.295138888891</v>
      </c>
      <c r="S957" s="17">
        <v>42626.295138888891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 t="shared" si="28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s="11" t="s">
        <v>8275</v>
      </c>
      <c r="P958" t="s">
        <v>8277</v>
      </c>
      <c r="Q958">
        <f t="shared" si="29"/>
        <v>50.65</v>
      </c>
      <c r="R958" s="17">
        <v>42060.913877314815</v>
      </c>
      <c r="S958" s="17">
        <v>42120.872210648144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 t="shared" si="28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s="11" t="s">
        <v>8275</v>
      </c>
      <c r="P959" t="s">
        <v>8277</v>
      </c>
      <c r="Q959">
        <f t="shared" si="29"/>
        <v>33.29</v>
      </c>
      <c r="R959" s="17">
        <v>42660.552465277782</v>
      </c>
      <c r="S959" s="17">
        <v>42691.594131944439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 t="shared" si="28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s="11" t="s">
        <v>8275</v>
      </c>
      <c r="P960" t="s">
        <v>8277</v>
      </c>
      <c r="Q960">
        <f t="shared" si="29"/>
        <v>51.82</v>
      </c>
      <c r="R960" s="17">
        <v>42082.802812499998</v>
      </c>
      <c r="S960" s="17">
        <v>42104.207638888889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 t="shared" si="28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s="11" t="s">
        <v>8275</v>
      </c>
      <c r="P961" t="s">
        <v>8277</v>
      </c>
      <c r="Q961">
        <f t="shared" si="29"/>
        <v>113.63</v>
      </c>
      <c r="R961" s="17">
        <v>41993.174363425926</v>
      </c>
      <c r="S961" s="17">
        <v>42023.174363425926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 t="shared" ref="F962:F1025" si="30">ROUND(E962/D962*100,0)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s="11" t="s">
        <v>8275</v>
      </c>
      <c r="P962" t="s">
        <v>8277</v>
      </c>
      <c r="Q962">
        <f t="shared" ref="Q962:Q1025" si="31">IFERROR(ROUND(E962/M962,2),0)</f>
        <v>136.46</v>
      </c>
      <c r="R962" s="17">
        <v>42766.626793981486</v>
      </c>
      <c r="S962" s="17">
        <v>42808.585127314815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 t="shared" si="30"/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s="11" t="s">
        <v>8275</v>
      </c>
      <c r="P963" t="s">
        <v>8277</v>
      </c>
      <c r="Q963">
        <f t="shared" si="31"/>
        <v>364.35</v>
      </c>
      <c r="R963" s="17">
        <v>42740.693692129629</v>
      </c>
      <c r="S963" s="17">
        <v>42786.791666666672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 t="shared" si="30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s="11" t="s">
        <v>8275</v>
      </c>
      <c r="P964" t="s">
        <v>8277</v>
      </c>
      <c r="Q964">
        <f t="shared" si="31"/>
        <v>19.239999999999998</v>
      </c>
      <c r="R964" s="17">
        <v>42373.712418981479</v>
      </c>
      <c r="S964" s="17">
        <v>42411.712418981479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 t="shared" si="30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s="11" t="s">
        <v>8275</v>
      </c>
      <c r="P965" t="s">
        <v>8277</v>
      </c>
      <c r="Q965">
        <f t="shared" si="31"/>
        <v>41.89</v>
      </c>
      <c r="R965" s="17">
        <v>42625.635636574079</v>
      </c>
      <c r="S965" s="17">
        <v>42660.635636574079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 t="shared" si="30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s="11" t="s">
        <v>8275</v>
      </c>
      <c r="P966" t="s">
        <v>8277</v>
      </c>
      <c r="Q966">
        <f t="shared" si="31"/>
        <v>30.31</v>
      </c>
      <c r="R966" s="17">
        <v>42208.628692129627</v>
      </c>
      <c r="S966" s="17">
        <v>42248.628692129627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 t="shared" si="30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s="11" t="s">
        <v>8275</v>
      </c>
      <c r="P967" t="s">
        <v>8277</v>
      </c>
      <c r="Q967">
        <f t="shared" si="31"/>
        <v>49.67</v>
      </c>
      <c r="R967" s="17">
        <v>42637.016736111109</v>
      </c>
      <c r="S967" s="17">
        <v>42669.165972222225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 t="shared" si="30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s="11" t="s">
        <v>8275</v>
      </c>
      <c r="P968" t="s">
        <v>8277</v>
      </c>
      <c r="Q968">
        <f t="shared" si="31"/>
        <v>59.2</v>
      </c>
      <c r="R968" s="17">
        <v>42619.635787037041</v>
      </c>
      <c r="S968" s="17">
        <v>42649.635787037041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 t="shared" si="30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s="11" t="s">
        <v>8275</v>
      </c>
      <c r="P969" t="s">
        <v>8277</v>
      </c>
      <c r="Q969">
        <f t="shared" si="31"/>
        <v>43.98</v>
      </c>
      <c r="R969" s="17">
        <v>42422.254328703704</v>
      </c>
      <c r="S969" s="17">
        <v>42482.21266203704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 t="shared" si="30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s="11" t="s">
        <v>8275</v>
      </c>
      <c r="P970" t="s">
        <v>8277</v>
      </c>
      <c r="Q970">
        <f t="shared" si="31"/>
        <v>26.5</v>
      </c>
      <c r="R970" s="17">
        <v>41836.847615740742</v>
      </c>
      <c r="S970" s="17">
        <v>41866.847615740742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 t="shared" si="30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s="11" t="s">
        <v>8275</v>
      </c>
      <c r="P971" t="s">
        <v>8277</v>
      </c>
      <c r="Q971">
        <f t="shared" si="31"/>
        <v>1272.73</v>
      </c>
      <c r="R971" s="17">
        <v>42742.30332175926</v>
      </c>
      <c r="S971" s="17">
        <v>42775.30332175926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 t="shared" si="30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s="11" t="s">
        <v>8275</v>
      </c>
      <c r="P972" t="s">
        <v>8277</v>
      </c>
      <c r="Q972">
        <f t="shared" si="31"/>
        <v>164</v>
      </c>
      <c r="R972" s="17">
        <v>42721.220520833333</v>
      </c>
      <c r="S972" s="17">
        <v>42758.207638888889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 t="shared" si="30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s="11" t="s">
        <v>8275</v>
      </c>
      <c r="P973" t="s">
        <v>8277</v>
      </c>
      <c r="Q973">
        <f t="shared" si="31"/>
        <v>45.2</v>
      </c>
      <c r="R973" s="17">
        <v>42111.709027777775</v>
      </c>
      <c r="S973" s="17">
        <v>42156.709027777775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 t="shared" si="30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s="11" t="s">
        <v>8275</v>
      </c>
      <c r="P974" t="s">
        <v>8277</v>
      </c>
      <c r="Q974">
        <f t="shared" si="31"/>
        <v>153.88999999999999</v>
      </c>
      <c r="R974" s="17">
        <v>41856.865717592591</v>
      </c>
      <c r="S974" s="17">
        <v>41886.290972222225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 t="shared" si="30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s="11" t="s">
        <v>8275</v>
      </c>
      <c r="P975" t="s">
        <v>8277</v>
      </c>
      <c r="Q975">
        <f t="shared" si="31"/>
        <v>51.38</v>
      </c>
      <c r="R975" s="17">
        <v>42257.014965277776</v>
      </c>
      <c r="S975" s="17">
        <v>42317.056631944448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 t="shared" si="30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s="11" t="s">
        <v>8275</v>
      </c>
      <c r="P976" t="s">
        <v>8277</v>
      </c>
      <c r="Q976">
        <f t="shared" si="31"/>
        <v>93.33</v>
      </c>
      <c r="R976" s="17">
        <v>42424.749490740738</v>
      </c>
      <c r="S976" s="17">
        <v>42454.707824074074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 t="shared" si="30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s="11" t="s">
        <v>8275</v>
      </c>
      <c r="P977" t="s">
        <v>8277</v>
      </c>
      <c r="Q977">
        <f t="shared" si="31"/>
        <v>108.63</v>
      </c>
      <c r="R977" s="17">
        <v>42489.696585648147</v>
      </c>
      <c r="S977" s="17">
        <v>42549.696585648147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 t="shared" si="30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s="11" t="s">
        <v>8275</v>
      </c>
      <c r="P978" t="s">
        <v>8277</v>
      </c>
      <c r="Q978">
        <f t="shared" si="31"/>
        <v>160.5</v>
      </c>
      <c r="R978" s="17">
        <v>42185.058993055558</v>
      </c>
      <c r="S978" s="17">
        <v>42230.058993055558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 t="shared" si="30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s="11" t="s">
        <v>8275</v>
      </c>
      <c r="P979" t="s">
        <v>8277</v>
      </c>
      <c r="Q979">
        <f t="shared" si="31"/>
        <v>75.75</v>
      </c>
      <c r="R979" s="17">
        <v>42391.942094907412</v>
      </c>
      <c r="S979" s="17">
        <v>42421.942094907412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 t="shared" si="30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s="11" t="s">
        <v>8275</v>
      </c>
      <c r="P980" t="s">
        <v>8277</v>
      </c>
      <c r="Q980">
        <f t="shared" si="31"/>
        <v>790.84</v>
      </c>
      <c r="R980" s="17">
        <v>42395.309039351851</v>
      </c>
      <c r="S980" s="17">
        <v>42425.309039351851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 t="shared" si="30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s="11" t="s">
        <v>8275</v>
      </c>
      <c r="P981" t="s">
        <v>8277</v>
      </c>
      <c r="Q981">
        <f t="shared" si="31"/>
        <v>301.94</v>
      </c>
      <c r="R981" s="17">
        <v>42506.416990740734</v>
      </c>
      <c r="S981" s="17">
        <v>42541.790972222225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 t="shared" si="30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s="11" t="s">
        <v>8275</v>
      </c>
      <c r="P982" t="s">
        <v>8277</v>
      </c>
      <c r="Q982">
        <f t="shared" si="31"/>
        <v>47.94</v>
      </c>
      <c r="R982" s="17">
        <v>41928.904189814813</v>
      </c>
      <c r="S982" s="17">
        <v>41973.945856481485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 t="shared" si="30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s="11" t="s">
        <v>8275</v>
      </c>
      <c r="P983" t="s">
        <v>8277</v>
      </c>
      <c r="Q983">
        <f t="shared" si="31"/>
        <v>2.75</v>
      </c>
      <c r="R983" s="17">
        <v>41830.947013888886</v>
      </c>
      <c r="S983" s="17">
        <v>41860.947013888886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 t="shared" si="30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s="11" t="s">
        <v>8275</v>
      </c>
      <c r="P984" t="s">
        <v>8277</v>
      </c>
      <c r="Q984">
        <f t="shared" si="31"/>
        <v>1</v>
      </c>
      <c r="R984" s="17">
        <v>42615.753310185188</v>
      </c>
      <c r="S984" s="17">
        <v>42645.753310185188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 t="shared" si="30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s="11" t="s">
        <v>8275</v>
      </c>
      <c r="P985" t="s">
        <v>8277</v>
      </c>
      <c r="Q985">
        <f t="shared" si="31"/>
        <v>171.79</v>
      </c>
      <c r="R985" s="17">
        <v>42574.667650462965</v>
      </c>
      <c r="S985" s="17">
        <v>42605.870833333334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 t="shared" si="30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s="11" t="s">
        <v>8275</v>
      </c>
      <c r="P986" t="s">
        <v>8277</v>
      </c>
      <c r="Q986">
        <f t="shared" si="31"/>
        <v>35.33</v>
      </c>
      <c r="R986" s="17">
        <v>42061.11583333333</v>
      </c>
      <c r="S986" s="17">
        <v>42091.074166666673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 t="shared" si="30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s="11" t="s">
        <v>8275</v>
      </c>
      <c r="P987" t="s">
        <v>8277</v>
      </c>
      <c r="Q987">
        <f t="shared" si="31"/>
        <v>82.09</v>
      </c>
      <c r="R987" s="17">
        <v>42339.967708333337</v>
      </c>
      <c r="S987" s="17">
        <v>42369.958333333328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 t="shared" si="30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s="11" t="s">
        <v>8275</v>
      </c>
      <c r="P988" t="s">
        <v>8277</v>
      </c>
      <c r="Q988">
        <f t="shared" si="31"/>
        <v>110.87</v>
      </c>
      <c r="R988" s="17">
        <v>42324.767361111109</v>
      </c>
      <c r="S988" s="17">
        <v>42379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 t="shared" si="30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s="11" t="s">
        <v>8275</v>
      </c>
      <c r="P989" t="s">
        <v>8277</v>
      </c>
      <c r="Q989">
        <f t="shared" si="31"/>
        <v>161.22</v>
      </c>
      <c r="R989" s="17">
        <v>41773.294560185182</v>
      </c>
      <c r="S989" s="17">
        <v>41813.294560185182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 t="shared" si="30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s="11" t="s">
        <v>8275</v>
      </c>
      <c r="P990" t="s">
        <v>8277</v>
      </c>
      <c r="Q990">
        <f t="shared" si="31"/>
        <v>0</v>
      </c>
      <c r="R990" s="17">
        <v>42614.356770833328</v>
      </c>
      <c r="S990" s="17">
        <v>42644.356770833328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 t="shared" si="30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s="11" t="s">
        <v>8275</v>
      </c>
      <c r="P991" t="s">
        <v>8277</v>
      </c>
      <c r="Q991">
        <f t="shared" si="31"/>
        <v>52.41</v>
      </c>
      <c r="R991" s="17">
        <v>42611.933969907404</v>
      </c>
      <c r="S991" s="17">
        <v>42641.933969907404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 t="shared" si="30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s="11" t="s">
        <v>8275</v>
      </c>
      <c r="P992" t="s">
        <v>8277</v>
      </c>
      <c r="Q992">
        <f t="shared" si="31"/>
        <v>13</v>
      </c>
      <c r="R992" s="17">
        <v>41855.784305555557</v>
      </c>
      <c r="S992" s="17">
        <v>41885.784305555557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 t="shared" si="30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s="11" t="s">
        <v>8275</v>
      </c>
      <c r="P993" t="s">
        <v>8277</v>
      </c>
      <c r="Q993">
        <f t="shared" si="31"/>
        <v>30.29</v>
      </c>
      <c r="R993" s="17">
        <v>42538.75680555556</v>
      </c>
      <c r="S993" s="17">
        <v>42563.785416666666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 t="shared" si="30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s="11" t="s">
        <v>8275</v>
      </c>
      <c r="P994" t="s">
        <v>8277</v>
      </c>
      <c r="Q994">
        <f t="shared" si="31"/>
        <v>116.75</v>
      </c>
      <c r="R994" s="17">
        <v>42437.924988425926</v>
      </c>
      <c r="S994" s="17">
        <v>42497.883321759262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 t="shared" si="30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s="11" t="s">
        <v>8275</v>
      </c>
      <c r="P995" t="s">
        <v>8277</v>
      </c>
      <c r="Q995">
        <f t="shared" si="31"/>
        <v>89.6</v>
      </c>
      <c r="R995" s="17">
        <v>42652.964907407411</v>
      </c>
      <c r="S995" s="17">
        <v>42686.208333333328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 t="shared" si="30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s="11" t="s">
        <v>8275</v>
      </c>
      <c r="P996" t="s">
        <v>8277</v>
      </c>
      <c r="Q996">
        <f t="shared" si="31"/>
        <v>424.45</v>
      </c>
      <c r="R996" s="17">
        <v>41921.263078703705</v>
      </c>
      <c r="S996" s="17">
        <v>41973.957638888889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 t="shared" si="30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s="11" t="s">
        <v>8275</v>
      </c>
      <c r="P997" t="s">
        <v>8277</v>
      </c>
      <c r="Q997">
        <f t="shared" si="31"/>
        <v>80.67</v>
      </c>
      <c r="R997" s="17">
        <v>41947.940740740742</v>
      </c>
      <c r="S997" s="17">
        <v>41972.666666666672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 t="shared" si="30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s="11" t="s">
        <v>8275</v>
      </c>
      <c r="P998" t="s">
        <v>8277</v>
      </c>
      <c r="Q998">
        <f t="shared" si="31"/>
        <v>13</v>
      </c>
      <c r="R998" s="17">
        <v>41817.866435185184</v>
      </c>
      <c r="S998" s="17">
        <v>41847.643750000003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 t="shared" si="30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s="11" t="s">
        <v>8275</v>
      </c>
      <c r="P999" t="s">
        <v>8277</v>
      </c>
      <c r="Q999">
        <f t="shared" si="31"/>
        <v>8.1300000000000008</v>
      </c>
      <c r="R999" s="17">
        <v>41941.10297453704</v>
      </c>
      <c r="S999" s="17">
        <v>41971.144641203704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 t="shared" si="30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s="11" t="s">
        <v>8275</v>
      </c>
      <c r="P1000" t="s">
        <v>8277</v>
      </c>
      <c r="Q1000">
        <f t="shared" si="31"/>
        <v>153.43</v>
      </c>
      <c r="R1000" s="17">
        <v>42282.168993055559</v>
      </c>
      <c r="S1000" s="17">
        <v>42327.210659722223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 t="shared" si="30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s="11" t="s">
        <v>8275</v>
      </c>
      <c r="P1001" t="s">
        <v>8277</v>
      </c>
      <c r="Q1001">
        <f t="shared" si="31"/>
        <v>292.08</v>
      </c>
      <c r="R1001" s="17">
        <v>41926.29965277778</v>
      </c>
      <c r="S1001" s="17">
        <v>41956.334722222222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 t="shared" si="30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s="11" t="s">
        <v>8275</v>
      </c>
      <c r="P1002" t="s">
        <v>8277</v>
      </c>
      <c r="Q1002">
        <f t="shared" si="31"/>
        <v>3304</v>
      </c>
      <c r="R1002" s="17">
        <v>42749.059722222228</v>
      </c>
      <c r="S1002" s="17">
        <v>42809.018055555556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 t="shared" si="30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s="11" t="s">
        <v>8275</v>
      </c>
      <c r="P1003" t="s">
        <v>8277</v>
      </c>
      <c r="Q1003">
        <f t="shared" si="31"/>
        <v>1300</v>
      </c>
      <c r="R1003" s="17">
        <v>42720.720057870371</v>
      </c>
      <c r="S1003" s="17">
        <v>42765.720057870371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 t="shared" si="30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s="11" t="s">
        <v>8275</v>
      </c>
      <c r="P1004" t="s">
        <v>8277</v>
      </c>
      <c r="Q1004">
        <f t="shared" si="31"/>
        <v>134.55000000000001</v>
      </c>
      <c r="R1004" s="17">
        <v>42325.684189814812</v>
      </c>
      <c r="S1004" s="17">
        <v>42355.249305555553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 t="shared" si="30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s="11" t="s">
        <v>8275</v>
      </c>
      <c r="P1005" t="s">
        <v>8277</v>
      </c>
      <c r="Q1005">
        <f t="shared" si="31"/>
        <v>214.07</v>
      </c>
      <c r="R1005" s="17">
        <v>42780.709039351852</v>
      </c>
      <c r="S1005" s="17">
        <v>42810.667372685188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 t="shared" si="30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s="11" t="s">
        <v>8275</v>
      </c>
      <c r="P1006" t="s">
        <v>8277</v>
      </c>
      <c r="Q1006">
        <f t="shared" si="31"/>
        <v>216.34</v>
      </c>
      <c r="R1006" s="17">
        <v>42388.708645833336</v>
      </c>
      <c r="S1006" s="17">
        <v>42418.708645833336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 t="shared" si="30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s="11" t="s">
        <v>8275</v>
      </c>
      <c r="P1007" t="s">
        <v>8277</v>
      </c>
      <c r="Q1007">
        <f t="shared" si="31"/>
        <v>932.31</v>
      </c>
      <c r="R1007" s="17">
        <v>42276.624803240738</v>
      </c>
      <c r="S1007" s="17">
        <v>42307.624803240738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 t="shared" si="30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s="11" t="s">
        <v>8275</v>
      </c>
      <c r="P1008" t="s">
        <v>8277</v>
      </c>
      <c r="Q1008">
        <f t="shared" si="31"/>
        <v>29.25</v>
      </c>
      <c r="R1008" s="17">
        <v>41977.040185185186</v>
      </c>
      <c r="S1008" s="17">
        <v>41985.299305555556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 t="shared" si="30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s="11" t="s">
        <v>8275</v>
      </c>
      <c r="P1009" t="s">
        <v>8277</v>
      </c>
      <c r="Q1009">
        <f t="shared" si="31"/>
        <v>174.95</v>
      </c>
      <c r="R1009" s="17">
        <v>42676.583599537036</v>
      </c>
      <c r="S1009" s="17">
        <v>42718.6252662037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 t="shared" si="30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s="11" t="s">
        <v>8275</v>
      </c>
      <c r="P1010" t="s">
        <v>8277</v>
      </c>
      <c r="Q1010">
        <f t="shared" si="31"/>
        <v>250</v>
      </c>
      <c r="R1010" s="17">
        <v>42702.809201388889</v>
      </c>
      <c r="S1010" s="17">
        <v>42732.809201388889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 t="shared" si="30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s="11" t="s">
        <v>8275</v>
      </c>
      <c r="P1011" t="s">
        <v>8277</v>
      </c>
      <c r="Q1011">
        <f t="shared" si="31"/>
        <v>65</v>
      </c>
      <c r="R1011" s="17">
        <v>42510.604699074072</v>
      </c>
      <c r="S1011" s="17">
        <v>42540.604699074072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 t="shared" si="30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s="11" t="s">
        <v>8275</v>
      </c>
      <c r="P1012" t="s">
        <v>8277</v>
      </c>
      <c r="Q1012">
        <f t="shared" si="31"/>
        <v>55</v>
      </c>
      <c r="R1012" s="17">
        <v>42561.829421296294</v>
      </c>
      <c r="S1012" s="17">
        <v>42618.124305555553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 t="shared" si="30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s="11" t="s">
        <v>8275</v>
      </c>
      <c r="P1013" t="s">
        <v>8277</v>
      </c>
      <c r="Q1013">
        <f t="shared" si="31"/>
        <v>75</v>
      </c>
      <c r="R1013" s="17">
        <v>41946.898090277777</v>
      </c>
      <c r="S1013" s="17">
        <v>41991.898090277777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 t="shared" si="30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s="11" t="s">
        <v>8275</v>
      </c>
      <c r="P1014" t="s">
        <v>8277</v>
      </c>
      <c r="Q1014">
        <f t="shared" si="31"/>
        <v>1389.36</v>
      </c>
      <c r="R1014" s="17">
        <v>42714.440416666665</v>
      </c>
      <c r="S1014" s="17">
        <v>42759.440416666665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 t="shared" si="30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s="11" t="s">
        <v>8275</v>
      </c>
      <c r="P1015" t="s">
        <v>8277</v>
      </c>
      <c r="Q1015">
        <f t="shared" si="31"/>
        <v>95.91</v>
      </c>
      <c r="R1015" s="17">
        <v>42339.833981481483</v>
      </c>
      <c r="S1015" s="17">
        <v>42367.833333333328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 t="shared" si="30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s="11" t="s">
        <v>8275</v>
      </c>
      <c r="P1016" t="s">
        <v>8277</v>
      </c>
      <c r="Q1016">
        <f t="shared" si="31"/>
        <v>191.25</v>
      </c>
      <c r="R1016" s="17">
        <v>41955.002488425926</v>
      </c>
      <c r="S1016" s="17">
        <v>42005.002488425926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 t="shared" si="30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s="11" t="s">
        <v>8275</v>
      </c>
      <c r="P1017" t="s">
        <v>8277</v>
      </c>
      <c r="Q1017">
        <f t="shared" si="31"/>
        <v>40</v>
      </c>
      <c r="R1017" s="17">
        <v>42303.878414351857</v>
      </c>
      <c r="S1017" s="17">
        <v>42333.920081018514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 t="shared" si="30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s="11" t="s">
        <v>8275</v>
      </c>
      <c r="P1018" t="s">
        <v>8277</v>
      </c>
      <c r="Q1018">
        <f t="shared" si="31"/>
        <v>74.790000000000006</v>
      </c>
      <c r="R1018" s="17">
        <v>42422.107129629629</v>
      </c>
      <c r="S1018" s="17">
        <v>42467.065462962957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 t="shared" si="30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s="11" t="s">
        <v>8275</v>
      </c>
      <c r="P1019" t="s">
        <v>8277</v>
      </c>
      <c r="Q1019">
        <f t="shared" si="31"/>
        <v>161.12</v>
      </c>
      <c r="R1019" s="17">
        <v>42289.675173611111</v>
      </c>
      <c r="S1019" s="17">
        <v>42329.716840277775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 t="shared" si="30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s="11" t="s">
        <v>8275</v>
      </c>
      <c r="P1020" t="s">
        <v>8277</v>
      </c>
      <c r="Q1020">
        <f t="shared" si="31"/>
        <v>88.71</v>
      </c>
      <c r="R1020" s="17">
        <v>42535.492280092592</v>
      </c>
      <c r="S1020" s="17">
        <v>42565.492280092592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 t="shared" si="30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s="11" t="s">
        <v>8275</v>
      </c>
      <c r="P1021" t="s">
        <v>8277</v>
      </c>
      <c r="Q1021">
        <f t="shared" si="31"/>
        <v>53.25</v>
      </c>
      <c r="R1021" s="17">
        <v>42009.973946759259</v>
      </c>
      <c r="S1021" s="17">
        <v>42039.973946759259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 t="shared" si="30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s="11" t="s">
        <v>8281</v>
      </c>
      <c r="P1022" t="s">
        <v>8286</v>
      </c>
      <c r="Q1022">
        <f t="shared" si="31"/>
        <v>106.2</v>
      </c>
      <c r="R1022" s="17">
        <v>42127.069548611107</v>
      </c>
      <c r="S1022" s="17">
        <v>42157.032638888893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 t="shared" si="30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s="11" t="s">
        <v>8281</v>
      </c>
      <c r="P1023" t="s">
        <v>8286</v>
      </c>
      <c r="Q1023">
        <f t="shared" si="31"/>
        <v>22.08</v>
      </c>
      <c r="R1023" s="17">
        <v>42271.251979166671</v>
      </c>
      <c r="S1023" s="17">
        <v>42294.166666666672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 t="shared" si="30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s="11" t="s">
        <v>8281</v>
      </c>
      <c r="P1024" t="s">
        <v>8286</v>
      </c>
      <c r="Q1024">
        <f t="shared" si="31"/>
        <v>31.05</v>
      </c>
      <c r="R1024" s="17">
        <v>42111.646724537044</v>
      </c>
      <c r="S1024" s="17">
        <v>42141.646724537044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 t="shared" si="30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s="11" t="s">
        <v>8281</v>
      </c>
      <c r="P1025" t="s">
        <v>8286</v>
      </c>
      <c r="Q1025">
        <f t="shared" si="31"/>
        <v>36.21</v>
      </c>
      <c r="R1025" s="17">
        <v>42145.919687500005</v>
      </c>
      <c r="S1025" s="17">
        <v>42175.919687500005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 t="shared" ref="F1026:F1089" si="32">ROUND(E1026/D1026*100,0)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s="11" t="s">
        <v>8281</v>
      </c>
      <c r="P1026" t="s">
        <v>8286</v>
      </c>
      <c r="Q1026">
        <f t="shared" ref="Q1026:Q1089" si="33">IFERROR(ROUND(E1026/M1026,2),0)</f>
        <v>388.98</v>
      </c>
      <c r="R1026" s="17">
        <v>42370.580590277779</v>
      </c>
      <c r="S1026" s="17">
        <v>42400.580590277779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 t="shared" si="32"/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s="11" t="s">
        <v>8281</v>
      </c>
      <c r="P1027" t="s">
        <v>8286</v>
      </c>
      <c r="Q1027">
        <f t="shared" si="33"/>
        <v>71.849999999999994</v>
      </c>
      <c r="R1027" s="17">
        <v>42049.833761574075</v>
      </c>
      <c r="S1027" s="17">
        <v>42079.792094907403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 t="shared" si="32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s="11" t="s">
        <v>8281</v>
      </c>
      <c r="P1028" t="s">
        <v>8286</v>
      </c>
      <c r="Q1028">
        <f t="shared" si="33"/>
        <v>57.38</v>
      </c>
      <c r="R1028" s="17">
        <v>42426.407592592594</v>
      </c>
      <c r="S1028" s="17">
        <v>42460.365925925929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 t="shared" si="32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s="11" t="s">
        <v>8281</v>
      </c>
      <c r="P1029" t="s">
        <v>8286</v>
      </c>
      <c r="Q1029">
        <f t="shared" si="33"/>
        <v>69.67</v>
      </c>
      <c r="R1029" s="17">
        <v>41905.034108796295</v>
      </c>
      <c r="S1029" s="17">
        <v>41935.034108796295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 t="shared" si="32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s="11" t="s">
        <v>8281</v>
      </c>
      <c r="P1030" t="s">
        <v>8286</v>
      </c>
      <c r="Q1030">
        <f t="shared" si="33"/>
        <v>45.99</v>
      </c>
      <c r="R1030" s="17">
        <v>42755.627372685187</v>
      </c>
      <c r="S1030" s="17">
        <v>42800.833333333328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 t="shared" si="32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s="11" t="s">
        <v>8281</v>
      </c>
      <c r="P1031" t="s">
        <v>8286</v>
      </c>
      <c r="Q1031">
        <f t="shared" si="33"/>
        <v>79.260000000000005</v>
      </c>
      <c r="R1031" s="17">
        <v>42044.711886574078</v>
      </c>
      <c r="S1031" s="17">
        <v>42098.915972222225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 t="shared" si="32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s="11" t="s">
        <v>8281</v>
      </c>
      <c r="P1032" t="s">
        <v>8286</v>
      </c>
      <c r="Q1032">
        <f t="shared" si="33"/>
        <v>43.03</v>
      </c>
      <c r="R1032" s="17">
        <v>42611.483206018514</v>
      </c>
      <c r="S1032" s="17">
        <v>42625.483206018514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 t="shared" si="32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s="11" t="s">
        <v>8281</v>
      </c>
      <c r="P1033" t="s">
        <v>8286</v>
      </c>
      <c r="Q1033">
        <f t="shared" si="33"/>
        <v>108.48</v>
      </c>
      <c r="R1033" s="17">
        <v>42324.764004629629</v>
      </c>
      <c r="S1033" s="17">
        <v>42354.764004629629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 t="shared" si="32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s="11" t="s">
        <v>8281</v>
      </c>
      <c r="P1034" t="s">
        <v>8286</v>
      </c>
      <c r="Q1034">
        <f t="shared" si="33"/>
        <v>61.03</v>
      </c>
      <c r="R1034" s="17">
        <v>42514.666956018518</v>
      </c>
      <c r="S1034" s="17">
        <v>42544.666956018518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 t="shared" si="32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s="11" t="s">
        <v>8281</v>
      </c>
      <c r="P1035" t="s">
        <v>8286</v>
      </c>
      <c r="Q1035">
        <f t="shared" si="33"/>
        <v>50.59</v>
      </c>
      <c r="R1035" s="17">
        <v>42688.732407407413</v>
      </c>
      <c r="S1035" s="17">
        <v>42716.732407407413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 t="shared" si="32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s="11" t="s">
        <v>8281</v>
      </c>
      <c r="P1036" t="s">
        <v>8286</v>
      </c>
      <c r="Q1036">
        <f t="shared" si="33"/>
        <v>39.159999999999997</v>
      </c>
      <c r="R1036" s="17">
        <v>42555.166712962964</v>
      </c>
      <c r="S1036" s="17">
        <v>42587.165972222225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 t="shared" si="32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s="11" t="s">
        <v>8281</v>
      </c>
      <c r="P1037" t="s">
        <v>8286</v>
      </c>
      <c r="Q1037">
        <f t="shared" si="33"/>
        <v>65.16</v>
      </c>
      <c r="R1037" s="17">
        <v>42016.641435185185</v>
      </c>
      <c r="S1037" s="17">
        <v>42046.641435185185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 t="shared" si="32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s="11" t="s">
        <v>8281</v>
      </c>
      <c r="P1038" t="s">
        <v>8286</v>
      </c>
      <c r="Q1038">
        <f t="shared" si="33"/>
        <v>23.96</v>
      </c>
      <c r="R1038" s="17">
        <v>41249.448958333334</v>
      </c>
      <c r="S1038" s="17">
        <v>41281.333333333336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 t="shared" si="32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s="11" t="s">
        <v>8281</v>
      </c>
      <c r="P1039" t="s">
        <v>8286</v>
      </c>
      <c r="Q1039">
        <f t="shared" si="33"/>
        <v>48.62</v>
      </c>
      <c r="R1039" s="17">
        <v>42119.822476851856</v>
      </c>
      <c r="S1039" s="17">
        <v>42142.208333333328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 t="shared" si="32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s="11" t="s">
        <v>8281</v>
      </c>
      <c r="P1040" t="s">
        <v>8286</v>
      </c>
      <c r="Q1040">
        <f t="shared" si="33"/>
        <v>35.74</v>
      </c>
      <c r="R1040" s="17">
        <v>42418.231747685189</v>
      </c>
      <c r="S1040" s="17">
        <v>42448.190081018518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 t="shared" si="32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s="11" t="s">
        <v>8281</v>
      </c>
      <c r="P1041" t="s">
        <v>8286</v>
      </c>
      <c r="Q1041">
        <f t="shared" si="33"/>
        <v>21.37</v>
      </c>
      <c r="R1041" s="17">
        <v>42692.109328703707</v>
      </c>
      <c r="S1041" s="17">
        <v>42717.332638888889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 t="shared" si="32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s="11" t="s">
        <v>8287</v>
      </c>
      <c r="P1042" t="s">
        <v>8288</v>
      </c>
      <c r="Q1042">
        <f t="shared" si="33"/>
        <v>250</v>
      </c>
      <c r="R1042" s="17">
        <v>42579.708437499998</v>
      </c>
      <c r="S1042" s="17">
        <v>42609.708437499998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 t="shared" si="32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s="11" t="s">
        <v>8287</v>
      </c>
      <c r="P1043" t="s">
        <v>8288</v>
      </c>
      <c r="Q1043">
        <f t="shared" si="33"/>
        <v>0</v>
      </c>
      <c r="R1043" s="17">
        <v>41831.060092592597</v>
      </c>
      <c r="S1043" s="17">
        <v>41851.060092592597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 t="shared" si="32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s="11" t="s">
        <v>8287</v>
      </c>
      <c r="P1044" t="s">
        <v>8288</v>
      </c>
      <c r="Q1044">
        <f t="shared" si="33"/>
        <v>10</v>
      </c>
      <c r="R1044" s="17">
        <v>41851.696157407408</v>
      </c>
      <c r="S1044" s="17">
        <v>41894.416666666664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 t="shared" si="32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s="11" t="s">
        <v>8287</v>
      </c>
      <c r="P1045" t="s">
        <v>8288</v>
      </c>
      <c r="Q1045">
        <f t="shared" si="33"/>
        <v>29.24</v>
      </c>
      <c r="R1045" s="17">
        <v>42114.252951388888</v>
      </c>
      <c r="S1045" s="17">
        <v>42144.252951388888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 t="shared" si="32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s="11" t="s">
        <v>8287</v>
      </c>
      <c r="P1046" t="s">
        <v>8288</v>
      </c>
      <c r="Q1046">
        <f t="shared" si="33"/>
        <v>3</v>
      </c>
      <c r="R1046" s="17">
        <v>42011.925937499997</v>
      </c>
      <c r="S1046" s="17">
        <v>42068.852083333331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 t="shared" si="32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s="11" t="s">
        <v>8287</v>
      </c>
      <c r="P1047" t="s">
        <v>8288</v>
      </c>
      <c r="Q1047">
        <f t="shared" si="33"/>
        <v>33.25</v>
      </c>
      <c r="R1047" s="17">
        <v>41844.874421296299</v>
      </c>
      <c r="S1047" s="17">
        <v>41874.874421296299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 t="shared" si="32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s="11" t="s">
        <v>8287</v>
      </c>
      <c r="P1048" t="s">
        <v>8288</v>
      </c>
      <c r="Q1048">
        <f t="shared" si="33"/>
        <v>0</v>
      </c>
      <c r="R1048" s="17">
        <v>42319.851388888885</v>
      </c>
      <c r="S1048" s="17">
        <v>42364.851388888885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 t="shared" si="32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s="11" t="s">
        <v>8287</v>
      </c>
      <c r="P1049" t="s">
        <v>8288</v>
      </c>
      <c r="Q1049">
        <f t="shared" si="33"/>
        <v>1</v>
      </c>
      <c r="R1049" s="17">
        <v>41918.818460648145</v>
      </c>
      <c r="S1049" s="17">
        <v>41948.860127314816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 t="shared" si="32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s="11" t="s">
        <v>8287</v>
      </c>
      <c r="P1050" t="s">
        <v>8288</v>
      </c>
      <c r="Q1050">
        <f t="shared" si="33"/>
        <v>53</v>
      </c>
      <c r="R1050" s="17">
        <v>42598.053113425922</v>
      </c>
      <c r="S1050" s="17">
        <v>42638.053113425922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 t="shared" si="32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s="11" t="s">
        <v>8287</v>
      </c>
      <c r="P1051" t="s">
        <v>8288</v>
      </c>
      <c r="Q1051">
        <f t="shared" si="33"/>
        <v>0</v>
      </c>
      <c r="R1051" s="17">
        <v>42382.431076388893</v>
      </c>
      <c r="S1051" s="17">
        <v>42412.431076388893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 t="shared" si="32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s="11" t="s">
        <v>8287</v>
      </c>
      <c r="P1052" t="s">
        <v>8288</v>
      </c>
      <c r="Q1052">
        <f t="shared" si="33"/>
        <v>0</v>
      </c>
      <c r="R1052" s="17">
        <v>42231.7971875</v>
      </c>
      <c r="S1052" s="17">
        <v>42261.7971875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 t="shared" si="32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s="11" t="s">
        <v>8287</v>
      </c>
      <c r="P1053" t="s">
        <v>8288</v>
      </c>
      <c r="Q1053">
        <f t="shared" si="33"/>
        <v>0</v>
      </c>
      <c r="R1053" s="17">
        <v>41850.014178240745</v>
      </c>
      <c r="S1053" s="17">
        <v>41878.014178240745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 t="shared" si="32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s="11" t="s">
        <v>8287</v>
      </c>
      <c r="P1054" t="s">
        <v>8288</v>
      </c>
      <c r="Q1054">
        <f t="shared" si="33"/>
        <v>0</v>
      </c>
      <c r="R1054" s="17">
        <v>42483.797395833331</v>
      </c>
      <c r="S1054" s="17">
        <v>42527.839583333334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 t="shared" si="32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s="11" t="s">
        <v>8287</v>
      </c>
      <c r="P1055" t="s">
        <v>8288</v>
      </c>
      <c r="Q1055">
        <f t="shared" si="33"/>
        <v>15</v>
      </c>
      <c r="R1055" s="17">
        <v>42775.172824074078</v>
      </c>
      <c r="S1055" s="17">
        <v>42800.172824074078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 t="shared" si="32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s="11" t="s">
        <v>8287</v>
      </c>
      <c r="P1056" t="s">
        <v>8288</v>
      </c>
      <c r="Q1056">
        <f t="shared" si="33"/>
        <v>0</v>
      </c>
      <c r="R1056" s="17">
        <v>41831.851840277777</v>
      </c>
      <c r="S1056" s="17">
        <v>41861.916666666664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 t="shared" si="32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s="11" t="s">
        <v>8287</v>
      </c>
      <c r="P1057" t="s">
        <v>8288</v>
      </c>
      <c r="Q1057">
        <f t="shared" si="33"/>
        <v>0</v>
      </c>
      <c r="R1057" s="17">
        <v>42406.992418981477</v>
      </c>
      <c r="S1057" s="17">
        <v>42436.992418981477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 t="shared" si="32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s="11" t="s">
        <v>8287</v>
      </c>
      <c r="P1058" t="s">
        <v>8288</v>
      </c>
      <c r="Q1058">
        <f t="shared" si="33"/>
        <v>0</v>
      </c>
      <c r="R1058" s="17">
        <v>42058.719641203701</v>
      </c>
      <c r="S1058" s="17">
        <v>42118.677974537044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 t="shared" si="32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s="11" t="s">
        <v>8287</v>
      </c>
      <c r="P1059" t="s">
        <v>8288</v>
      </c>
      <c r="Q1059">
        <f t="shared" si="33"/>
        <v>0</v>
      </c>
      <c r="R1059" s="17">
        <v>42678.871331018512</v>
      </c>
      <c r="S1059" s="17">
        <v>42708.912997685184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 t="shared" si="32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s="11" t="s">
        <v>8287</v>
      </c>
      <c r="P1060" t="s">
        <v>8288</v>
      </c>
      <c r="Q1060">
        <f t="shared" si="33"/>
        <v>0</v>
      </c>
      <c r="R1060" s="17">
        <v>42047.900960648149</v>
      </c>
      <c r="S1060" s="17">
        <v>42089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 t="shared" si="32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s="11" t="s">
        <v>8287</v>
      </c>
      <c r="P1061" t="s">
        <v>8288</v>
      </c>
      <c r="Q1061">
        <f t="shared" si="33"/>
        <v>0</v>
      </c>
      <c r="R1061" s="17">
        <v>42046.79</v>
      </c>
      <c r="S1061" s="17">
        <v>42076.748333333337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 t="shared" si="32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s="11" t="s">
        <v>8287</v>
      </c>
      <c r="P1062" t="s">
        <v>8288</v>
      </c>
      <c r="Q1062">
        <f t="shared" si="33"/>
        <v>50</v>
      </c>
      <c r="R1062" s="17">
        <v>42079.913113425922</v>
      </c>
      <c r="S1062" s="17">
        <v>42109.913113425922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 t="shared" si="32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s="11" t="s">
        <v>8287</v>
      </c>
      <c r="P1063" t="s">
        <v>8288</v>
      </c>
      <c r="Q1063">
        <f t="shared" si="33"/>
        <v>0</v>
      </c>
      <c r="R1063" s="17">
        <v>42432.276712962965</v>
      </c>
      <c r="S1063" s="17">
        <v>42492.041666666672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 t="shared" si="32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s="11" t="s">
        <v>8287</v>
      </c>
      <c r="P1064" t="s">
        <v>8288</v>
      </c>
      <c r="Q1064">
        <f t="shared" si="33"/>
        <v>47.5</v>
      </c>
      <c r="R1064" s="17">
        <v>42556.807187500002</v>
      </c>
      <c r="S1064" s="17">
        <v>42563.807187500002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 t="shared" si="32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s="11" t="s">
        <v>8287</v>
      </c>
      <c r="P1065" t="s">
        <v>8288</v>
      </c>
      <c r="Q1065">
        <f t="shared" si="33"/>
        <v>0</v>
      </c>
      <c r="R1065" s="17">
        <v>42583.030810185184</v>
      </c>
      <c r="S1065" s="17">
        <v>42613.030810185184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 t="shared" si="32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s="11" t="s">
        <v>8289</v>
      </c>
      <c r="P1066" t="s">
        <v>8290</v>
      </c>
      <c r="Q1066">
        <f t="shared" si="33"/>
        <v>65.67</v>
      </c>
      <c r="R1066" s="17">
        <v>41417.228043981479</v>
      </c>
      <c r="S1066" s="17">
        <v>41462.228043981479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 t="shared" si="32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s="11" t="s">
        <v>8289</v>
      </c>
      <c r="P1067" t="s">
        <v>8290</v>
      </c>
      <c r="Q1067">
        <f t="shared" si="33"/>
        <v>16.2</v>
      </c>
      <c r="R1067" s="17">
        <v>41661.381041666667</v>
      </c>
      <c r="S1067" s="17">
        <v>41689.381041666667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 t="shared" si="32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s="11" t="s">
        <v>8289</v>
      </c>
      <c r="P1068" t="s">
        <v>8290</v>
      </c>
      <c r="Q1068">
        <f t="shared" si="33"/>
        <v>34.130000000000003</v>
      </c>
      <c r="R1068" s="17">
        <v>41445.962754629632</v>
      </c>
      <c r="S1068" s="17">
        <v>41490.962754629632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 t="shared" si="32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s="11" t="s">
        <v>8289</v>
      </c>
      <c r="P1069" t="s">
        <v>8290</v>
      </c>
      <c r="Q1069">
        <f t="shared" si="33"/>
        <v>13</v>
      </c>
      <c r="R1069" s="17">
        <v>41599.855682870373</v>
      </c>
      <c r="S1069" s="17">
        <v>41629.855682870373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 t="shared" si="32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s="11" t="s">
        <v>8289</v>
      </c>
      <c r="P1070" t="s">
        <v>8290</v>
      </c>
      <c r="Q1070">
        <f t="shared" si="33"/>
        <v>11.25</v>
      </c>
      <c r="R1070" s="17">
        <v>42440.371111111104</v>
      </c>
      <c r="S1070" s="17">
        <v>42470.329444444447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 t="shared" si="32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s="11" t="s">
        <v>8289</v>
      </c>
      <c r="P1071" t="s">
        <v>8290</v>
      </c>
      <c r="Q1071">
        <f t="shared" si="33"/>
        <v>40.479999999999997</v>
      </c>
      <c r="R1071" s="17">
        <v>41572.229849537034</v>
      </c>
      <c r="S1071" s="17">
        <v>41604.271516203706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 t="shared" si="32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s="11" t="s">
        <v>8289</v>
      </c>
      <c r="P1072" t="s">
        <v>8290</v>
      </c>
      <c r="Q1072">
        <f t="shared" si="33"/>
        <v>35</v>
      </c>
      <c r="R1072" s="17">
        <v>41163.011828703704</v>
      </c>
      <c r="S1072" s="17">
        <v>41183.011828703704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 t="shared" si="32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s="11" t="s">
        <v>8289</v>
      </c>
      <c r="P1073" t="s">
        <v>8290</v>
      </c>
      <c r="Q1073">
        <f t="shared" si="33"/>
        <v>0</v>
      </c>
      <c r="R1073" s="17">
        <v>42295.753391203703</v>
      </c>
      <c r="S1073" s="17">
        <v>42325.795057870375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 t="shared" si="32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s="11" t="s">
        <v>8289</v>
      </c>
      <c r="P1074" t="s">
        <v>8290</v>
      </c>
      <c r="Q1074">
        <f t="shared" si="33"/>
        <v>12.75</v>
      </c>
      <c r="R1074" s="17">
        <v>41645.832141203704</v>
      </c>
      <c r="S1074" s="17">
        <v>41675.832141203704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 t="shared" si="32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s="11" t="s">
        <v>8289</v>
      </c>
      <c r="P1075" t="s">
        <v>8290</v>
      </c>
      <c r="Q1075">
        <f t="shared" si="33"/>
        <v>10</v>
      </c>
      <c r="R1075" s="17">
        <v>40802.964594907404</v>
      </c>
      <c r="S1075" s="17">
        <v>40832.964594907404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 t="shared" si="32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s="11" t="s">
        <v>8289</v>
      </c>
      <c r="P1076" t="s">
        <v>8290</v>
      </c>
      <c r="Q1076">
        <f t="shared" si="33"/>
        <v>113.57</v>
      </c>
      <c r="R1076" s="17">
        <v>41613.172974537039</v>
      </c>
      <c r="S1076" s="17">
        <v>41643.172974537039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 t="shared" si="32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s="11" t="s">
        <v>8289</v>
      </c>
      <c r="P1077" t="s">
        <v>8290</v>
      </c>
      <c r="Q1077">
        <f t="shared" si="33"/>
        <v>15</v>
      </c>
      <c r="R1077" s="17">
        <v>41005.904120370367</v>
      </c>
      <c r="S1077" s="17">
        <v>41035.904120370367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 t="shared" si="32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s="11" t="s">
        <v>8289</v>
      </c>
      <c r="P1078" t="s">
        <v>8290</v>
      </c>
      <c r="Q1078">
        <f t="shared" si="33"/>
        <v>48.28</v>
      </c>
      <c r="R1078" s="17">
        <v>41838.377893518518</v>
      </c>
      <c r="S1078" s="17">
        <v>41893.377893518518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 t="shared" si="32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s="11" t="s">
        <v>8289</v>
      </c>
      <c r="P1079" t="s">
        <v>8290</v>
      </c>
      <c r="Q1079">
        <f t="shared" si="33"/>
        <v>43.98</v>
      </c>
      <c r="R1079" s="17">
        <v>42353.16679398148</v>
      </c>
      <c r="S1079" s="17">
        <v>42383.16679398148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 t="shared" si="32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s="11" t="s">
        <v>8289</v>
      </c>
      <c r="P1080" t="s">
        <v>8290</v>
      </c>
      <c r="Q1080">
        <f t="shared" si="33"/>
        <v>9</v>
      </c>
      <c r="R1080" s="17">
        <v>40701.195844907408</v>
      </c>
      <c r="S1080" s="17">
        <v>40746.195844907408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 t="shared" si="32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s="11" t="s">
        <v>8289</v>
      </c>
      <c r="P1081" t="s">
        <v>8290</v>
      </c>
      <c r="Q1081">
        <f t="shared" si="33"/>
        <v>37.67</v>
      </c>
      <c r="R1081" s="17">
        <v>42479.566388888896</v>
      </c>
      <c r="S1081" s="17">
        <v>42504.566388888896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 t="shared" si="32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s="11" t="s">
        <v>8289</v>
      </c>
      <c r="P1082" t="s">
        <v>8290</v>
      </c>
      <c r="Q1082">
        <f t="shared" si="33"/>
        <v>18.579999999999998</v>
      </c>
      <c r="R1082" s="17">
        <v>41740.138113425928</v>
      </c>
      <c r="S1082" s="17">
        <v>41770.138113425928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 t="shared" si="32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s="11" t="s">
        <v>8289</v>
      </c>
      <c r="P1083" t="s">
        <v>8290</v>
      </c>
      <c r="Q1083">
        <f t="shared" si="33"/>
        <v>3</v>
      </c>
      <c r="R1083" s="17">
        <v>42002.926990740743</v>
      </c>
      <c r="S1083" s="17">
        <v>42032.926990740743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 t="shared" si="32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s="11" t="s">
        <v>8289</v>
      </c>
      <c r="P1084" t="s">
        <v>8290</v>
      </c>
      <c r="Q1084">
        <f t="shared" si="33"/>
        <v>18.670000000000002</v>
      </c>
      <c r="R1084" s="17">
        <v>41101.906111111115</v>
      </c>
      <c r="S1084" s="17">
        <v>41131.906111111115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 t="shared" si="32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s="11" t="s">
        <v>8289</v>
      </c>
      <c r="P1085" t="s">
        <v>8290</v>
      </c>
      <c r="Q1085">
        <f t="shared" si="33"/>
        <v>410</v>
      </c>
      <c r="R1085" s="17">
        <v>41793.659525462965</v>
      </c>
      <c r="S1085" s="17">
        <v>41853.659525462965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 t="shared" si="32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s="11" t="s">
        <v>8289</v>
      </c>
      <c r="P1086" t="s">
        <v>8290</v>
      </c>
      <c r="Q1086">
        <f t="shared" si="33"/>
        <v>0</v>
      </c>
      <c r="R1086" s="17">
        <v>41829.912083333329</v>
      </c>
      <c r="S1086" s="17">
        <v>41859.912083333329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 t="shared" si="32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s="11" t="s">
        <v>8289</v>
      </c>
      <c r="P1087" t="s">
        <v>8290</v>
      </c>
      <c r="Q1087">
        <f t="shared" si="33"/>
        <v>114</v>
      </c>
      <c r="R1087" s="17">
        <v>42413.671006944445</v>
      </c>
      <c r="S1087" s="17">
        <v>42443.629340277781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 t="shared" si="32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s="11" t="s">
        <v>8289</v>
      </c>
      <c r="P1088" t="s">
        <v>8290</v>
      </c>
      <c r="Q1088">
        <f t="shared" si="33"/>
        <v>7.5</v>
      </c>
      <c r="R1088" s="17">
        <v>41845.866793981484</v>
      </c>
      <c r="S1088" s="17">
        <v>41875.866793981484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 t="shared" si="32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s="11" t="s">
        <v>8289</v>
      </c>
      <c r="P1089" t="s">
        <v>8290</v>
      </c>
      <c r="Q1089">
        <f t="shared" si="33"/>
        <v>0</v>
      </c>
      <c r="R1089" s="17">
        <v>41775.713969907411</v>
      </c>
      <c r="S1089" s="17">
        <v>41805.713969907411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 t="shared" ref="F1090:F1153" si="34">ROUND(E1090/D1090*100,0)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s="11" t="s">
        <v>8289</v>
      </c>
      <c r="P1090" t="s">
        <v>8290</v>
      </c>
      <c r="Q1090">
        <f t="shared" ref="Q1090:Q1153" si="35">IFERROR(ROUND(E1090/M1090,2),0)</f>
        <v>43.42</v>
      </c>
      <c r="R1090" s="17">
        <v>41723.799386574072</v>
      </c>
      <c r="S1090" s="17">
        <v>41753.799386574072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 t="shared" si="34"/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s="11" t="s">
        <v>8289</v>
      </c>
      <c r="P1091" t="s">
        <v>8290</v>
      </c>
      <c r="Q1091">
        <f t="shared" si="35"/>
        <v>23.96</v>
      </c>
      <c r="R1091" s="17">
        <v>42151.189525462964</v>
      </c>
      <c r="S1091" s="17">
        <v>42181.189525462964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 t="shared" si="34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s="11" t="s">
        <v>8289</v>
      </c>
      <c r="P1092" t="s">
        <v>8290</v>
      </c>
      <c r="Q1092">
        <f t="shared" si="35"/>
        <v>5</v>
      </c>
      <c r="R1092" s="17">
        <v>42123.185798611114</v>
      </c>
      <c r="S1092" s="17">
        <v>42153.185798611114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 t="shared" si="34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s="11" t="s">
        <v>8289</v>
      </c>
      <c r="P1093" t="s">
        <v>8290</v>
      </c>
      <c r="Q1093">
        <f t="shared" si="35"/>
        <v>12.5</v>
      </c>
      <c r="R1093" s="17">
        <v>42440.820277777777</v>
      </c>
      <c r="S1093" s="17">
        <v>42470.778611111105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 t="shared" si="34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s="11" t="s">
        <v>8289</v>
      </c>
      <c r="P1094" t="s">
        <v>8290</v>
      </c>
      <c r="Q1094">
        <f t="shared" si="35"/>
        <v>3</v>
      </c>
      <c r="R1094" s="17">
        <v>41250.025902777779</v>
      </c>
      <c r="S1094" s="17">
        <v>41280.025902777779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 t="shared" si="34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s="11" t="s">
        <v>8289</v>
      </c>
      <c r="P1095" t="s">
        <v>8290</v>
      </c>
      <c r="Q1095">
        <f t="shared" si="35"/>
        <v>10.56</v>
      </c>
      <c r="R1095" s="17">
        <v>42396.973807870367</v>
      </c>
      <c r="S1095" s="17">
        <v>42411.973807870367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 t="shared" si="34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s="11" t="s">
        <v>8289</v>
      </c>
      <c r="P1096" t="s">
        <v>8290</v>
      </c>
      <c r="Q1096">
        <f t="shared" si="35"/>
        <v>122</v>
      </c>
      <c r="R1096" s="17">
        <v>40795.713344907403</v>
      </c>
      <c r="S1096" s="17">
        <v>40825.713344907403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 t="shared" si="34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s="11" t="s">
        <v>8289</v>
      </c>
      <c r="P1097" t="s">
        <v>8290</v>
      </c>
      <c r="Q1097">
        <f t="shared" si="35"/>
        <v>267.81</v>
      </c>
      <c r="R1097" s="17">
        <v>41486.537268518521</v>
      </c>
      <c r="S1097" s="17">
        <v>41516.537268518521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 t="shared" si="34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s="11" t="s">
        <v>8289</v>
      </c>
      <c r="P1098" t="s">
        <v>8290</v>
      </c>
      <c r="Q1098">
        <f t="shared" si="35"/>
        <v>74.209999999999994</v>
      </c>
      <c r="R1098" s="17">
        <v>41885.51798611111</v>
      </c>
      <c r="S1098" s="17">
        <v>41916.145833333336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 t="shared" si="34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s="11" t="s">
        <v>8289</v>
      </c>
      <c r="P1099" t="s">
        <v>8290</v>
      </c>
      <c r="Q1099">
        <f t="shared" si="35"/>
        <v>6.71</v>
      </c>
      <c r="R1099" s="17">
        <v>41660.792557870373</v>
      </c>
      <c r="S1099" s="17">
        <v>41700.792557870373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 t="shared" si="34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s="11" t="s">
        <v>8289</v>
      </c>
      <c r="P1100" t="s">
        <v>8290</v>
      </c>
      <c r="Q1100">
        <f t="shared" si="35"/>
        <v>81.95</v>
      </c>
      <c r="R1100" s="17">
        <v>41712.762673611112</v>
      </c>
      <c r="S1100" s="17">
        <v>41742.762673611112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 t="shared" si="34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s="11" t="s">
        <v>8289</v>
      </c>
      <c r="P1101" t="s">
        <v>8290</v>
      </c>
      <c r="Q1101">
        <f t="shared" si="35"/>
        <v>25</v>
      </c>
      <c r="R1101" s="17">
        <v>42107.836435185185</v>
      </c>
      <c r="S1101" s="17">
        <v>42137.836435185185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 t="shared" si="34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s="11" t="s">
        <v>8289</v>
      </c>
      <c r="P1102" t="s">
        <v>8290</v>
      </c>
      <c r="Q1102">
        <f t="shared" si="35"/>
        <v>10</v>
      </c>
      <c r="R1102" s="17">
        <v>42384.110775462963</v>
      </c>
      <c r="S1102" s="17">
        <v>42414.110775462963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 t="shared" si="34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s="11" t="s">
        <v>8289</v>
      </c>
      <c r="P1103" t="s">
        <v>8290</v>
      </c>
      <c r="Q1103">
        <f t="shared" si="35"/>
        <v>6.83</v>
      </c>
      <c r="R1103" s="17">
        <v>42538.77243055556</v>
      </c>
      <c r="S1103" s="17">
        <v>42565.758333333331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 t="shared" si="34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s="11" t="s">
        <v>8289</v>
      </c>
      <c r="P1104" t="s">
        <v>8290</v>
      </c>
      <c r="Q1104">
        <f t="shared" si="35"/>
        <v>17.71</v>
      </c>
      <c r="R1104" s="17">
        <v>41577.045428240745</v>
      </c>
      <c r="S1104" s="17">
        <v>41617.249305555553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 t="shared" si="34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s="11" t="s">
        <v>8289</v>
      </c>
      <c r="P1105" t="s">
        <v>8290</v>
      </c>
      <c r="Q1105">
        <f t="shared" si="35"/>
        <v>16.2</v>
      </c>
      <c r="R1105" s="17">
        <v>42479.22210648148</v>
      </c>
      <c r="S1105" s="17">
        <v>42539.22210648148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 t="shared" si="34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s="11" t="s">
        <v>8289</v>
      </c>
      <c r="P1106" t="s">
        <v>8290</v>
      </c>
      <c r="Q1106">
        <f t="shared" si="35"/>
        <v>80.3</v>
      </c>
      <c r="R1106" s="17">
        <v>41771.40996527778</v>
      </c>
      <c r="S1106" s="17">
        <v>41801.40996527778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 t="shared" si="34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s="11" t="s">
        <v>8289</v>
      </c>
      <c r="P1107" t="s">
        <v>8290</v>
      </c>
      <c r="Q1107">
        <f t="shared" si="35"/>
        <v>71.55</v>
      </c>
      <c r="R1107" s="17">
        <v>41692.135729166665</v>
      </c>
      <c r="S1107" s="17">
        <v>41722.0940625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 t="shared" si="34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s="11" t="s">
        <v>8289</v>
      </c>
      <c r="P1108" t="s">
        <v>8290</v>
      </c>
      <c r="Q1108">
        <f t="shared" si="35"/>
        <v>23.57</v>
      </c>
      <c r="R1108" s="17">
        <v>40973.740451388891</v>
      </c>
      <c r="S1108" s="17">
        <v>41003.698784722219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 t="shared" si="34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s="11" t="s">
        <v>8289</v>
      </c>
      <c r="P1109" t="s">
        <v>8290</v>
      </c>
      <c r="Q1109">
        <f t="shared" si="35"/>
        <v>0</v>
      </c>
      <c r="R1109" s="17">
        <v>41813.861388888887</v>
      </c>
      <c r="S1109" s="17">
        <v>41843.861388888887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 t="shared" si="34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s="11" t="s">
        <v>8289</v>
      </c>
      <c r="P1110" t="s">
        <v>8290</v>
      </c>
      <c r="Q1110">
        <f t="shared" si="35"/>
        <v>34.880000000000003</v>
      </c>
      <c r="R1110" s="17">
        <v>40952.636979166666</v>
      </c>
      <c r="S1110" s="17">
        <v>41012.595312500001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 t="shared" si="34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s="11" t="s">
        <v>8289</v>
      </c>
      <c r="P1111" t="s">
        <v>8290</v>
      </c>
      <c r="Q1111">
        <f t="shared" si="35"/>
        <v>15</v>
      </c>
      <c r="R1111" s="17">
        <v>42662.752199074079</v>
      </c>
      <c r="S1111" s="17">
        <v>42692.793865740736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 t="shared" si="34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s="11" t="s">
        <v>8289</v>
      </c>
      <c r="P1112" t="s">
        <v>8290</v>
      </c>
      <c r="Q1112">
        <f t="shared" si="35"/>
        <v>23.18</v>
      </c>
      <c r="R1112" s="17">
        <v>41220.933124999996</v>
      </c>
      <c r="S1112" s="17">
        <v>41250.933124999996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 t="shared" si="34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s="11" t="s">
        <v>8289</v>
      </c>
      <c r="P1113" t="s">
        <v>8290</v>
      </c>
      <c r="Q1113">
        <f t="shared" si="35"/>
        <v>1</v>
      </c>
      <c r="R1113" s="17">
        <v>42347.203587962969</v>
      </c>
      <c r="S1113" s="17">
        <v>42377.203587962969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 t="shared" si="34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s="11" t="s">
        <v>8289</v>
      </c>
      <c r="P1114" t="s">
        <v>8290</v>
      </c>
      <c r="Q1114">
        <f t="shared" si="35"/>
        <v>100.23</v>
      </c>
      <c r="R1114" s="17">
        <v>41963.759386574078</v>
      </c>
      <c r="S1114" s="17">
        <v>42023.354166666672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 t="shared" si="34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s="11" t="s">
        <v>8289</v>
      </c>
      <c r="P1115" t="s">
        <v>8290</v>
      </c>
      <c r="Q1115">
        <f t="shared" si="35"/>
        <v>5</v>
      </c>
      <c r="R1115" s="17">
        <v>41835.977083333331</v>
      </c>
      <c r="S1115" s="17">
        <v>41865.977083333331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 t="shared" si="34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s="11" t="s">
        <v>8289</v>
      </c>
      <c r="P1116" t="s">
        <v>8290</v>
      </c>
      <c r="Q1116">
        <f t="shared" si="35"/>
        <v>3.33</v>
      </c>
      <c r="R1116" s="17">
        <v>41526.345914351856</v>
      </c>
      <c r="S1116" s="17">
        <v>41556.345914351856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 t="shared" si="34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s="11" t="s">
        <v>8289</v>
      </c>
      <c r="P1117" t="s">
        <v>8290</v>
      </c>
      <c r="Q1117">
        <f t="shared" si="35"/>
        <v>13.25</v>
      </c>
      <c r="R1117" s="17">
        <v>42429.695543981477</v>
      </c>
      <c r="S1117" s="17">
        <v>42459.653877314813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 t="shared" si="34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s="11" t="s">
        <v>8289</v>
      </c>
      <c r="P1118" t="s">
        <v>8290</v>
      </c>
      <c r="Q1118">
        <f t="shared" si="35"/>
        <v>17.850000000000001</v>
      </c>
      <c r="R1118" s="17">
        <v>41009.847314814811</v>
      </c>
      <c r="S1118" s="17">
        <v>41069.847314814811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 t="shared" si="34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s="11" t="s">
        <v>8289</v>
      </c>
      <c r="P1119" t="s">
        <v>8290</v>
      </c>
      <c r="Q1119">
        <f t="shared" si="35"/>
        <v>10.38</v>
      </c>
      <c r="R1119" s="17">
        <v>42333.598530092597</v>
      </c>
      <c r="S1119" s="17">
        <v>42363.598530092597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 t="shared" si="34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s="11" t="s">
        <v>8289</v>
      </c>
      <c r="P1120" t="s">
        <v>8290</v>
      </c>
      <c r="Q1120">
        <f t="shared" si="35"/>
        <v>36.33</v>
      </c>
      <c r="R1120" s="17">
        <v>41704.16642361111</v>
      </c>
      <c r="S1120" s="17">
        <v>41734.124756944446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 t="shared" si="34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s="11" t="s">
        <v>8289</v>
      </c>
      <c r="P1121" t="s">
        <v>8290</v>
      </c>
      <c r="Q1121">
        <f t="shared" si="35"/>
        <v>5</v>
      </c>
      <c r="R1121" s="17">
        <v>41722.792407407411</v>
      </c>
      <c r="S1121" s="17">
        <v>41735.792407407411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 t="shared" si="34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s="11" t="s">
        <v>8289</v>
      </c>
      <c r="P1122" t="s">
        <v>8290</v>
      </c>
      <c r="Q1122">
        <f t="shared" si="35"/>
        <v>0</v>
      </c>
      <c r="R1122" s="17">
        <v>40799.872685185182</v>
      </c>
      <c r="S1122" s="17">
        <v>40844.872685185182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 t="shared" si="34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s="11" t="s">
        <v>8289</v>
      </c>
      <c r="P1123" t="s">
        <v>8290</v>
      </c>
      <c r="Q1123">
        <f t="shared" si="35"/>
        <v>5.8</v>
      </c>
      <c r="R1123" s="17">
        <v>42412.934212962966</v>
      </c>
      <c r="S1123" s="17">
        <v>42442.892546296294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 t="shared" si="34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s="11" t="s">
        <v>8289</v>
      </c>
      <c r="P1124" t="s">
        <v>8290</v>
      </c>
      <c r="Q1124">
        <f t="shared" si="35"/>
        <v>0</v>
      </c>
      <c r="R1124" s="17">
        <v>41410.703993055555</v>
      </c>
      <c r="S1124" s="17">
        <v>41424.703993055555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 t="shared" si="34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s="11" t="s">
        <v>8289</v>
      </c>
      <c r="P1125" t="s">
        <v>8290</v>
      </c>
      <c r="Q1125">
        <f t="shared" si="35"/>
        <v>3.67</v>
      </c>
      <c r="R1125" s="17">
        <v>41718.5237037037</v>
      </c>
      <c r="S1125" s="17">
        <v>41748.5237037037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 t="shared" si="34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s="11" t="s">
        <v>8289</v>
      </c>
      <c r="P1126" t="s">
        <v>8291</v>
      </c>
      <c r="Q1126">
        <f t="shared" si="35"/>
        <v>60.71</v>
      </c>
      <c r="R1126" s="17">
        <v>42094.667256944449</v>
      </c>
      <c r="S1126" s="17">
        <v>42124.667256944449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 t="shared" si="34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s="11" t="s">
        <v>8289</v>
      </c>
      <c r="P1127" t="s">
        <v>8291</v>
      </c>
      <c r="Q1127">
        <f t="shared" si="35"/>
        <v>0</v>
      </c>
      <c r="R1127" s="17">
        <v>42212.624189814815</v>
      </c>
      <c r="S1127" s="17">
        <v>42272.624189814815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 t="shared" si="34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s="11" t="s">
        <v>8289</v>
      </c>
      <c r="P1128" t="s">
        <v>8291</v>
      </c>
      <c r="Q1128">
        <f t="shared" si="35"/>
        <v>5</v>
      </c>
      <c r="R1128" s="17">
        <v>42535.327476851846</v>
      </c>
      <c r="S1128" s="17">
        <v>42565.327476851846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 t="shared" si="34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s="11" t="s">
        <v>8289</v>
      </c>
      <c r="P1129" t="s">
        <v>8291</v>
      </c>
      <c r="Q1129">
        <f t="shared" si="35"/>
        <v>25.43</v>
      </c>
      <c r="R1129" s="17">
        <v>41926.854166666664</v>
      </c>
      <c r="S1129" s="17">
        <v>41957.895833333328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 t="shared" si="34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s="11" t="s">
        <v>8289</v>
      </c>
      <c r="P1130" t="s">
        <v>8291</v>
      </c>
      <c r="Q1130">
        <f t="shared" si="35"/>
        <v>1</v>
      </c>
      <c r="R1130" s="17">
        <v>41828.649502314816</v>
      </c>
      <c r="S1130" s="17">
        <v>41858.649502314816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 t="shared" si="34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s="11" t="s">
        <v>8289</v>
      </c>
      <c r="P1131" t="s">
        <v>8291</v>
      </c>
      <c r="Q1131">
        <f t="shared" si="35"/>
        <v>10.5</v>
      </c>
      <c r="R1131" s="17">
        <v>42496.264965277776</v>
      </c>
      <c r="S1131" s="17">
        <v>42526.264965277776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 t="shared" si="34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s="11" t="s">
        <v>8289</v>
      </c>
      <c r="P1132" t="s">
        <v>8291</v>
      </c>
      <c r="Q1132">
        <f t="shared" si="35"/>
        <v>3.67</v>
      </c>
      <c r="R1132" s="17">
        <v>41908.996527777781</v>
      </c>
      <c r="S1132" s="17">
        <v>41969.038194444445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 t="shared" si="34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s="11" t="s">
        <v>8289</v>
      </c>
      <c r="P1133" t="s">
        <v>8291</v>
      </c>
      <c r="Q1133">
        <f t="shared" si="35"/>
        <v>0</v>
      </c>
      <c r="R1133" s="17">
        <v>42332.908194444448</v>
      </c>
      <c r="S1133" s="17">
        <v>42362.908194444448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 t="shared" si="34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s="11" t="s">
        <v>8289</v>
      </c>
      <c r="P1134" t="s">
        <v>8291</v>
      </c>
      <c r="Q1134">
        <f t="shared" si="35"/>
        <v>110.62</v>
      </c>
      <c r="R1134" s="17">
        <v>42706.115405092598</v>
      </c>
      <c r="S1134" s="17">
        <v>42736.115405092598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 t="shared" si="34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s="11" t="s">
        <v>8289</v>
      </c>
      <c r="P1135" t="s">
        <v>8291</v>
      </c>
      <c r="Q1135">
        <f t="shared" si="35"/>
        <v>20</v>
      </c>
      <c r="R1135" s="17">
        <v>41821.407187500001</v>
      </c>
      <c r="S1135" s="17">
        <v>41851.407187500001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 t="shared" si="34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s="11" t="s">
        <v>8289</v>
      </c>
      <c r="P1136" t="s">
        <v>8291</v>
      </c>
      <c r="Q1136">
        <f t="shared" si="35"/>
        <v>1</v>
      </c>
      <c r="R1136" s="17">
        <v>41958.285046296296</v>
      </c>
      <c r="S1136" s="17">
        <v>41972.189583333333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 t="shared" si="34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s="11" t="s">
        <v>8289</v>
      </c>
      <c r="P1137" t="s">
        <v>8291</v>
      </c>
      <c r="Q1137">
        <f t="shared" si="35"/>
        <v>50</v>
      </c>
      <c r="R1137" s="17">
        <v>42558.989513888882</v>
      </c>
      <c r="S1137" s="17">
        <v>42588.989513888882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 t="shared" si="34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s="11" t="s">
        <v>8289</v>
      </c>
      <c r="P1138" t="s">
        <v>8291</v>
      </c>
      <c r="Q1138">
        <f t="shared" si="35"/>
        <v>45</v>
      </c>
      <c r="R1138" s="17">
        <v>42327.671631944439</v>
      </c>
      <c r="S1138" s="17">
        <v>42357.671631944439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 t="shared" si="34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s="11" t="s">
        <v>8289</v>
      </c>
      <c r="P1139" t="s">
        <v>8291</v>
      </c>
      <c r="Q1139">
        <f t="shared" si="35"/>
        <v>253.21</v>
      </c>
      <c r="R1139" s="17">
        <v>42453.819687499999</v>
      </c>
      <c r="S1139" s="17">
        <v>42483.819687499999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 t="shared" si="34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s="11" t="s">
        <v>8289</v>
      </c>
      <c r="P1140" t="s">
        <v>8291</v>
      </c>
      <c r="Q1140">
        <f t="shared" si="35"/>
        <v>31.25</v>
      </c>
      <c r="R1140" s="17">
        <v>42736.9066087963</v>
      </c>
      <c r="S1140" s="17">
        <v>42756.9066087963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 t="shared" si="34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s="11" t="s">
        <v>8289</v>
      </c>
      <c r="P1141" t="s">
        <v>8291</v>
      </c>
      <c r="Q1141">
        <f t="shared" si="35"/>
        <v>5</v>
      </c>
      <c r="R1141" s="17">
        <v>41975.347523148142</v>
      </c>
      <c r="S1141" s="17">
        <v>42005.347523148142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 t="shared" si="34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s="11" t="s">
        <v>8289</v>
      </c>
      <c r="P1142" t="s">
        <v>8291</v>
      </c>
      <c r="Q1142">
        <f t="shared" si="35"/>
        <v>0</v>
      </c>
      <c r="R1142" s="17">
        <v>42192.462048611109</v>
      </c>
      <c r="S1142" s="17">
        <v>42222.462048611109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 t="shared" si="34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s="11" t="s">
        <v>8289</v>
      </c>
      <c r="P1143" t="s">
        <v>8291</v>
      </c>
      <c r="Q1143">
        <f t="shared" si="35"/>
        <v>0</v>
      </c>
      <c r="R1143" s="17">
        <v>42164.699652777781</v>
      </c>
      <c r="S1143" s="17">
        <v>42194.699652777781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 t="shared" si="34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s="11" t="s">
        <v>8289</v>
      </c>
      <c r="P1144" t="s">
        <v>8291</v>
      </c>
      <c r="Q1144">
        <f t="shared" si="35"/>
        <v>0</v>
      </c>
      <c r="R1144" s="17">
        <v>42022.006099537044</v>
      </c>
      <c r="S1144" s="17">
        <v>42052.006099537044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 t="shared" si="34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s="11" t="s">
        <v>8289</v>
      </c>
      <c r="P1145" t="s">
        <v>8291</v>
      </c>
      <c r="Q1145">
        <f t="shared" si="35"/>
        <v>23.25</v>
      </c>
      <c r="R1145" s="17">
        <v>42325.19358796296</v>
      </c>
      <c r="S1145" s="17">
        <v>42355.19358796296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 t="shared" si="34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s="11" t="s">
        <v>8292</v>
      </c>
      <c r="P1146" t="s">
        <v>8293</v>
      </c>
      <c r="Q1146">
        <f t="shared" si="35"/>
        <v>0</v>
      </c>
      <c r="R1146" s="17">
        <v>42093.181944444441</v>
      </c>
      <c r="S1146" s="17">
        <v>42123.181944444441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 t="shared" si="34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s="11" t="s">
        <v>8292</v>
      </c>
      <c r="P1147" t="s">
        <v>8293</v>
      </c>
      <c r="Q1147">
        <f t="shared" si="35"/>
        <v>100</v>
      </c>
      <c r="R1147" s="17">
        <v>41854.747592592597</v>
      </c>
      <c r="S1147" s="17">
        <v>41914.747592592597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 t="shared" si="34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s="11" t="s">
        <v>8292</v>
      </c>
      <c r="P1148" t="s">
        <v>8293</v>
      </c>
      <c r="Q1148">
        <f t="shared" si="35"/>
        <v>44.17</v>
      </c>
      <c r="R1148" s="17">
        <v>41723.9533912037</v>
      </c>
      <c r="S1148" s="17">
        <v>41761.9533912037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 t="shared" si="34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s="11" t="s">
        <v>8292</v>
      </c>
      <c r="P1149" t="s">
        <v>8293</v>
      </c>
      <c r="Q1149">
        <f t="shared" si="35"/>
        <v>0</v>
      </c>
      <c r="R1149" s="17">
        <v>41871.972025462965</v>
      </c>
      <c r="S1149" s="17">
        <v>41931.972025462965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 t="shared" si="34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s="11" t="s">
        <v>8292</v>
      </c>
      <c r="P1150" t="s">
        <v>8293</v>
      </c>
      <c r="Q1150">
        <f t="shared" si="35"/>
        <v>24.33</v>
      </c>
      <c r="R1150" s="17">
        <v>42675.171076388884</v>
      </c>
      <c r="S1150" s="17">
        <v>42705.212743055556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 t="shared" si="34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s="11" t="s">
        <v>8292</v>
      </c>
      <c r="P1151" t="s">
        <v>8293</v>
      </c>
      <c r="Q1151">
        <f t="shared" si="35"/>
        <v>37.5</v>
      </c>
      <c r="R1151" s="17">
        <v>42507.71025462963</v>
      </c>
      <c r="S1151" s="17">
        <v>42537.71025462963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 t="shared" si="34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s="11" t="s">
        <v>8292</v>
      </c>
      <c r="P1152" t="s">
        <v>8293</v>
      </c>
      <c r="Q1152">
        <f t="shared" si="35"/>
        <v>42</v>
      </c>
      <c r="R1152" s="17">
        <v>42317.954571759255</v>
      </c>
      <c r="S1152" s="17">
        <v>42377.954571759255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 t="shared" si="34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s="11" t="s">
        <v>8292</v>
      </c>
      <c r="P1153" t="s">
        <v>8293</v>
      </c>
      <c r="Q1153">
        <f t="shared" si="35"/>
        <v>0</v>
      </c>
      <c r="R1153" s="17">
        <v>42224.102581018517</v>
      </c>
      <c r="S1153" s="17">
        <v>42254.102581018517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 t="shared" ref="F1154:F1217" si="36">ROUND(E1154/D1154*100,0)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s="11" t="s">
        <v>8292</v>
      </c>
      <c r="P1154" t="s">
        <v>8293</v>
      </c>
      <c r="Q1154">
        <f t="shared" ref="Q1154:Q1217" si="37">IFERROR(ROUND(E1154/M1154,2),0)</f>
        <v>60.73</v>
      </c>
      <c r="R1154" s="17">
        <v>42109.709629629629</v>
      </c>
      <c r="S1154" s="17">
        <v>42139.709629629629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 t="shared" si="36"/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s="11" t="s">
        <v>8292</v>
      </c>
      <c r="P1155" t="s">
        <v>8293</v>
      </c>
      <c r="Q1155">
        <f t="shared" si="37"/>
        <v>50</v>
      </c>
      <c r="R1155" s="17">
        <v>42143.714178240742</v>
      </c>
      <c r="S1155" s="17">
        <v>42173.714178240742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 t="shared" si="36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s="11" t="s">
        <v>8292</v>
      </c>
      <c r="P1156" t="s">
        <v>8293</v>
      </c>
      <c r="Q1156">
        <f t="shared" si="37"/>
        <v>108.33</v>
      </c>
      <c r="R1156" s="17">
        <v>42223.108865740738</v>
      </c>
      <c r="S1156" s="17">
        <v>42253.108865740738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 t="shared" si="36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s="11" t="s">
        <v>8292</v>
      </c>
      <c r="P1157" t="s">
        <v>8293</v>
      </c>
      <c r="Q1157">
        <f t="shared" si="37"/>
        <v>23.5</v>
      </c>
      <c r="R1157" s="17">
        <v>41835.763981481483</v>
      </c>
      <c r="S1157" s="17">
        <v>41865.763981481483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 t="shared" si="36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s="11" t="s">
        <v>8292</v>
      </c>
      <c r="P1158" t="s">
        <v>8293</v>
      </c>
      <c r="Q1158">
        <f t="shared" si="37"/>
        <v>0</v>
      </c>
      <c r="R1158" s="17">
        <v>42029.07131944444</v>
      </c>
      <c r="S1158" s="17">
        <v>42059.07131944444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 t="shared" si="36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s="11" t="s">
        <v>8292</v>
      </c>
      <c r="P1159" t="s">
        <v>8293</v>
      </c>
      <c r="Q1159">
        <f t="shared" si="37"/>
        <v>50.33</v>
      </c>
      <c r="R1159" s="17">
        <v>41918.628240740742</v>
      </c>
      <c r="S1159" s="17">
        <v>41978.669907407413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 t="shared" si="36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s="11" t="s">
        <v>8292</v>
      </c>
      <c r="P1160" t="s">
        <v>8293</v>
      </c>
      <c r="Q1160">
        <f t="shared" si="37"/>
        <v>11.67</v>
      </c>
      <c r="R1160" s="17">
        <v>41952.09175925926</v>
      </c>
      <c r="S1160" s="17">
        <v>41982.09175925926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 t="shared" si="36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s="11" t="s">
        <v>8292</v>
      </c>
      <c r="P1161" t="s">
        <v>8293</v>
      </c>
      <c r="Q1161">
        <f t="shared" si="37"/>
        <v>0</v>
      </c>
      <c r="R1161" s="17">
        <v>42154.726446759261</v>
      </c>
      <c r="S1161" s="17">
        <v>42185.65625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 t="shared" si="36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s="11" t="s">
        <v>8292</v>
      </c>
      <c r="P1162" t="s">
        <v>8293</v>
      </c>
      <c r="Q1162">
        <f t="shared" si="37"/>
        <v>60.79</v>
      </c>
      <c r="R1162" s="17">
        <v>42061.154930555553</v>
      </c>
      <c r="S1162" s="17">
        <v>42091.113263888896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 t="shared" si="36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s="11" t="s">
        <v>8292</v>
      </c>
      <c r="P1163" t="s">
        <v>8293</v>
      </c>
      <c r="Q1163">
        <f t="shared" si="37"/>
        <v>0</v>
      </c>
      <c r="R1163" s="17">
        <v>42122.629502314812</v>
      </c>
      <c r="S1163" s="17">
        <v>42143.629502314812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 t="shared" si="36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s="11" t="s">
        <v>8292</v>
      </c>
      <c r="P1164" t="s">
        <v>8293</v>
      </c>
      <c r="Q1164">
        <f t="shared" si="37"/>
        <v>17.5</v>
      </c>
      <c r="R1164" s="17">
        <v>41876.683611111112</v>
      </c>
      <c r="S1164" s="17">
        <v>41907.683611111112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 t="shared" si="36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s="11" t="s">
        <v>8292</v>
      </c>
      <c r="P1165" t="s">
        <v>8293</v>
      </c>
      <c r="Q1165">
        <f t="shared" si="37"/>
        <v>0</v>
      </c>
      <c r="R1165" s="17">
        <v>41830.723611111112</v>
      </c>
      <c r="S1165" s="17">
        <v>41860.723611111112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 t="shared" si="36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s="11" t="s">
        <v>8292</v>
      </c>
      <c r="P1166" t="s">
        <v>8293</v>
      </c>
      <c r="Q1166">
        <f t="shared" si="37"/>
        <v>0</v>
      </c>
      <c r="R1166" s="17">
        <v>42509.724328703705</v>
      </c>
      <c r="S1166" s="17">
        <v>42539.724328703705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 t="shared" si="36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s="11" t="s">
        <v>8292</v>
      </c>
      <c r="P1167" t="s">
        <v>8293</v>
      </c>
      <c r="Q1167">
        <f t="shared" si="37"/>
        <v>82.82</v>
      </c>
      <c r="R1167" s="17">
        <v>41792.214467592588</v>
      </c>
      <c r="S1167" s="17">
        <v>41826.214467592588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 t="shared" si="36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s="11" t="s">
        <v>8292</v>
      </c>
      <c r="P1168" t="s">
        <v>8293</v>
      </c>
      <c r="Q1168">
        <f t="shared" si="37"/>
        <v>358.88</v>
      </c>
      <c r="R1168" s="17">
        <v>42150.485439814816</v>
      </c>
      <c r="S1168" s="17">
        <v>42181.166666666672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 t="shared" si="36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s="11" t="s">
        <v>8292</v>
      </c>
      <c r="P1169" t="s">
        <v>8293</v>
      </c>
      <c r="Q1169">
        <f t="shared" si="37"/>
        <v>61.19</v>
      </c>
      <c r="R1169" s="17">
        <v>41863.734895833331</v>
      </c>
      <c r="S1169" s="17">
        <v>41894.734895833331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 t="shared" si="36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s="11" t="s">
        <v>8292</v>
      </c>
      <c r="P1170" t="s">
        <v>8293</v>
      </c>
      <c r="Q1170">
        <f t="shared" si="37"/>
        <v>340</v>
      </c>
      <c r="R1170" s="17">
        <v>42605.053993055553</v>
      </c>
      <c r="S1170" s="17">
        <v>42635.053993055553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 t="shared" si="36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s="11" t="s">
        <v>8292</v>
      </c>
      <c r="P1171" t="s">
        <v>8293</v>
      </c>
      <c r="Q1171">
        <f t="shared" si="37"/>
        <v>5.67</v>
      </c>
      <c r="R1171" s="17">
        <v>42027.353738425925</v>
      </c>
      <c r="S1171" s="17">
        <v>42057.353738425925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 t="shared" si="36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s="11" t="s">
        <v>8292</v>
      </c>
      <c r="P1172" t="s">
        <v>8293</v>
      </c>
      <c r="Q1172">
        <f t="shared" si="37"/>
        <v>50</v>
      </c>
      <c r="R1172" s="17">
        <v>42124.893182870372</v>
      </c>
      <c r="S1172" s="17">
        <v>42154.893182870372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 t="shared" si="36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s="11" t="s">
        <v>8292</v>
      </c>
      <c r="P1173" t="s">
        <v>8293</v>
      </c>
      <c r="Q1173">
        <f t="shared" si="37"/>
        <v>25</v>
      </c>
      <c r="R1173" s="17">
        <v>41938.804710648146</v>
      </c>
      <c r="S1173" s="17">
        <v>41956.846377314811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 t="shared" si="36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s="11" t="s">
        <v>8292</v>
      </c>
      <c r="P1174" t="s">
        <v>8293</v>
      </c>
      <c r="Q1174">
        <f t="shared" si="37"/>
        <v>0</v>
      </c>
      <c r="R1174" s="17">
        <v>41841.682314814818</v>
      </c>
      <c r="S1174" s="17">
        <v>41871.682314814818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 t="shared" si="36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s="11" t="s">
        <v>8292</v>
      </c>
      <c r="P1175" t="s">
        <v>8293</v>
      </c>
      <c r="Q1175">
        <f t="shared" si="37"/>
        <v>30</v>
      </c>
      <c r="R1175" s="17">
        <v>42184.185844907406</v>
      </c>
      <c r="S1175" s="17">
        <v>42219.185844907406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 t="shared" si="36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s="11" t="s">
        <v>8292</v>
      </c>
      <c r="P1176" t="s">
        <v>8293</v>
      </c>
      <c r="Q1176">
        <f t="shared" si="37"/>
        <v>46.63</v>
      </c>
      <c r="R1176" s="17">
        <v>42468.84174768519</v>
      </c>
      <c r="S1176" s="17">
        <v>42498.84174768519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 t="shared" si="36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s="11" t="s">
        <v>8292</v>
      </c>
      <c r="P1177" t="s">
        <v>8293</v>
      </c>
      <c r="Q1177">
        <f t="shared" si="37"/>
        <v>65</v>
      </c>
      <c r="R1177" s="17">
        <v>42170.728460648148</v>
      </c>
      <c r="S1177" s="17">
        <v>42200.728460648148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 t="shared" si="36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s="11" t="s">
        <v>8292</v>
      </c>
      <c r="P1178" t="s">
        <v>8293</v>
      </c>
      <c r="Q1178">
        <f t="shared" si="37"/>
        <v>10</v>
      </c>
      <c r="R1178" s="17">
        <v>42746.019652777773</v>
      </c>
      <c r="S1178" s="17">
        <v>42800.541666666672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 t="shared" si="36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s="11" t="s">
        <v>8292</v>
      </c>
      <c r="P1179" t="s">
        <v>8293</v>
      </c>
      <c r="Q1179">
        <f t="shared" si="37"/>
        <v>0</v>
      </c>
      <c r="R1179" s="17">
        <v>41897.660833333335</v>
      </c>
      <c r="S1179" s="17">
        <v>41927.660833333335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 t="shared" si="36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s="11" t="s">
        <v>8292</v>
      </c>
      <c r="P1180" t="s">
        <v>8293</v>
      </c>
      <c r="Q1180">
        <f t="shared" si="37"/>
        <v>5</v>
      </c>
      <c r="R1180" s="17">
        <v>41837.905694444446</v>
      </c>
      <c r="S1180" s="17">
        <v>41867.905694444446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 t="shared" si="36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s="11" t="s">
        <v>8292</v>
      </c>
      <c r="P1181" t="s">
        <v>8293</v>
      </c>
      <c r="Q1181">
        <f t="shared" si="37"/>
        <v>640</v>
      </c>
      <c r="R1181" s="17">
        <v>42275.720219907409</v>
      </c>
      <c r="S1181" s="17">
        <v>42305.720219907409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 t="shared" si="36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s="11" t="s">
        <v>8292</v>
      </c>
      <c r="P1182" t="s">
        <v>8293</v>
      </c>
      <c r="Q1182">
        <f t="shared" si="37"/>
        <v>69.12</v>
      </c>
      <c r="R1182" s="17">
        <v>41781.806875000002</v>
      </c>
      <c r="S1182" s="17">
        <v>41818.806875000002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 t="shared" si="36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s="11" t="s">
        <v>8292</v>
      </c>
      <c r="P1183" t="s">
        <v>8293</v>
      </c>
      <c r="Q1183">
        <f t="shared" si="37"/>
        <v>1.33</v>
      </c>
      <c r="R1183" s="17">
        <v>42034.339363425926</v>
      </c>
      <c r="S1183" s="17">
        <v>42064.339363425926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 t="shared" si="36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s="11" t="s">
        <v>8292</v>
      </c>
      <c r="P1184" t="s">
        <v>8293</v>
      </c>
      <c r="Q1184">
        <f t="shared" si="37"/>
        <v>10.5</v>
      </c>
      <c r="R1184" s="17">
        <v>42728.827407407407</v>
      </c>
      <c r="S1184" s="17">
        <v>42747.695833333331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 t="shared" si="36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s="11" t="s">
        <v>8292</v>
      </c>
      <c r="P1185" t="s">
        <v>8293</v>
      </c>
      <c r="Q1185">
        <f t="shared" si="37"/>
        <v>33.33</v>
      </c>
      <c r="R1185" s="17">
        <v>42656.86137731481</v>
      </c>
      <c r="S1185" s="17">
        <v>42676.165972222225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 t="shared" si="36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s="11" t="s">
        <v>8294</v>
      </c>
      <c r="P1186" t="s">
        <v>8295</v>
      </c>
      <c r="Q1186">
        <f t="shared" si="37"/>
        <v>61.56</v>
      </c>
      <c r="R1186" s="17">
        <v>42741.599664351852</v>
      </c>
      <c r="S1186" s="17">
        <v>42772.599664351852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 t="shared" si="36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s="11" t="s">
        <v>8294</v>
      </c>
      <c r="P1187" t="s">
        <v>8295</v>
      </c>
      <c r="Q1187">
        <f t="shared" si="37"/>
        <v>118.74</v>
      </c>
      <c r="R1187" s="17">
        <v>42130.865150462967</v>
      </c>
      <c r="S1187" s="17">
        <v>42163.166666666672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 t="shared" si="36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s="11" t="s">
        <v>8294</v>
      </c>
      <c r="P1188" t="s">
        <v>8295</v>
      </c>
      <c r="Q1188">
        <f t="shared" si="37"/>
        <v>65.08</v>
      </c>
      <c r="R1188" s="17">
        <v>42123.86336805555</v>
      </c>
      <c r="S1188" s="17">
        <v>42156.945833333331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 t="shared" si="36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s="11" t="s">
        <v>8294</v>
      </c>
      <c r="P1189" t="s">
        <v>8295</v>
      </c>
      <c r="Q1189">
        <f t="shared" si="37"/>
        <v>130.16</v>
      </c>
      <c r="R1189" s="17">
        <v>42109.894942129627</v>
      </c>
      <c r="S1189" s="17">
        <v>42141.75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 t="shared" si="36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s="11" t="s">
        <v>8294</v>
      </c>
      <c r="P1190" t="s">
        <v>8295</v>
      </c>
      <c r="Q1190">
        <f t="shared" si="37"/>
        <v>37.78</v>
      </c>
      <c r="R1190" s="17">
        <v>42711.700694444444</v>
      </c>
      <c r="S1190" s="17">
        <v>42732.700694444444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 t="shared" si="36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s="11" t="s">
        <v>8294</v>
      </c>
      <c r="P1191" t="s">
        <v>8295</v>
      </c>
      <c r="Q1191">
        <f t="shared" si="37"/>
        <v>112.79</v>
      </c>
      <c r="R1191" s="17">
        <v>42529.979108796295</v>
      </c>
      <c r="S1191" s="17">
        <v>42550.979108796295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 t="shared" si="36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s="11" t="s">
        <v>8294</v>
      </c>
      <c r="P1192" t="s">
        <v>8295</v>
      </c>
      <c r="Q1192">
        <f t="shared" si="37"/>
        <v>51.92</v>
      </c>
      <c r="R1192" s="17">
        <v>41852.665798611109</v>
      </c>
      <c r="S1192" s="17">
        <v>41882.665798611109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 t="shared" si="36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s="11" t="s">
        <v>8294</v>
      </c>
      <c r="P1193" t="s">
        <v>8295</v>
      </c>
      <c r="Q1193">
        <f t="shared" si="37"/>
        <v>89.24</v>
      </c>
      <c r="R1193" s="17">
        <v>42419.603703703702</v>
      </c>
      <c r="S1193" s="17">
        <v>42449.562037037031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 t="shared" si="36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s="11" t="s">
        <v>8294</v>
      </c>
      <c r="P1194" t="s">
        <v>8295</v>
      </c>
      <c r="Q1194">
        <f t="shared" si="37"/>
        <v>19.329999999999998</v>
      </c>
      <c r="R1194" s="17">
        <v>42747.506689814814</v>
      </c>
      <c r="S1194" s="17">
        <v>42777.506689814814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 t="shared" si="36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s="11" t="s">
        <v>8294</v>
      </c>
      <c r="P1195" t="s">
        <v>8295</v>
      </c>
      <c r="Q1195">
        <f t="shared" si="37"/>
        <v>79.97</v>
      </c>
      <c r="R1195" s="17">
        <v>42409.776076388895</v>
      </c>
      <c r="S1195" s="17">
        <v>42469.734409722223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 t="shared" si="36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s="11" t="s">
        <v>8294</v>
      </c>
      <c r="P1196" t="s">
        <v>8295</v>
      </c>
      <c r="Q1196">
        <f t="shared" si="37"/>
        <v>56.41</v>
      </c>
      <c r="R1196" s="17">
        <v>42072.488182870366</v>
      </c>
      <c r="S1196" s="17">
        <v>42102.488182870366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 t="shared" si="36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s="11" t="s">
        <v>8294</v>
      </c>
      <c r="P1197" t="s">
        <v>8295</v>
      </c>
      <c r="Q1197">
        <f t="shared" si="37"/>
        <v>79.41</v>
      </c>
      <c r="R1197" s="17">
        <v>42298.34783564815</v>
      </c>
      <c r="S1197" s="17">
        <v>42358.375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 t="shared" si="36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s="11" t="s">
        <v>8294</v>
      </c>
      <c r="P1198" t="s">
        <v>8295</v>
      </c>
      <c r="Q1198">
        <f t="shared" si="37"/>
        <v>76.44</v>
      </c>
      <c r="R1198" s="17">
        <v>42326.818738425922</v>
      </c>
      <c r="S1198" s="17">
        <v>42356.818738425922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 t="shared" si="36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s="11" t="s">
        <v>8294</v>
      </c>
      <c r="P1199" t="s">
        <v>8295</v>
      </c>
      <c r="Q1199">
        <f t="shared" si="37"/>
        <v>121</v>
      </c>
      <c r="R1199" s="17">
        <v>42503.66474537037</v>
      </c>
      <c r="S1199" s="17">
        <v>42534.249305555553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 t="shared" si="36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s="11" t="s">
        <v>8294</v>
      </c>
      <c r="P1200" t="s">
        <v>8295</v>
      </c>
      <c r="Q1200">
        <f t="shared" si="37"/>
        <v>54.62</v>
      </c>
      <c r="R1200" s="17">
        <v>42333.619050925925</v>
      </c>
      <c r="S1200" s="17">
        <v>42369.125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 t="shared" si="36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s="11" t="s">
        <v>8294</v>
      </c>
      <c r="P1201" t="s">
        <v>8295</v>
      </c>
      <c r="Q1201">
        <f t="shared" si="37"/>
        <v>299.22000000000003</v>
      </c>
      <c r="R1201" s="17">
        <v>42161.770833333328</v>
      </c>
      <c r="S1201" s="17">
        <v>42193.770833333328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 t="shared" si="36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s="11" t="s">
        <v>8294</v>
      </c>
      <c r="P1202" t="s">
        <v>8295</v>
      </c>
      <c r="Q1202">
        <f t="shared" si="37"/>
        <v>58.53</v>
      </c>
      <c r="R1202" s="17">
        <v>42089.477500000001</v>
      </c>
      <c r="S1202" s="17">
        <v>42110.477500000001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 t="shared" si="36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s="11" t="s">
        <v>8294</v>
      </c>
      <c r="P1203" t="s">
        <v>8295</v>
      </c>
      <c r="Q1203">
        <f t="shared" si="37"/>
        <v>55.37</v>
      </c>
      <c r="R1203" s="17">
        <v>42536.60701388889</v>
      </c>
      <c r="S1203" s="17">
        <v>42566.60701388889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 t="shared" si="36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s="11" t="s">
        <v>8294</v>
      </c>
      <c r="P1204" t="s">
        <v>8295</v>
      </c>
      <c r="Q1204">
        <f t="shared" si="37"/>
        <v>183.8</v>
      </c>
      <c r="R1204" s="17">
        <v>42152.288819444439</v>
      </c>
      <c r="S1204" s="17">
        <v>42182.288819444439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 t="shared" si="36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s="11" t="s">
        <v>8294</v>
      </c>
      <c r="P1205" t="s">
        <v>8295</v>
      </c>
      <c r="Q1205">
        <f t="shared" si="37"/>
        <v>165.35</v>
      </c>
      <c r="R1205" s="17">
        <v>42125.614895833336</v>
      </c>
      <c r="S1205" s="17">
        <v>42155.614895833336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 t="shared" si="36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s="11" t="s">
        <v>8294</v>
      </c>
      <c r="P1206" t="s">
        <v>8295</v>
      </c>
      <c r="Q1206">
        <f t="shared" si="37"/>
        <v>234.79</v>
      </c>
      <c r="R1206" s="17">
        <v>42297.748067129629</v>
      </c>
      <c r="S1206" s="17">
        <v>42342.208333333328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 t="shared" si="36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s="11" t="s">
        <v>8294</v>
      </c>
      <c r="P1207" t="s">
        <v>8295</v>
      </c>
      <c r="Q1207">
        <f t="shared" si="37"/>
        <v>211.48</v>
      </c>
      <c r="R1207" s="17">
        <v>42138.506377314814</v>
      </c>
      <c r="S1207" s="17">
        <v>42168.506377314814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 t="shared" si="36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s="11" t="s">
        <v>8294</v>
      </c>
      <c r="P1208" t="s">
        <v>8295</v>
      </c>
      <c r="Q1208">
        <f t="shared" si="37"/>
        <v>32.340000000000003</v>
      </c>
      <c r="R1208" s="17">
        <v>42772.776076388895</v>
      </c>
      <c r="S1208" s="17">
        <v>42805.561805555553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 t="shared" si="36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s="11" t="s">
        <v>8294</v>
      </c>
      <c r="P1209" t="s">
        <v>8295</v>
      </c>
      <c r="Q1209">
        <f t="shared" si="37"/>
        <v>123.38</v>
      </c>
      <c r="R1209" s="17">
        <v>42430.430243055554</v>
      </c>
      <c r="S1209" s="17">
        <v>42460.416666666672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 t="shared" si="36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s="11" t="s">
        <v>8294</v>
      </c>
      <c r="P1210" t="s">
        <v>8295</v>
      </c>
      <c r="Q1210">
        <f t="shared" si="37"/>
        <v>207.07</v>
      </c>
      <c r="R1210" s="17">
        <v>42423.709074074075</v>
      </c>
      <c r="S1210" s="17">
        <v>42453.667407407411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 t="shared" si="36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s="11" t="s">
        <v>8294</v>
      </c>
      <c r="P1211" t="s">
        <v>8295</v>
      </c>
      <c r="Q1211">
        <f t="shared" si="37"/>
        <v>138.26</v>
      </c>
      <c r="R1211" s="17">
        <v>42761.846122685187</v>
      </c>
      <c r="S1211" s="17">
        <v>42791.846122685187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 t="shared" si="36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s="11" t="s">
        <v>8294</v>
      </c>
      <c r="P1212" t="s">
        <v>8295</v>
      </c>
      <c r="Q1212">
        <f t="shared" si="37"/>
        <v>493.82</v>
      </c>
      <c r="R1212" s="17">
        <v>42132.941805555558</v>
      </c>
      <c r="S1212" s="17">
        <v>42155.875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 t="shared" si="36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s="11" t="s">
        <v>8294</v>
      </c>
      <c r="P1213" t="s">
        <v>8295</v>
      </c>
      <c r="Q1213">
        <f t="shared" si="37"/>
        <v>168.5</v>
      </c>
      <c r="R1213" s="17">
        <v>42515.866446759261</v>
      </c>
      <c r="S1213" s="17">
        <v>42530.866446759261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 t="shared" si="36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s="11" t="s">
        <v>8294</v>
      </c>
      <c r="P1214" t="s">
        <v>8295</v>
      </c>
      <c r="Q1214">
        <f t="shared" si="37"/>
        <v>38.869999999999997</v>
      </c>
      <c r="R1214" s="17">
        <v>42318.950173611112</v>
      </c>
      <c r="S1214" s="17">
        <v>42335.041666666672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 t="shared" si="36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s="11" t="s">
        <v>8294</v>
      </c>
      <c r="P1215" t="s">
        <v>8295</v>
      </c>
      <c r="Q1215">
        <f t="shared" si="37"/>
        <v>61.53</v>
      </c>
      <c r="R1215" s="17">
        <v>42731.755787037036</v>
      </c>
      <c r="S1215" s="17">
        <v>42766.755787037036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 t="shared" si="36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s="11" t="s">
        <v>8294</v>
      </c>
      <c r="P1216" t="s">
        <v>8295</v>
      </c>
      <c r="Q1216">
        <f t="shared" si="37"/>
        <v>105.44</v>
      </c>
      <c r="R1216" s="17">
        <v>42104.840335648143</v>
      </c>
      <c r="S1216" s="17">
        <v>42164.840335648143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 t="shared" si="36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s="11" t="s">
        <v>8294</v>
      </c>
      <c r="P1217" t="s">
        <v>8295</v>
      </c>
      <c r="Q1217">
        <f t="shared" si="37"/>
        <v>71.59</v>
      </c>
      <c r="R1217" s="17">
        <v>41759.923101851848</v>
      </c>
      <c r="S1217" s="17">
        <v>41789.923101851848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 t="shared" ref="F1218:F1281" si="38">ROUND(E1218/D1218*100,0)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s="11" t="s">
        <v>8294</v>
      </c>
      <c r="P1218" t="s">
        <v>8295</v>
      </c>
      <c r="Q1218">
        <f t="shared" ref="Q1218:Q1281" si="39">IFERROR(ROUND(E1218/M1218,2),0)</f>
        <v>91.88</v>
      </c>
      <c r="R1218" s="17">
        <v>42247.616400462968</v>
      </c>
      <c r="S1218" s="17">
        <v>42279.960416666669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 t="shared" si="38"/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s="11" t="s">
        <v>8294</v>
      </c>
      <c r="P1219" t="s">
        <v>8295</v>
      </c>
      <c r="Q1219">
        <f t="shared" si="39"/>
        <v>148.57</v>
      </c>
      <c r="R1219" s="17">
        <v>42535.809490740736</v>
      </c>
      <c r="S1219" s="17">
        <v>42565.809490740736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 t="shared" si="38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s="11" t="s">
        <v>8294</v>
      </c>
      <c r="P1220" t="s">
        <v>8295</v>
      </c>
      <c r="Q1220">
        <f t="shared" si="39"/>
        <v>174.21</v>
      </c>
      <c r="R1220" s="17">
        <v>42278.662037037036</v>
      </c>
      <c r="S1220" s="17">
        <v>42309.125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 t="shared" si="38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s="11" t="s">
        <v>8294</v>
      </c>
      <c r="P1221" t="s">
        <v>8295</v>
      </c>
      <c r="Q1221">
        <f t="shared" si="39"/>
        <v>102.86</v>
      </c>
      <c r="R1221" s="17">
        <v>42633.461956018517</v>
      </c>
      <c r="S1221" s="17">
        <v>42663.461956018517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 t="shared" si="38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s="11" t="s">
        <v>8294</v>
      </c>
      <c r="P1222" t="s">
        <v>8295</v>
      </c>
      <c r="Q1222">
        <f t="shared" si="39"/>
        <v>111.18</v>
      </c>
      <c r="R1222" s="17">
        <v>42211.628611111111</v>
      </c>
      <c r="S1222" s="17">
        <v>42241.628611111111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 t="shared" si="38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s="11" t="s">
        <v>8294</v>
      </c>
      <c r="P1223" t="s">
        <v>8295</v>
      </c>
      <c r="Q1223">
        <f t="shared" si="39"/>
        <v>23.8</v>
      </c>
      <c r="R1223" s="17">
        <v>42680.47555555556</v>
      </c>
      <c r="S1223" s="17">
        <v>42708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 t="shared" si="38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s="11" t="s">
        <v>8294</v>
      </c>
      <c r="P1224" t="s">
        <v>8295</v>
      </c>
      <c r="Q1224">
        <f t="shared" si="39"/>
        <v>81.27</v>
      </c>
      <c r="R1224" s="17">
        <v>42430.720451388886</v>
      </c>
      <c r="S1224" s="17">
        <v>42461.166666666672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 t="shared" si="38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s="11" t="s">
        <v>8294</v>
      </c>
      <c r="P1225" t="s">
        <v>8295</v>
      </c>
      <c r="Q1225">
        <f t="shared" si="39"/>
        <v>116.21</v>
      </c>
      <c r="R1225" s="17">
        <v>42654.177187499998</v>
      </c>
      <c r="S1225" s="17">
        <v>42684.218854166669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 t="shared" si="38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s="11" t="s">
        <v>8281</v>
      </c>
      <c r="P1226" t="s">
        <v>8296</v>
      </c>
      <c r="Q1226">
        <f t="shared" si="39"/>
        <v>58.89</v>
      </c>
      <c r="R1226" s="17">
        <v>41736.549791666665</v>
      </c>
      <c r="S1226" s="17">
        <v>41796.549791666665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 t="shared" si="38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s="11" t="s">
        <v>8281</v>
      </c>
      <c r="P1227" t="s">
        <v>8296</v>
      </c>
      <c r="Q1227">
        <f t="shared" si="39"/>
        <v>44</v>
      </c>
      <c r="R1227" s="17">
        <v>41509.905995370369</v>
      </c>
      <c r="S1227" s="17">
        <v>41569.905995370369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 t="shared" si="38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s="11" t="s">
        <v>8281</v>
      </c>
      <c r="P1228" t="s">
        <v>8296</v>
      </c>
      <c r="Q1228">
        <f t="shared" si="39"/>
        <v>48.43</v>
      </c>
      <c r="R1228" s="17">
        <v>41715.874780092592</v>
      </c>
      <c r="S1228" s="17">
        <v>41750.041666666664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 t="shared" si="38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s="11" t="s">
        <v>8281</v>
      </c>
      <c r="P1229" t="s">
        <v>8296</v>
      </c>
      <c r="Q1229">
        <f t="shared" si="39"/>
        <v>0</v>
      </c>
      <c r="R1229" s="17">
        <v>41827.919166666667</v>
      </c>
      <c r="S1229" s="17">
        <v>41858.291666666664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 t="shared" si="38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s="11" t="s">
        <v>8281</v>
      </c>
      <c r="P1230" t="s">
        <v>8296</v>
      </c>
      <c r="Q1230">
        <f t="shared" si="39"/>
        <v>61.04</v>
      </c>
      <c r="R1230" s="17">
        <v>40754.729259259257</v>
      </c>
      <c r="S1230" s="17">
        <v>40814.729259259257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 t="shared" si="38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s="11" t="s">
        <v>8281</v>
      </c>
      <c r="P1231" t="s">
        <v>8296</v>
      </c>
      <c r="Q1231">
        <f t="shared" si="39"/>
        <v>25</v>
      </c>
      <c r="R1231" s="17">
        <v>40985.459803240738</v>
      </c>
      <c r="S1231" s="17">
        <v>41015.666666666664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 t="shared" si="38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s="11" t="s">
        <v>8281</v>
      </c>
      <c r="P1232" t="s">
        <v>8296</v>
      </c>
      <c r="Q1232">
        <f t="shared" si="39"/>
        <v>0</v>
      </c>
      <c r="R1232" s="17">
        <v>40568.972569444442</v>
      </c>
      <c r="S1232" s="17">
        <v>40598.972569444442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 t="shared" si="38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s="11" t="s">
        <v>8281</v>
      </c>
      <c r="P1233" t="s">
        <v>8296</v>
      </c>
      <c r="Q1233">
        <f t="shared" si="39"/>
        <v>0</v>
      </c>
      <c r="R1233" s="17">
        <v>42193.941759259258</v>
      </c>
      <c r="S1233" s="17">
        <v>42244.041666666672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 t="shared" si="38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s="11" t="s">
        <v>8281</v>
      </c>
      <c r="P1234" t="s">
        <v>8296</v>
      </c>
      <c r="Q1234">
        <f t="shared" si="39"/>
        <v>40</v>
      </c>
      <c r="R1234" s="17">
        <v>41506.848032407412</v>
      </c>
      <c r="S1234" s="17">
        <v>41553.848032407412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 t="shared" si="38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s="11" t="s">
        <v>8281</v>
      </c>
      <c r="P1235" t="s">
        <v>8296</v>
      </c>
      <c r="Q1235">
        <f t="shared" si="39"/>
        <v>19.329999999999998</v>
      </c>
      <c r="R1235" s="17">
        <v>40939.948773148149</v>
      </c>
      <c r="S1235" s="17">
        <v>40960.948773148149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 t="shared" si="38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s="11" t="s">
        <v>8281</v>
      </c>
      <c r="P1236" t="s">
        <v>8296</v>
      </c>
      <c r="Q1236">
        <f t="shared" si="39"/>
        <v>0</v>
      </c>
      <c r="R1236" s="17">
        <v>42007.788680555561</v>
      </c>
      <c r="S1236" s="17">
        <v>42037.788680555561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 t="shared" si="38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s="11" t="s">
        <v>8281</v>
      </c>
      <c r="P1237" t="s">
        <v>8296</v>
      </c>
      <c r="Q1237">
        <f t="shared" si="39"/>
        <v>35</v>
      </c>
      <c r="R1237" s="17">
        <v>41583.135405092595</v>
      </c>
      <c r="S1237" s="17">
        <v>41623.135405092595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 t="shared" si="38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s="11" t="s">
        <v>8281</v>
      </c>
      <c r="P1238" t="s">
        <v>8296</v>
      </c>
      <c r="Q1238">
        <f t="shared" si="39"/>
        <v>0</v>
      </c>
      <c r="R1238" s="17">
        <v>41110.680138888885</v>
      </c>
      <c r="S1238" s="17">
        <v>41118.666666666664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 t="shared" si="38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s="11" t="s">
        <v>8281</v>
      </c>
      <c r="P1239" t="s">
        <v>8296</v>
      </c>
      <c r="Q1239">
        <f t="shared" si="39"/>
        <v>0</v>
      </c>
      <c r="R1239" s="17">
        <v>41125.283159722225</v>
      </c>
      <c r="S1239" s="17">
        <v>41145.283159722225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 t="shared" si="38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s="11" t="s">
        <v>8281</v>
      </c>
      <c r="P1240" t="s">
        <v>8296</v>
      </c>
      <c r="Q1240">
        <f t="shared" si="39"/>
        <v>59.33</v>
      </c>
      <c r="R1240" s="17">
        <v>40731.61037037037</v>
      </c>
      <c r="S1240" s="17">
        <v>40761.61037037037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 t="shared" si="38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s="11" t="s">
        <v>8281</v>
      </c>
      <c r="P1241" t="s">
        <v>8296</v>
      </c>
      <c r="Q1241">
        <f t="shared" si="39"/>
        <v>0</v>
      </c>
      <c r="R1241" s="17">
        <v>40883.962581018517</v>
      </c>
      <c r="S1241" s="17">
        <v>40913.962581018517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 t="shared" si="38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s="11" t="s">
        <v>8281</v>
      </c>
      <c r="P1242" t="s">
        <v>8296</v>
      </c>
      <c r="Q1242">
        <f t="shared" si="39"/>
        <v>30.13</v>
      </c>
      <c r="R1242" s="17">
        <v>41409.040011574078</v>
      </c>
      <c r="S1242" s="17">
        <v>41467.910416666666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 t="shared" si="38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s="11" t="s">
        <v>8281</v>
      </c>
      <c r="P1243" t="s">
        <v>8296</v>
      </c>
      <c r="Q1243">
        <f t="shared" si="39"/>
        <v>74.62</v>
      </c>
      <c r="R1243" s="17">
        <v>41923.837731481479</v>
      </c>
      <c r="S1243" s="17">
        <v>41946.249305555553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 t="shared" si="38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s="11" t="s">
        <v>8281</v>
      </c>
      <c r="P1244" t="s">
        <v>8296</v>
      </c>
      <c r="Q1244">
        <f t="shared" si="39"/>
        <v>5</v>
      </c>
      <c r="R1244" s="17">
        <v>40782.165532407409</v>
      </c>
      <c r="S1244" s="17">
        <v>40797.554166666669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 t="shared" si="38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s="11" t="s">
        <v>8281</v>
      </c>
      <c r="P1245" t="s">
        <v>8296</v>
      </c>
      <c r="Q1245">
        <f t="shared" si="39"/>
        <v>44.5</v>
      </c>
      <c r="R1245" s="17">
        <v>40671.879293981481</v>
      </c>
      <c r="S1245" s="17">
        <v>40732.875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 t="shared" si="38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s="11" t="s">
        <v>8281</v>
      </c>
      <c r="P1246" t="s">
        <v>8282</v>
      </c>
      <c r="Q1246">
        <f t="shared" si="39"/>
        <v>46.13</v>
      </c>
      <c r="R1246" s="17">
        <v>41355.825497685182</v>
      </c>
      <c r="S1246" s="17">
        <v>41386.875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 t="shared" si="38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s="11" t="s">
        <v>8281</v>
      </c>
      <c r="P1247" t="s">
        <v>8282</v>
      </c>
      <c r="Q1247">
        <f t="shared" si="39"/>
        <v>141.47</v>
      </c>
      <c r="R1247" s="17">
        <v>41774.599930555552</v>
      </c>
      <c r="S1247" s="17">
        <v>41804.599930555552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 t="shared" si="38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s="11" t="s">
        <v>8281</v>
      </c>
      <c r="P1248" t="s">
        <v>8282</v>
      </c>
      <c r="Q1248">
        <f t="shared" si="39"/>
        <v>75.48</v>
      </c>
      <c r="R1248" s="17">
        <v>40838.043391203704</v>
      </c>
      <c r="S1248" s="17">
        <v>40883.085057870368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 t="shared" si="38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s="11" t="s">
        <v>8281</v>
      </c>
      <c r="P1249" t="s">
        <v>8282</v>
      </c>
      <c r="Q1249">
        <f t="shared" si="39"/>
        <v>85.5</v>
      </c>
      <c r="R1249" s="17">
        <v>41370.292303240742</v>
      </c>
      <c r="S1249" s="17">
        <v>41400.292303240742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 t="shared" si="38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s="11" t="s">
        <v>8281</v>
      </c>
      <c r="P1250" t="s">
        <v>8282</v>
      </c>
      <c r="Q1250">
        <f t="shared" si="39"/>
        <v>64.25</v>
      </c>
      <c r="R1250" s="17">
        <v>41767.656863425924</v>
      </c>
      <c r="S1250" s="17">
        <v>41803.290972222225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 t="shared" si="38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s="11" t="s">
        <v>8281</v>
      </c>
      <c r="P1251" t="s">
        <v>8282</v>
      </c>
      <c r="Q1251">
        <f t="shared" si="39"/>
        <v>64.47</v>
      </c>
      <c r="R1251" s="17">
        <v>41067.74086805556</v>
      </c>
      <c r="S1251" s="17">
        <v>41097.74086805556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 t="shared" si="38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s="11" t="s">
        <v>8281</v>
      </c>
      <c r="P1252" t="s">
        <v>8282</v>
      </c>
      <c r="Q1252">
        <f t="shared" si="39"/>
        <v>118.2</v>
      </c>
      <c r="R1252" s="17">
        <v>41843.64271990741</v>
      </c>
      <c r="S1252" s="17">
        <v>41888.64271990741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 t="shared" si="38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s="11" t="s">
        <v>8281</v>
      </c>
      <c r="P1253" t="s">
        <v>8282</v>
      </c>
      <c r="Q1253">
        <f t="shared" si="39"/>
        <v>82.54</v>
      </c>
      <c r="R1253" s="17">
        <v>40751.814432870371</v>
      </c>
      <c r="S1253" s="17">
        <v>40811.814432870371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 t="shared" si="38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s="11" t="s">
        <v>8281</v>
      </c>
      <c r="P1254" t="s">
        <v>8282</v>
      </c>
      <c r="Q1254">
        <f t="shared" si="39"/>
        <v>34.17</v>
      </c>
      <c r="R1254" s="17">
        <v>41543.988067129627</v>
      </c>
      <c r="S1254" s="17">
        <v>41571.988067129627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 t="shared" si="38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s="11" t="s">
        <v>8281</v>
      </c>
      <c r="P1255" t="s">
        <v>8282</v>
      </c>
      <c r="Q1255">
        <f t="shared" si="39"/>
        <v>42.73</v>
      </c>
      <c r="R1255" s="17">
        <v>41855.783645833333</v>
      </c>
      <c r="S1255" s="17">
        <v>41885.783645833333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 t="shared" si="38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s="11" t="s">
        <v>8281</v>
      </c>
      <c r="P1256" t="s">
        <v>8282</v>
      </c>
      <c r="Q1256">
        <f t="shared" si="39"/>
        <v>94.49</v>
      </c>
      <c r="R1256" s="17">
        <v>40487.621365740742</v>
      </c>
      <c r="S1256" s="17">
        <v>40544.207638888889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 t="shared" si="38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s="11" t="s">
        <v>8281</v>
      </c>
      <c r="P1257" t="s">
        <v>8282</v>
      </c>
      <c r="Q1257">
        <f t="shared" si="39"/>
        <v>55.7</v>
      </c>
      <c r="R1257" s="17">
        <v>41579.845509259263</v>
      </c>
      <c r="S1257" s="17">
        <v>41609.887175925927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 t="shared" si="38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s="11" t="s">
        <v>8281</v>
      </c>
      <c r="P1258" t="s">
        <v>8282</v>
      </c>
      <c r="Q1258">
        <f t="shared" si="39"/>
        <v>98.03</v>
      </c>
      <c r="R1258" s="17">
        <v>40921.919340277782</v>
      </c>
      <c r="S1258" s="17">
        <v>40951.919340277782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 t="shared" si="38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s="11" t="s">
        <v>8281</v>
      </c>
      <c r="P1259" t="s">
        <v>8282</v>
      </c>
      <c r="Q1259">
        <f t="shared" si="39"/>
        <v>92.1</v>
      </c>
      <c r="R1259" s="17">
        <v>40587.085532407407</v>
      </c>
      <c r="S1259" s="17">
        <v>40636.043865740743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 t="shared" si="38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s="11" t="s">
        <v>8281</v>
      </c>
      <c r="P1260" t="s">
        <v>8282</v>
      </c>
      <c r="Q1260">
        <f t="shared" si="39"/>
        <v>38.18</v>
      </c>
      <c r="R1260" s="17">
        <v>41487.611250000002</v>
      </c>
      <c r="S1260" s="17">
        <v>41517.611250000002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 t="shared" si="38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s="11" t="s">
        <v>8281</v>
      </c>
      <c r="P1261" t="s">
        <v>8282</v>
      </c>
      <c r="Q1261">
        <f t="shared" si="39"/>
        <v>27.15</v>
      </c>
      <c r="R1261" s="17">
        <v>41766.970648148148</v>
      </c>
      <c r="S1261" s="17">
        <v>41799.165972222225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 t="shared" si="38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s="11" t="s">
        <v>8281</v>
      </c>
      <c r="P1262" t="s">
        <v>8282</v>
      </c>
      <c r="Q1262">
        <f t="shared" si="39"/>
        <v>50.69</v>
      </c>
      <c r="R1262" s="17">
        <v>41666.842824074076</v>
      </c>
      <c r="S1262" s="17">
        <v>41696.842824074076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 t="shared" si="38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s="11" t="s">
        <v>8281</v>
      </c>
      <c r="P1263" t="s">
        <v>8282</v>
      </c>
      <c r="Q1263">
        <f t="shared" si="39"/>
        <v>38.94</v>
      </c>
      <c r="R1263" s="17">
        <v>41638.342905092592</v>
      </c>
      <c r="S1263" s="17">
        <v>41668.342905092592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 t="shared" si="38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s="11" t="s">
        <v>8281</v>
      </c>
      <c r="P1264" t="s">
        <v>8282</v>
      </c>
      <c r="Q1264">
        <f t="shared" si="39"/>
        <v>77.64</v>
      </c>
      <c r="R1264" s="17">
        <v>41656.762638888889</v>
      </c>
      <c r="S1264" s="17">
        <v>41686.762638888889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 t="shared" si="38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s="11" t="s">
        <v>8281</v>
      </c>
      <c r="P1265" t="s">
        <v>8282</v>
      </c>
      <c r="Q1265">
        <f t="shared" si="39"/>
        <v>43.54</v>
      </c>
      <c r="R1265" s="17">
        <v>41692.084143518521</v>
      </c>
      <c r="S1265" s="17">
        <v>41727.041666666664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 t="shared" si="38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s="11" t="s">
        <v>8281</v>
      </c>
      <c r="P1266" t="s">
        <v>8282</v>
      </c>
      <c r="Q1266">
        <f t="shared" si="39"/>
        <v>31.82</v>
      </c>
      <c r="R1266" s="17">
        <v>41547.662997685184</v>
      </c>
      <c r="S1266" s="17">
        <v>41576.662997685184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 t="shared" si="38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s="11" t="s">
        <v>8281</v>
      </c>
      <c r="P1267" t="s">
        <v>8282</v>
      </c>
      <c r="Q1267">
        <f t="shared" si="39"/>
        <v>63.18</v>
      </c>
      <c r="R1267" s="17">
        <v>40465.655266203699</v>
      </c>
      <c r="S1267" s="17">
        <v>40512.655266203699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 t="shared" si="38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s="11" t="s">
        <v>8281</v>
      </c>
      <c r="P1268" t="s">
        <v>8282</v>
      </c>
      <c r="Q1268">
        <f t="shared" si="39"/>
        <v>190.9</v>
      </c>
      <c r="R1268" s="17">
        <v>41620.87667824074</v>
      </c>
      <c r="S1268" s="17">
        <v>41650.87667824074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 t="shared" si="38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s="11" t="s">
        <v>8281</v>
      </c>
      <c r="P1269" t="s">
        <v>8282</v>
      </c>
      <c r="Q1269">
        <f t="shared" si="39"/>
        <v>140.86000000000001</v>
      </c>
      <c r="R1269" s="17">
        <v>41449.585162037038</v>
      </c>
      <c r="S1269" s="17">
        <v>41479.585162037038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 t="shared" si="38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s="11" t="s">
        <v>8281</v>
      </c>
      <c r="P1270" t="s">
        <v>8282</v>
      </c>
      <c r="Q1270">
        <f t="shared" si="39"/>
        <v>76.92</v>
      </c>
      <c r="R1270" s="17">
        <v>41507.845451388886</v>
      </c>
      <c r="S1270" s="17">
        <v>41537.845451388886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 t="shared" si="38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s="11" t="s">
        <v>8281</v>
      </c>
      <c r="P1271" t="s">
        <v>8282</v>
      </c>
      <c r="Q1271">
        <f t="shared" si="39"/>
        <v>99.16</v>
      </c>
      <c r="R1271" s="17">
        <v>42445.823055555549</v>
      </c>
      <c r="S1271" s="17">
        <v>42476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 t="shared" si="38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s="11" t="s">
        <v>8281</v>
      </c>
      <c r="P1272" t="s">
        <v>8282</v>
      </c>
      <c r="Q1272">
        <f t="shared" si="39"/>
        <v>67.88</v>
      </c>
      <c r="R1272" s="17">
        <v>40933.856967592597</v>
      </c>
      <c r="S1272" s="17">
        <v>40993.815300925926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 t="shared" si="38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s="11" t="s">
        <v>8281</v>
      </c>
      <c r="P1273" t="s">
        <v>8282</v>
      </c>
      <c r="Q1273">
        <f t="shared" si="39"/>
        <v>246.29</v>
      </c>
      <c r="R1273" s="17">
        <v>41561.683553240742</v>
      </c>
      <c r="S1273" s="17">
        <v>41591.725219907406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 t="shared" si="38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s="11" t="s">
        <v>8281</v>
      </c>
      <c r="P1274" t="s">
        <v>8282</v>
      </c>
      <c r="Q1274">
        <f t="shared" si="39"/>
        <v>189.29</v>
      </c>
      <c r="R1274" s="17">
        <v>40274.745127314818</v>
      </c>
      <c r="S1274" s="17">
        <v>40344.166666666664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 t="shared" si="38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s="11" t="s">
        <v>8281</v>
      </c>
      <c r="P1275" t="s">
        <v>8282</v>
      </c>
      <c r="Q1275">
        <f t="shared" si="39"/>
        <v>76.67</v>
      </c>
      <c r="R1275" s="17">
        <v>41852.730219907404</v>
      </c>
      <c r="S1275" s="17">
        <v>41882.730219907404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 t="shared" si="38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s="11" t="s">
        <v>8281</v>
      </c>
      <c r="P1276" t="s">
        <v>8282</v>
      </c>
      <c r="Q1276">
        <f t="shared" si="39"/>
        <v>82.96</v>
      </c>
      <c r="R1276" s="17">
        <v>41116.690104166664</v>
      </c>
      <c r="S1276" s="17">
        <v>41151.690104166664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 t="shared" si="38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s="11" t="s">
        <v>8281</v>
      </c>
      <c r="P1277" t="s">
        <v>8282</v>
      </c>
      <c r="Q1277">
        <f t="shared" si="39"/>
        <v>62.52</v>
      </c>
      <c r="R1277" s="17">
        <v>41458.867905092593</v>
      </c>
      <c r="S1277" s="17">
        <v>41493.867905092593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 t="shared" si="38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s="11" t="s">
        <v>8281</v>
      </c>
      <c r="P1278" t="s">
        <v>8282</v>
      </c>
      <c r="Q1278">
        <f t="shared" si="39"/>
        <v>46.07</v>
      </c>
      <c r="R1278" s="17">
        <v>40007.704247685186</v>
      </c>
      <c r="S1278" s="17">
        <v>40057.166666666664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 t="shared" si="38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s="11" t="s">
        <v>8281</v>
      </c>
      <c r="P1279" t="s">
        <v>8282</v>
      </c>
      <c r="Q1279">
        <f t="shared" si="39"/>
        <v>38.54</v>
      </c>
      <c r="R1279" s="17">
        <v>41121.561886574076</v>
      </c>
      <c r="S1279" s="17">
        <v>41156.561886574076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 t="shared" si="38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s="11" t="s">
        <v>8281</v>
      </c>
      <c r="P1280" t="s">
        <v>8282</v>
      </c>
      <c r="Q1280">
        <f t="shared" si="39"/>
        <v>53.01</v>
      </c>
      <c r="R1280" s="17">
        <v>41786.555162037039</v>
      </c>
      <c r="S1280" s="17">
        <v>41815.083333333336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 t="shared" si="38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s="11" t="s">
        <v>8281</v>
      </c>
      <c r="P1281" t="s">
        <v>8282</v>
      </c>
      <c r="Q1281">
        <f t="shared" si="39"/>
        <v>73.36</v>
      </c>
      <c r="R1281" s="17">
        <v>41682.099189814813</v>
      </c>
      <c r="S1281" s="17">
        <v>41722.057523148149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 t="shared" ref="F1282:F1345" si="40">ROUND(E1282/D1282*100,0)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s="11" t="s">
        <v>8281</v>
      </c>
      <c r="P1282" t="s">
        <v>8282</v>
      </c>
      <c r="Q1282">
        <f t="shared" ref="Q1282:Q1345" si="41">IFERROR(ROUND(E1282/M1282,2),0)</f>
        <v>127.98</v>
      </c>
      <c r="R1282" s="17">
        <v>40513.757569444446</v>
      </c>
      <c r="S1282" s="17">
        <v>40603.757569444446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 t="shared" si="40"/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s="11" t="s">
        <v>8281</v>
      </c>
      <c r="P1283" t="s">
        <v>8282</v>
      </c>
      <c r="Q1283">
        <f t="shared" si="41"/>
        <v>104.73</v>
      </c>
      <c r="R1283" s="17">
        <v>41463.743472222224</v>
      </c>
      <c r="S1283" s="17">
        <v>41483.743472222224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 t="shared" si="4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s="11" t="s">
        <v>8281</v>
      </c>
      <c r="P1284" t="s">
        <v>8282</v>
      </c>
      <c r="Q1284">
        <f t="shared" si="41"/>
        <v>67.67</v>
      </c>
      <c r="R1284" s="17">
        <v>41586.475173611114</v>
      </c>
      <c r="S1284" s="17">
        <v>41617.207638888889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 t="shared" si="4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s="11" t="s">
        <v>8281</v>
      </c>
      <c r="P1285" t="s">
        <v>8282</v>
      </c>
      <c r="Q1285">
        <f t="shared" si="41"/>
        <v>95.93</v>
      </c>
      <c r="R1285" s="17">
        <v>41320.717465277776</v>
      </c>
      <c r="S1285" s="17">
        <v>41344.166666666664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>
        <f t="shared" si="4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s="11" t="s">
        <v>8273</v>
      </c>
      <c r="P1286" t="s">
        <v>8274</v>
      </c>
      <c r="Q1286">
        <f t="shared" si="41"/>
        <v>65.16</v>
      </c>
      <c r="R1286" s="17">
        <v>42712.23474537037</v>
      </c>
      <c r="S1286" s="17">
        <v>42735.707638888889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>
        <f t="shared" si="4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s="11" t="s">
        <v>8273</v>
      </c>
      <c r="P1287" t="s">
        <v>8274</v>
      </c>
      <c r="Q1287">
        <f t="shared" si="41"/>
        <v>32.270000000000003</v>
      </c>
      <c r="R1287" s="17">
        <v>42160.583043981482</v>
      </c>
      <c r="S1287" s="17">
        <v>42175.583043981482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>
        <f t="shared" si="4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s="11" t="s">
        <v>8273</v>
      </c>
      <c r="P1288" t="s">
        <v>8274</v>
      </c>
      <c r="Q1288">
        <f t="shared" si="41"/>
        <v>81.25</v>
      </c>
      <c r="R1288" s="17">
        <v>42039.384571759263</v>
      </c>
      <c r="S1288" s="17">
        <v>42052.583333333328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>
        <f t="shared" si="4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s="11" t="s">
        <v>8273</v>
      </c>
      <c r="P1289" t="s">
        <v>8274</v>
      </c>
      <c r="Q1289">
        <f t="shared" si="41"/>
        <v>24.2</v>
      </c>
      <c r="R1289" s="17">
        <v>42107.621018518519</v>
      </c>
      <c r="S1289" s="17">
        <v>42167.621018518519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 t="shared" si="4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s="11" t="s">
        <v>8273</v>
      </c>
      <c r="P1290" t="s">
        <v>8274</v>
      </c>
      <c r="Q1290">
        <f t="shared" si="41"/>
        <v>65.87</v>
      </c>
      <c r="R1290" s="17">
        <v>42561.154664351852</v>
      </c>
      <c r="S1290" s="17">
        <v>42592.166666666672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 t="shared" si="4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s="11" t="s">
        <v>8273</v>
      </c>
      <c r="P1291" t="s">
        <v>8274</v>
      </c>
      <c r="Q1291">
        <f t="shared" si="41"/>
        <v>36.08</v>
      </c>
      <c r="R1291" s="17">
        <v>42709.134780092587</v>
      </c>
      <c r="S1291" s="17">
        <v>42739.134780092587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>
        <f t="shared" si="4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s="11" t="s">
        <v>8273</v>
      </c>
      <c r="P1292" t="s">
        <v>8274</v>
      </c>
      <c r="Q1292">
        <f t="shared" si="41"/>
        <v>44.19</v>
      </c>
      <c r="R1292" s="17">
        <v>42086.614942129629</v>
      </c>
      <c r="S1292" s="17">
        <v>42117.290972222225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>
        <f t="shared" si="4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s="11" t="s">
        <v>8273</v>
      </c>
      <c r="P1293" t="s">
        <v>8274</v>
      </c>
      <c r="Q1293">
        <f t="shared" si="41"/>
        <v>104.07</v>
      </c>
      <c r="R1293" s="17">
        <v>42064.652673611112</v>
      </c>
      <c r="S1293" s="17">
        <v>42101.291666666672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>
        <f t="shared" si="4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s="11" t="s">
        <v>8273</v>
      </c>
      <c r="P1294" t="s">
        <v>8274</v>
      </c>
      <c r="Q1294">
        <f t="shared" si="41"/>
        <v>35.96</v>
      </c>
      <c r="R1294" s="17">
        <v>42256.764212962968</v>
      </c>
      <c r="S1294" s="17">
        <v>42283.957638888889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>
        <f t="shared" si="4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s="11" t="s">
        <v>8273</v>
      </c>
      <c r="P1295" t="s">
        <v>8274</v>
      </c>
      <c r="Q1295">
        <f t="shared" si="41"/>
        <v>127.79</v>
      </c>
      <c r="R1295" s="17">
        <v>42292.701053240744</v>
      </c>
      <c r="S1295" s="17">
        <v>42322.742719907401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>
        <f t="shared" si="4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s="11" t="s">
        <v>8273</v>
      </c>
      <c r="P1296" t="s">
        <v>8274</v>
      </c>
      <c r="Q1296">
        <f t="shared" si="41"/>
        <v>27.73</v>
      </c>
      <c r="R1296" s="17">
        <v>42278.453668981485</v>
      </c>
      <c r="S1296" s="17">
        <v>42296.458333333328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>
        <f t="shared" si="4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s="11" t="s">
        <v>8273</v>
      </c>
      <c r="P1297" t="s">
        <v>8274</v>
      </c>
      <c r="Q1297">
        <f t="shared" si="41"/>
        <v>39.83</v>
      </c>
      <c r="R1297" s="17">
        <v>42184.572881944448</v>
      </c>
      <c r="S1297" s="17">
        <v>42214.708333333328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>
        <f t="shared" si="4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s="11" t="s">
        <v>8273</v>
      </c>
      <c r="P1298" t="s">
        <v>8274</v>
      </c>
      <c r="Q1298">
        <f t="shared" si="41"/>
        <v>52.17</v>
      </c>
      <c r="R1298" s="17">
        <v>42423.050613425927</v>
      </c>
      <c r="S1298" s="17">
        <v>42443.008946759262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>
        <f t="shared" si="4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s="11" t="s">
        <v>8273</v>
      </c>
      <c r="P1299" t="s">
        <v>8274</v>
      </c>
      <c r="Q1299">
        <f t="shared" si="41"/>
        <v>92.04</v>
      </c>
      <c r="R1299" s="17">
        <v>42461.747199074074</v>
      </c>
      <c r="S1299" s="17">
        <v>42491.747199074074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>
        <f t="shared" si="4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s="11" t="s">
        <v>8273</v>
      </c>
      <c r="P1300" t="s">
        <v>8274</v>
      </c>
      <c r="Q1300">
        <f t="shared" si="41"/>
        <v>63.42</v>
      </c>
      <c r="R1300" s="17">
        <v>42458.680925925932</v>
      </c>
      <c r="S1300" s="17">
        <v>42488.680925925932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>
        <f t="shared" si="4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s="11" t="s">
        <v>8273</v>
      </c>
      <c r="P1301" t="s">
        <v>8274</v>
      </c>
      <c r="Q1301">
        <f t="shared" si="41"/>
        <v>135.63</v>
      </c>
      <c r="R1301" s="17">
        <v>42169.814340277779</v>
      </c>
      <c r="S1301" s="17">
        <v>42199.814340277779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>
        <f t="shared" si="4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s="11" t="s">
        <v>8273</v>
      </c>
      <c r="P1302" t="s">
        <v>8274</v>
      </c>
      <c r="Q1302">
        <f t="shared" si="41"/>
        <v>168.75</v>
      </c>
      <c r="R1302" s="17">
        <v>42483.675208333334</v>
      </c>
      <c r="S1302" s="17">
        <v>42522.789583333331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>
        <f t="shared" si="4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s="11" t="s">
        <v>8273</v>
      </c>
      <c r="P1303" t="s">
        <v>8274</v>
      </c>
      <c r="Q1303">
        <f t="shared" si="41"/>
        <v>70.86</v>
      </c>
      <c r="R1303" s="17">
        <v>42195.749745370369</v>
      </c>
      <c r="S1303" s="17">
        <v>42206.125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>
        <f t="shared" si="4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s="11" t="s">
        <v>8273</v>
      </c>
      <c r="P1304" t="s">
        <v>8274</v>
      </c>
      <c r="Q1304">
        <f t="shared" si="41"/>
        <v>50</v>
      </c>
      <c r="R1304" s="17">
        <v>42675.057997685188</v>
      </c>
      <c r="S1304" s="17">
        <v>42705.099664351852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>
        <f t="shared" si="4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s="11" t="s">
        <v>8273</v>
      </c>
      <c r="P1305" t="s">
        <v>8274</v>
      </c>
      <c r="Q1305">
        <f t="shared" si="41"/>
        <v>42.21</v>
      </c>
      <c r="R1305" s="17">
        <v>42566.441203703704</v>
      </c>
      <c r="S1305" s="17">
        <v>42582.458333333328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 t="shared" si="4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s="11" t="s">
        <v>8275</v>
      </c>
      <c r="P1306" t="s">
        <v>8277</v>
      </c>
      <c r="Q1306">
        <f t="shared" si="41"/>
        <v>152.41</v>
      </c>
      <c r="R1306" s="17">
        <v>42747.194502314815</v>
      </c>
      <c r="S1306" s="17">
        <v>42807.152835648143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 t="shared" si="4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s="11" t="s">
        <v>8275</v>
      </c>
      <c r="P1307" t="s">
        <v>8277</v>
      </c>
      <c r="Q1307">
        <f t="shared" si="41"/>
        <v>90.62</v>
      </c>
      <c r="R1307" s="17">
        <v>42543.665601851855</v>
      </c>
      <c r="S1307" s="17">
        <v>42572.729166666672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 t="shared" si="4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s="11" t="s">
        <v>8275</v>
      </c>
      <c r="P1308" t="s">
        <v>8277</v>
      </c>
      <c r="Q1308">
        <f t="shared" si="41"/>
        <v>201.6</v>
      </c>
      <c r="R1308" s="17">
        <v>41947.457569444443</v>
      </c>
      <c r="S1308" s="17">
        <v>41977.457569444443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 t="shared" si="4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s="11" t="s">
        <v>8275</v>
      </c>
      <c r="P1309" t="s">
        <v>8277</v>
      </c>
      <c r="Q1309">
        <f t="shared" si="41"/>
        <v>127.93</v>
      </c>
      <c r="R1309" s="17">
        <v>42387.503229166665</v>
      </c>
      <c r="S1309" s="17">
        <v>42417.503229166665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 t="shared" si="4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s="11" t="s">
        <v>8275</v>
      </c>
      <c r="P1310" t="s">
        <v>8277</v>
      </c>
      <c r="Q1310">
        <f t="shared" si="41"/>
        <v>29.89</v>
      </c>
      <c r="R1310" s="17">
        <v>42611.613564814819</v>
      </c>
      <c r="S1310" s="17">
        <v>42651.613564814819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 t="shared" si="4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s="11" t="s">
        <v>8275</v>
      </c>
      <c r="P1311" t="s">
        <v>8277</v>
      </c>
      <c r="Q1311">
        <f t="shared" si="41"/>
        <v>367.97</v>
      </c>
      <c r="R1311" s="17">
        <v>42257.882731481484</v>
      </c>
      <c r="S1311" s="17">
        <v>42292.882731481484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 t="shared" si="4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s="11" t="s">
        <v>8275</v>
      </c>
      <c r="P1312" t="s">
        <v>8277</v>
      </c>
      <c r="Q1312">
        <f t="shared" si="41"/>
        <v>129.16999999999999</v>
      </c>
      <c r="R1312" s="17">
        <v>42556.667245370365</v>
      </c>
      <c r="S1312" s="17">
        <v>42601.667245370365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 t="shared" si="4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s="11" t="s">
        <v>8275</v>
      </c>
      <c r="P1313" t="s">
        <v>8277</v>
      </c>
      <c r="Q1313">
        <f t="shared" si="41"/>
        <v>800.7</v>
      </c>
      <c r="R1313" s="17">
        <v>42669.802303240736</v>
      </c>
      <c r="S1313" s="17">
        <v>42704.843969907408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 t="shared" si="4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s="11" t="s">
        <v>8275</v>
      </c>
      <c r="P1314" t="s">
        <v>8277</v>
      </c>
      <c r="Q1314">
        <f t="shared" si="41"/>
        <v>28</v>
      </c>
      <c r="R1314" s="17">
        <v>42082.702800925923</v>
      </c>
      <c r="S1314" s="17">
        <v>42112.702800925923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 t="shared" si="4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s="11" t="s">
        <v>8275</v>
      </c>
      <c r="P1315" t="s">
        <v>8277</v>
      </c>
      <c r="Q1315">
        <f t="shared" si="41"/>
        <v>102.02</v>
      </c>
      <c r="R1315" s="17">
        <v>42402.709652777776</v>
      </c>
      <c r="S1315" s="17">
        <v>42432.709652777776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 t="shared" si="4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s="11" t="s">
        <v>8275</v>
      </c>
      <c r="P1316" t="s">
        <v>8277</v>
      </c>
      <c r="Q1316">
        <f t="shared" si="41"/>
        <v>184.36</v>
      </c>
      <c r="R1316" s="17">
        <v>42604.669675925921</v>
      </c>
      <c r="S1316" s="17">
        <v>42664.669675925921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 t="shared" si="4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s="11" t="s">
        <v>8275</v>
      </c>
      <c r="P1317" t="s">
        <v>8277</v>
      </c>
      <c r="Q1317">
        <f t="shared" si="41"/>
        <v>162.91999999999999</v>
      </c>
      <c r="R1317" s="17">
        <v>42278.498240740737</v>
      </c>
      <c r="S1317" s="17">
        <v>42314.041666666672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 t="shared" si="4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s="11" t="s">
        <v>8275</v>
      </c>
      <c r="P1318" t="s">
        <v>8277</v>
      </c>
      <c r="Q1318">
        <f t="shared" si="41"/>
        <v>1</v>
      </c>
      <c r="R1318" s="17">
        <v>42393.961909722217</v>
      </c>
      <c r="S1318" s="17">
        <v>42428.961909722217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 t="shared" si="4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s="11" t="s">
        <v>8275</v>
      </c>
      <c r="P1319" t="s">
        <v>8277</v>
      </c>
      <c r="Q1319">
        <f t="shared" si="41"/>
        <v>603.53</v>
      </c>
      <c r="R1319" s="17">
        <v>42520.235486111109</v>
      </c>
      <c r="S1319" s="17">
        <v>42572.583333333328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 t="shared" si="4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s="11" t="s">
        <v>8275</v>
      </c>
      <c r="P1320" t="s">
        <v>8277</v>
      </c>
      <c r="Q1320">
        <f t="shared" si="41"/>
        <v>45.41</v>
      </c>
      <c r="R1320" s="17">
        <v>41985.043657407412</v>
      </c>
      <c r="S1320" s="17">
        <v>42015.043657407412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 t="shared" si="4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s="11" t="s">
        <v>8275</v>
      </c>
      <c r="P1321" t="s">
        <v>8277</v>
      </c>
      <c r="Q1321">
        <f t="shared" si="41"/>
        <v>97.33</v>
      </c>
      <c r="R1321" s="17">
        <v>41816.812094907407</v>
      </c>
      <c r="S1321" s="17">
        <v>41831.666666666664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 t="shared" si="4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s="11" t="s">
        <v>8275</v>
      </c>
      <c r="P1322" t="s">
        <v>8277</v>
      </c>
      <c r="Q1322">
        <f t="shared" si="41"/>
        <v>167.67</v>
      </c>
      <c r="R1322" s="17">
        <v>42705.690347222218</v>
      </c>
      <c r="S1322" s="17">
        <v>42734.958333333328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 t="shared" si="4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s="11" t="s">
        <v>8275</v>
      </c>
      <c r="P1323" t="s">
        <v>8277</v>
      </c>
      <c r="Q1323">
        <f t="shared" si="41"/>
        <v>859.86</v>
      </c>
      <c r="R1323" s="17">
        <v>42697.74927083333</v>
      </c>
      <c r="S1323" s="17">
        <v>42727.74927083333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 t="shared" si="4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s="11" t="s">
        <v>8275</v>
      </c>
      <c r="P1324" t="s">
        <v>8277</v>
      </c>
      <c r="Q1324">
        <f t="shared" si="41"/>
        <v>26.5</v>
      </c>
      <c r="R1324" s="17">
        <v>42115.656539351854</v>
      </c>
      <c r="S1324" s="17">
        <v>42145.656539351854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 t="shared" si="4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s="11" t="s">
        <v>8275</v>
      </c>
      <c r="P1325" t="s">
        <v>8277</v>
      </c>
      <c r="Q1325">
        <f t="shared" si="41"/>
        <v>30.27</v>
      </c>
      <c r="R1325" s="17">
        <v>42451.698449074072</v>
      </c>
      <c r="S1325" s="17">
        <v>42486.288194444445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 t="shared" si="4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s="11" t="s">
        <v>8275</v>
      </c>
      <c r="P1326" t="s">
        <v>8277</v>
      </c>
      <c r="Q1326">
        <f t="shared" si="41"/>
        <v>54.67</v>
      </c>
      <c r="R1326" s="17">
        <v>42626.633703703701</v>
      </c>
      <c r="S1326" s="17">
        <v>42656.633703703701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 t="shared" si="4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s="11" t="s">
        <v>8275</v>
      </c>
      <c r="P1327" t="s">
        <v>8277</v>
      </c>
      <c r="Q1327">
        <f t="shared" si="41"/>
        <v>60.75</v>
      </c>
      <c r="R1327" s="17">
        <v>42704.086053240739</v>
      </c>
      <c r="S1327" s="17">
        <v>42734.086053240739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 t="shared" si="4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s="11" t="s">
        <v>8275</v>
      </c>
      <c r="P1328" t="s">
        <v>8277</v>
      </c>
      <c r="Q1328">
        <f t="shared" si="41"/>
        <v>102.73</v>
      </c>
      <c r="R1328" s="17">
        <v>41974.791990740734</v>
      </c>
      <c r="S1328" s="17">
        <v>42019.791990740734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 t="shared" si="4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s="11" t="s">
        <v>8275</v>
      </c>
      <c r="P1329" t="s">
        <v>8277</v>
      </c>
      <c r="Q1329">
        <f t="shared" si="41"/>
        <v>41.59</v>
      </c>
      <c r="R1329" s="17">
        <v>42123.678645833337</v>
      </c>
      <c r="S1329" s="17">
        <v>42153.678645833337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 t="shared" si="4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s="11" t="s">
        <v>8275</v>
      </c>
      <c r="P1330" t="s">
        <v>8277</v>
      </c>
      <c r="Q1330">
        <f t="shared" si="41"/>
        <v>116.53</v>
      </c>
      <c r="R1330" s="17">
        <v>42612.642754629633</v>
      </c>
      <c r="S1330" s="17">
        <v>42657.642754629633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 t="shared" si="4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s="11" t="s">
        <v>8275</v>
      </c>
      <c r="P1331" t="s">
        <v>8277</v>
      </c>
      <c r="Q1331">
        <f t="shared" si="41"/>
        <v>45.33</v>
      </c>
      <c r="R1331" s="17">
        <v>41935.221585648149</v>
      </c>
      <c r="S1331" s="17">
        <v>41975.263252314813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 t="shared" si="4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s="11" t="s">
        <v>8275</v>
      </c>
      <c r="P1332" t="s">
        <v>8277</v>
      </c>
      <c r="Q1332">
        <f t="shared" si="41"/>
        <v>157.46</v>
      </c>
      <c r="R1332" s="17">
        <v>42522.276724537034</v>
      </c>
      <c r="S1332" s="17">
        <v>42553.166666666672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 t="shared" si="4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s="11" t="s">
        <v>8275</v>
      </c>
      <c r="P1333" t="s">
        <v>8277</v>
      </c>
      <c r="Q1333">
        <f t="shared" si="41"/>
        <v>100.5</v>
      </c>
      <c r="R1333" s="17">
        <v>42569.50409722222</v>
      </c>
      <c r="S1333" s="17">
        <v>42599.50409722222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 t="shared" si="4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s="11" t="s">
        <v>8275</v>
      </c>
      <c r="P1334" t="s">
        <v>8277</v>
      </c>
      <c r="Q1334">
        <f t="shared" si="41"/>
        <v>0</v>
      </c>
      <c r="R1334" s="17">
        <v>42732.060277777782</v>
      </c>
      <c r="S1334" s="17">
        <v>42762.060277777782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 t="shared" si="4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s="11" t="s">
        <v>8275</v>
      </c>
      <c r="P1335" t="s">
        <v>8277</v>
      </c>
      <c r="Q1335">
        <f t="shared" si="41"/>
        <v>0</v>
      </c>
      <c r="R1335" s="17">
        <v>41806.106770833336</v>
      </c>
      <c r="S1335" s="17">
        <v>41836.106770833336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 t="shared" si="4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s="11" t="s">
        <v>8275</v>
      </c>
      <c r="P1336" t="s">
        <v>8277</v>
      </c>
      <c r="Q1336">
        <f t="shared" si="41"/>
        <v>51.82</v>
      </c>
      <c r="R1336" s="17">
        <v>42410.774155092593</v>
      </c>
      <c r="S1336" s="17">
        <v>42440.774155092593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 t="shared" si="4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s="11" t="s">
        <v>8275</v>
      </c>
      <c r="P1337" t="s">
        <v>8277</v>
      </c>
      <c r="Q1337">
        <f t="shared" si="41"/>
        <v>308.75</v>
      </c>
      <c r="R1337" s="17">
        <v>42313.936365740738</v>
      </c>
      <c r="S1337" s="17">
        <v>42343.936365740738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 t="shared" si="4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s="11" t="s">
        <v>8275</v>
      </c>
      <c r="P1338" t="s">
        <v>8277</v>
      </c>
      <c r="Q1338">
        <f t="shared" si="41"/>
        <v>379.23</v>
      </c>
      <c r="R1338" s="17">
        <v>41955.863750000004</v>
      </c>
      <c r="S1338" s="17">
        <v>41990.863750000004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 t="shared" si="4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s="11" t="s">
        <v>8275</v>
      </c>
      <c r="P1339" t="s">
        <v>8277</v>
      </c>
      <c r="Q1339">
        <f t="shared" si="41"/>
        <v>176.36</v>
      </c>
      <c r="R1339" s="17">
        <v>42767.577303240745</v>
      </c>
      <c r="S1339" s="17">
        <v>42797.577303240745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 t="shared" si="4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s="11" t="s">
        <v>8275</v>
      </c>
      <c r="P1340" t="s">
        <v>8277</v>
      </c>
      <c r="Q1340">
        <f t="shared" si="41"/>
        <v>66.069999999999993</v>
      </c>
      <c r="R1340" s="17">
        <v>42188.803622685184</v>
      </c>
      <c r="S1340" s="17">
        <v>42218.803622685184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 t="shared" si="4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s="11" t="s">
        <v>8275</v>
      </c>
      <c r="P1341" t="s">
        <v>8277</v>
      </c>
      <c r="Q1341">
        <f t="shared" si="41"/>
        <v>89.65</v>
      </c>
      <c r="R1341" s="17">
        <v>41936.647164351853</v>
      </c>
      <c r="S1341" s="17">
        <v>41981.688831018517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 t="shared" si="4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s="11" t="s">
        <v>8275</v>
      </c>
      <c r="P1342" t="s">
        <v>8277</v>
      </c>
      <c r="Q1342">
        <f t="shared" si="41"/>
        <v>0</v>
      </c>
      <c r="R1342" s="17">
        <v>41836.595520833333</v>
      </c>
      <c r="S1342" s="17">
        <v>41866.595520833333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 t="shared" si="4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s="11" t="s">
        <v>8275</v>
      </c>
      <c r="P1343" t="s">
        <v>8277</v>
      </c>
      <c r="Q1343">
        <f t="shared" si="41"/>
        <v>382.39</v>
      </c>
      <c r="R1343" s="17">
        <v>42612.624039351853</v>
      </c>
      <c r="S1343" s="17">
        <v>42644.624039351853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 t="shared" si="4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s="11" t="s">
        <v>8275</v>
      </c>
      <c r="P1344" t="s">
        <v>8277</v>
      </c>
      <c r="Q1344">
        <f t="shared" si="41"/>
        <v>100</v>
      </c>
      <c r="R1344" s="17">
        <v>42172.816423611104</v>
      </c>
      <c r="S1344" s="17">
        <v>42202.816423611104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 t="shared" si="4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s="11" t="s">
        <v>8275</v>
      </c>
      <c r="P1345" t="s">
        <v>8277</v>
      </c>
      <c r="Q1345">
        <f t="shared" si="41"/>
        <v>158.36000000000001</v>
      </c>
      <c r="R1345" s="17">
        <v>42542.526423611111</v>
      </c>
      <c r="S1345" s="17">
        <v>42601.165972222225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 t="shared" ref="F1346:F1409" si="42">ROUND(E1346/D1346*100,0)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s="11" t="s">
        <v>8278</v>
      </c>
      <c r="P1346" t="s">
        <v>8279</v>
      </c>
      <c r="Q1346">
        <f t="shared" ref="Q1346:Q1409" si="43">IFERROR(ROUND(E1346/M1346,2),0)</f>
        <v>40.76</v>
      </c>
      <c r="R1346" s="17">
        <v>42522.789803240739</v>
      </c>
      <c r="S1346" s="17">
        <v>42551.789803240739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 t="shared" si="42"/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s="11" t="s">
        <v>8278</v>
      </c>
      <c r="P1347" t="s">
        <v>8279</v>
      </c>
      <c r="Q1347">
        <f t="shared" si="43"/>
        <v>53.57</v>
      </c>
      <c r="R1347" s="17">
        <v>41799.814340277779</v>
      </c>
      <c r="S1347" s="17">
        <v>41834.814340277779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 t="shared" si="42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s="11" t="s">
        <v>8278</v>
      </c>
      <c r="P1348" t="s">
        <v>8279</v>
      </c>
      <c r="Q1348">
        <f t="shared" si="43"/>
        <v>48.45</v>
      </c>
      <c r="R1348" s="17">
        <v>41422.075821759259</v>
      </c>
      <c r="S1348" s="17">
        <v>41452.075821759259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 t="shared" si="42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s="11" t="s">
        <v>8278</v>
      </c>
      <c r="P1349" t="s">
        <v>8279</v>
      </c>
      <c r="Q1349">
        <f t="shared" si="43"/>
        <v>82.42</v>
      </c>
      <c r="R1349" s="17">
        <v>42040.638020833328</v>
      </c>
      <c r="S1349" s="17">
        <v>42070.638020833328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 t="shared" si="42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s="11" t="s">
        <v>8278</v>
      </c>
      <c r="P1350" t="s">
        <v>8279</v>
      </c>
      <c r="Q1350">
        <f t="shared" si="43"/>
        <v>230.19</v>
      </c>
      <c r="R1350" s="17">
        <v>41963.506168981476</v>
      </c>
      <c r="S1350" s="17">
        <v>41991.506168981476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 t="shared" si="42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s="11" t="s">
        <v>8278</v>
      </c>
      <c r="P1351" t="s">
        <v>8279</v>
      </c>
      <c r="Q1351">
        <f t="shared" si="43"/>
        <v>59.36</v>
      </c>
      <c r="R1351" s="17">
        <v>42317.33258101852</v>
      </c>
      <c r="S1351" s="17">
        <v>42354.290972222225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 t="shared" si="42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s="11" t="s">
        <v>8278</v>
      </c>
      <c r="P1352" t="s">
        <v>8279</v>
      </c>
      <c r="Q1352">
        <f t="shared" si="43"/>
        <v>66.7</v>
      </c>
      <c r="R1352" s="17">
        <v>42334.013124999998</v>
      </c>
      <c r="S1352" s="17">
        <v>42364.013124999998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 t="shared" si="42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s="11" t="s">
        <v>8278</v>
      </c>
      <c r="P1353" t="s">
        <v>8279</v>
      </c>
      <c r="Q1353">
        <f t="shared" si="43"/>
        <v>168.78</v>
      </c>
      <c r="R1353" s="17">
        <v>42382.74009259259</v>
      </c>
      <c r="S1353" s="17">
        <v>42412.74009259259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 t="shared" si="42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s="11" t="s">
        <v>8278</v>
      </c>
      <c r="P1354" t="s">
        <v>8279</v>
      </c>
      <c r="Q1354">
        <f t="shared" si="43"/>
        <v>59.97</v>
      </c>
      <c r="R1354" s="17">
        <v>42200.578310185185</v>
      </c>
      <c r="S1354" s="17">
        <v>42252.165972222225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 t="shared" si="42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s="11" t="s">
        <v>8278</v>
      </c>
      <c r="P1355" t="s">
        <v>8279</v>
      </c>
      <c r="Q1355">
        <f t="shared" si="43"/>
        <v>31.81</v>
      </c>
      <c r="R1355" s="17">
        <v>41309.11791666667</v>
      </c>
      <c r="S1355" s="17">
        <v>41344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 t="shared" si="42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s="11" t="s">
        <v>8278</v>
      </c>
      <c r="P1356" t="s">
        <v>8279</v>
      </c>
      <c r="Q1356">
        <f t="shared" si="43"/>
        <v>24.42</v>
      </c>
      <c r="R1356" s="17">
        <v>42502.807627314818</v>
      </c>
      <c r="S1356" s="17">
        <v>42532.807627314818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 t="shared" si="42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s="11" t="s">
        <v>8278</v>
      </c>
      <c r="P1357" t="s">
        <v>8279</v>
      </c>
      <c r="Q1357">
        <f t="shared" si="43"/>
        <v>25.35</v>
      </c>
      <c r="R1357" s="17">
        <v>41213.254687499997</v>
      </c>
      <c r="S1357" s="17">
        <v>41243.416666666664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 t="shared" si="42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s="11" t="s">
        <v>8278</v>
      </c>
      <c r="P1358" t="s">
        <v>8279</v>
      </c>
      <c r="Q1358">
        <f t="shared" si="43"/>
        <v>71.44</v>
      </c>
      <c r="R1358" s="17">
        <v>41430.038888888892</v>
      </c>
      <c r="S1358" s="17">
        <v>41460.038888888892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 t="shared" si="42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s="11" t="s">
        <v>8278</v>
      </c>
      <c r="P1359" t="s">
        <v>8279</v>
      </c>
      <c r="Q1359">
        <f t="shared" si="43"/>
        <v>38.549999999999997</v>
      </c>
      <c r="R1359" s="17">
        <v>41304.962233796294</v>
      </c>
      <c r="S1359" s="17">
        <v>41334.249305555553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 t="shared" si="42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s="11" t="s">
        <v>8278</v>
      </c>
      <c r="P1360" t="s">
        <v>8279</v>
      </c>
      <c r="Q1360">
        <f t="shared" si="43"/>
        <v>68.37</v>
      </c>
      <c r="R1360" s="17">
        <v>40689.570868055554</v>
      </c>
      <c r="S1360" s="17">
        <v>40719.570868055554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 t="shared" si="42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s="11" t="s">
        <v>8278</v>
      </c>
      <c r="P1361" t="s">
        <v>8279</v>
      </c>
      <c r="Q1361">
        <f t="shared" si="43"/>
        <v>40.21</v>
      </c>
      <c r="R1361" s="17">
        <v>40668.814699074072</v>
      </c>
      <c r="S1361" s="17">
        <v>40730.814699074072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 t="shared" si="42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s="11" t="s">
        <v>8278</v>
      </c>
      <c r="P1362" t="s">
        <v>8279</v>
      </c>
      <c r="Q1362">
        <f t="shared" si="43"/>
        <v>32.07</v>
      </c>
      <c r="R1362" s="17">
        <v>41095.900694444441</v>
      </c>
      <c r="S1362" s="17">
        <v>41123.900694444441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 t="shared" si="42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s="11" t="s">
        <v>8278</v>
      </c>
      <c r="P1363" t="s">
        <v>8279</v>
      </c>
      <c r="Q1363">
        <f t="shared" si="43"/>
        <v>28.63</v>
      </c>
      <c r="R1363" s="17">
        <v>41781.717268518521</v>
      </c>
      <c r="S1363" s="17">
        <v>41811.717268518521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 t="shared" si="42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s="11" t="s">
        <v>8278</v>
      </c>
      <c r="P1364" t="s">
        <v>8279</v>
      </c>
      <c r="Q1364">
        <f t="shared" si="43"/>
        <v>43.64</v>
      </c>
      <c r="R1364" s="17">
        <v>41464.934386574074</v>
      </c>
      <c r="S1364" s="17">
        <v>41524.934386574074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 t="shared" si="42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s="11" t="s">
        <v>8278</v>
      </c>
      <c r="P1365" t="s">
        <v>8279</v>
      </c>
      <c r="Q1365">
        <f t="shared" si="43"/>
        <v>40</v>
      </c>
      <c r="R1365" s="17">
        <v>42396.8440625</v>
      </c>
      <c r="S1365" s="17">
        <v>42415.332638888889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 t="shared" si="42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s="11" t="s">
        <v>8281</v>
      </c>
      <c r="P1366" t="s">
        <v>8282</v>
      </c>
      <c r="Q1366">
        <f t="shared" si="43"/>
        <v>346.04</v>
      </c>
      <c r="R1366" s="17">
        <v>41951.695671296293</v>
      </c>
      <c r="S1366" s="17">
        <v>42011.6956712963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 t="shared" si="42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s="11" t="s">
        <v>8281</v>
      </c>
      <c r="P1367" t="s">
        <v>8282</v>
      </c>
      <c r="Q1367">
        <f t="shared" si="43"/>
        <v>81.739999999999995</v>
      </c>
      <c r="R1367" s="17">
        <v>42049.733240740738</v>
      </c>
      <c r="S1367" s="17">
        <v>42079.691574074073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 t="shared" si="42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s="11" t="s">
        <v>8281</v>
      </c>
      <c r="P1368" t="s">
        <v>8282</v>
      </c>
      <c r="Q1368">
        <f t="shared" si="43"/>
        <v>64.540000000000006</v>
      </c>
      <c r="R1368" s="17">
        <v>41924.996099537035</v>
      </c>
      <c r="S1368" s="17">
        <v>41970.037766203706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 t="shared" si="42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s="11" t="s">
        <v>8281</v>
      </c>
      <c r="P1369" t="s">
        <v>8282</v>
      </c>
      <c r="Q1369">
        <f t="shared" si="43"/>
        <v>63.48</v>
      </c>
      <c r="R1369" s="17">
        <v>42292.002893518518</v>
      </c>
      <c r="S1369" s="17">
        <v>42322.044560185182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 t="shared" si="42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s="11" t="s">
        <v>8281</v>
      </c>
      <c r="P1370" t="s">
        <v>8282</v>
      </c>
      <c r="Q1370">
        <f t="shared" si="43"/>
        <v>63.62</v>
      </c>
      <c r="R1370" s="17">
        <v>42146.190902777773</v>
      </c>
      <c r="S1370" s="17">
        <v>42170.190902777773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 t="shared" si="42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s="11" t="s">
        <v>8281</v>
      </c>
      <c r="P1371" t="s">
        <v>8282</v>
      </c>
      <c r="Q1371">
        <f t="shared" si="43"/>
        <v>83.97</v>
      </c>
      <c r="R1371" s="17">
        <v>41710.594282407408</v>
      </c>
      <c r="S1371" s="17">
        <v>41740.594282407408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 t="shared" si="42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s="11" t="s">
        <v>8281</v>
      </c>
      <c r="P1372" t="s">
        <v>8282</v>
      </c>
      <c r="Q1372">
        <f t="shared" si="43"/>
        <v>77.75</v>
      </c>
      <c r="R1372" s="17">
        <v>41548.00335648148</v>
      </c>
      <c r="S1372" s="17">
        <v>41563.00335648148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 t="shared" si="42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s="11" t="s">
        <v>8281</v>
      </c>
      <c r="P1373" t="s">
        <v>8282</v>
      </c>
      <c r="Q1373">
        <f t="shared" si="43"/>
        <v>107.07</v>
      </c>
      <c r="R1373" s="17">
        <v>42101.758587962962</v>
      </c>
      <c r="S1373" s="17">
        <v>42131.758587962962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 t="shared" si="42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s="11" t="s">
        <v>8281</v>
      </c>
      <c r="P1374" t="s">
        <v>8282</v>
      </c>
      <c r="Q1374">
        <f t="shared" si="43"/>
        <v>38.75</v>
      </c>
      <c r="R1374" s="17">
        <v>41072.739953703705</v>
      </c>
      <c r="S1374" s="17">
        <v>41102.739953703705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 t="shared" si="42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s="11" t="s">
        <v>8281</v>
      </c>
      <c r="P1375" t="s">
        <v>8282</v>
      </c>
      <c r="Q1375">
        <f t="shared" si="43"/>
        <v>201.94</v>
      </c>
      <c r="R1375" s="17">
        <v>42704.95177083333</v>
      </c>
      <c r="S1375" s="17">
        <v>42734.95177083333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 t="shared" si="42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s="11" t="s">
        <v>8281</v>
      </c>
      <c r="P1376" t="s">
        <v>8282</v>
      </c>
      <c r="Q1376">
        <f t="shared" si="43"/>
        <v>43.06</v>
      </c>
      <c r="R1376" s="17">
        <v>42424.161898148144</v>
      </c>
      <c r="S1376" s="17">
        <v>42454.12023148148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 t="shared" si="42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s="11" t="s">
        <v>8281</v>
      </c>
      <c r="P1377" t="s">
        <v>8282</v>
      </c>
      <c r="Q1377">
        <f t="shared" si="43"/>
        <v>62.87</v>
      </c>
      <c r="R1377" s="17">
        <v>42720.066192129627</v>
      </c>
      <c r="S1377" s="17">
        <v>42750.066192129627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 t="shared" si="42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s="11" t="s">
        <v>8281</v>
      </c>
      <c r="P1378" t="s">
        <v>8282</v>
      </c>
      <c r="Q1378">
        <f t="shared" si="43"/>
        <v>55.61</v>
      </c>
      <c r="R1378" s="17">
        <v>42677.669050925921</v>
      </c>
      <c r="S1378" s="17">
        <v>42707.710717592592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 t="shared" si="42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s="11" t="s">
        <v>8281</v>
      </c>
      <c r="P1379" t="s">
        <v>8282</v>
      </c>
      <c r="Q1379">
        <f t="shared" si="43"/>
        <v>48.71</v>
      </c>
      <c r="R1379" s="17">
        <v>42747.219560185185</v>
      </c>
      <c r="S1379" s="17">
        <v>42769.174305555556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 t="shared" si="42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s="11" t="s">
        <v>8281</v>
      </c>
      <c r="P1380" t="s">
        <v>8282</v>
      </c>
      <c r="Q1380">
        <f t="shared" si="43"/>
        <v>30.58</v>
      </c>
      <c r="R1380" s="17">
        <v>42568.759374999994</v>
      </c>
      <c r="S1380" s="17">
        <v>42583.759374999994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 t="shared" si="42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s="11" t="s">
        <v>8281</v>
      </c>
      <c r="P1381" t="s">
        <v>8282</v>
      </c>
      <c r="Q1381">
        <f t="shared" si="43"/>
        <v>73.91</v>
      </c>
      <c r="R1381" s="17">
        <v>42130.491620370376</v>
      </c>
      <c r="S1381" s="17">
        <v>42160.491620370376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 t="shared" si="42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s="11" t="s">
        <v>8281</v>
      </c>
      <c r="P1382" t="s">
        <v>8282</v>
      </c>
      <c r="Q1382">
        <f t="shared" si="43"/>
        <v>21.2</v>
      </c>
      <c r="R1382" s="17">
        <v>42141.762800925921</v>
      </c>
      <c r="S1382" s="17">
        <v>42164.083333333328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 t="shared" si="42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s="11" t="s">
        <v>8281</v>
      </c>
      <c r="P1383" t="s">
        <v>8282</v>
      </c>
      <c r="Q1383">
        <f t="shared" si="43"/>
        <v>73.36</v>
      </c>
      <c r="R1383" s="17">
        <v>42703.214409722219</v>
      </c>
      <c r="S1383" s="17">
        <v>42733.214409722219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 t="shared" si="42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s="11" t="s">
        <v>8281</v>
      </c>
      <c r="P1384" t="s">
        <v>8282</v>
      </c>
      <c r="Q1384">
        <f t="shared" si="43"/>
        <v>56.41</v>
      </c>
      <c r="R1384" s="17">
        <v>41370.800185185188</v>
      </c>
      <c r="S1384" s="17">
        <v>41400.800185185188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 t="shared" si="42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s="11" t="s">
        <v>8281</v>
      </c>
      <c r="P1385" t="s">
        <v>8282</v>
      </c>
      <c r="Q1385">
        <f t="shared" si="43"/>
        <v>50.25</v>
      </c>
      <c r="R1385" s="17">
        <v>42707.074976851851</v>
      </c>
      <c r="S1385" s="17">
        <v>42727.074976851851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 t="shared" si="42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s="11" t="s">
        <v>8281</v>
      </c>
      <c r="P1386" t="s">
        <v>8282</v>
      </c>
      <c r="Q1386">
        <f t="shared" si="43"/>
        <v>68.94</v>
      </c>
      <c r="R1386" s="17">
        <v>42160.735208333332</v>
      </c>
      <c r="S1386" s="17">
        <v>42190.735208333332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 t="shared" si="42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s="11" t="s">
        <v>8281</v>
      </c>
      <c r="P1387" t="s">
        <v>8282</v>
      </c>
      <c r="Q1387">
        <f t="shared" si="43"/>
        <v>65.91</v>
      </c>
      <c r="R1387" s="17">
        <v>42433.688900462963</v>
      </c>
      <c r="S1387" s="17">
        <v>42489.507638888885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 t="shared" si="42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s="11" t="s">
        <v>8281</v>
      </c>
      <c r="P1388" t="s">
        <v>8282</v>
      </c>
      <c r="Q1388">
        <f t="shared" si="43"/>
        <v>62.5</v>
      </c>
      <c r="R1388" s="17">
        <v>42184.646863425922</v>
      </c>
      <c r="S1388" s="17">
        <v>42214.646863425922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 t="shared" si="42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s="11" t="s">
        <v>8281</v>
      </c>
      <c r="P1389" t="s">
        <v>8282</v>
      </c>
      <c r="Q1389">
        <f t="shared" si="43"/>
        <v>70.06</v>
      </c>
      <c r="R1389" s="17">
        <v>42126.92123842593</v>
      </c>
      <c r="S1389" s="17">
        <v>42158.1875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 t="shared" si="42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s="11" t="s">
        <v>8281</v>
      </c>
      <c r="P1390" t="s">
        <v>8282</v>
      </c>
      <c r="Q1390">
        <f t="shared" si="43"/>
        <v>60.18</v>
      </c>
      <c r="R1390" s="17">
        <v>42634.614780092597</v>
      </c>
      <c r="S1390" s="17">
        <v>42660.676388888889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 t="shared" si="42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s="11" t="s">
        <v>8281</v>
      </c>
      <c r="P1391" t="s">
        <v>8282</v>
      </c>
      <c r="Q1391">
        <f t="shared" si="43"/>
        <v>21.38</v>
      </c>
      <c r="R1391" s="17">
        <v>42565.480983796297</v>
      </c>
      <c r="S1391" s="17">
        <v>42595.480983796297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 t="shared" si="42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s="11" t="s">
        <v>8281</v>
      </c>
      <c r="P1392" t="s">
        <v>8282</v>
      </c>
      <c r="Q1392">
        <f t="shared" si="43"/>
        <v>160.79</v>
      </c>
      <c r="R1392" s="17">
        <v>42087.803310185183</v>
      </c>
      <c r="S1392" s="17">
        <v>42121.716666666667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 t="shared" si="42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s="11" t="s">
        <v>8281</v>
      </c>
      <c r="P1393" t="s">
        <v>8282</v>
      </c>
      <c r="Q1393">
        <f t="shared" si="43"/>
        <v>42.38</v>
      </c>
      <c r="R1393" s="17">
        <v>42193.650671296295</v>
      </c>
      <c r="S1393" s="17">
        <v>42238.207638888889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 t="shared" si="42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s="11" t="s">
        <v>8281</v>
      </c>
      <c r="P1394" t="s">
        <v>8282</v>
      </c>
      <c r="Q1394">
        <f t="shared" si="43"/>
        <v>27.32</v>
      </c>
      <c r="R1394" s="17">
        <v>42401.154930555553</v>
      </c>
      <c r="S1394" s="17">
        <v>42432.154930555553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 t="shared" si="42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s="11" t="s">
        <v>8281</v>
      </c>
      <c r="P1395" t="s">
        <v>8282</v>
      </c>
      <c r="Q1395">
        <f t="shared" si="43"/>
        <v>196.83</v>
      </c>
      <c r="R1395" s="17">
        <v>42553.681979166664</v>
      </c>
      <c r="S1395" s="17">
        <v>42583.681979166664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 t="shared" si="42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s="11" t="s">
        <v>8281</v>
      </c>
      <c r="P1396" t="s">
        <v>8282</v>
      </c>
      <c r="Q1396">
        <f t="shared" si="43"/>
        <v>53.88</v>
      </c>
      <c r="R1396" s="17">
        <v>42752.144976851851</v>
      </c>
      <c r="S1396" s="17">
        <v>42795.125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 t="shared" si="42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s="11" t="s">
        <v>8281</v>
      </c>
      <c r="P1397" t="s">
        <v>8282</v>
      </c>
      <c r="Q1397">
        <f t="shared" si="43"/>
        <v>47.76</v>
      </c>
      <c r="R1397" s="17">
        <v>42719.90834490741</v>
      </c>
      <c r="S1397" s="17">
        <v>42749.90834490741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 t="shared" si="42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s="11" t="s">
        <v>8281</v>
      </c>
      <c r="P1398" t="s">
        <v>8282</v>
      </c>
      <c r="Q1398">
        <f t="shared" si="43"/>
        <v>88.19</v>
      </c>
      <c r="R1398" s="17">
        <v>42018.99863425926</v>
      </c>
      <c r="S1398" s="17">
        <v>42048.99863425926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 t="shared" si="42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s="11" t="s">
        <v>8281</v>
      </c>
      <c r="P1399" t="s">
        <v>8282</v>
      </c>
      <c r="Q1399">
        <f t="shared" si="43"/>
        <v>72.06</v>
      </c>
      <c r="R1399" s="17">
        <v>42640.917939814812</v>
      </c>
      <c r="S1399" s="17">
        <v>42670.888194444444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 t="shared" si="42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s="11" t="s">
        <v>8281</v>
      </c>
      <c r="P1400" t="s">
        <v>8282</v>
      </c>
      <c r="Q1400">
        <f t="shared" si="43"/>
        <v>74.25</v>
      </c>
      <c r="R1400" s="17">
        <v>42526.874236111107</v>
      </c>
      <c r="S1400" s="17">
        <v>42556.874236111107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 t="shared" si="42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s="11" t="s">
        <v>8281</v>
      </c>
      <c r="P1401" t="s">
        <v>8282</v>
      </c>
      <c r="Q1401">
        <f t="shared" si="43"/>
        <v>61.7</v>
      </c>
      <c r="R1401" s="17">
        <v>41889.004317129627</v>
      </c>
      <c r="S1401" s="17">
        <v>41919.004317129627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 t="shared" si="42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s="11" t="s">
        <v>8281</v>
      </c>
      <c r="P1402" t="s">
        <v>8282</v>
      </c>
      <c r="Q1402">
        <f t="shared" si="43"/>
        <v>17.239999999999998</v>
      </c>
      <c r="R1402" s="17">
        <v>42498.341122685189</v>
      </c>
      <c r="S1402" s="17">
        <v>42533.229166666672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 t="shared" si="42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s="11" t="s">
        <v>8281</v>
      </c>
      <c r="P1403" t="s">
        <v>8282</v>
      </c>
      <c r="Q1403">
        <f t="shared" si="43"/>
        <v>51.72</v>
      </c>
      <c r="R1403" s="17">
        <v>41399.99622685185</v>
      </c>
      <c r="S1403" s="17">
        <v>41420.99622685185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 t="shared" si="42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s="11" t="s">
        <v>8281</v>
      </c>
      <c r="P1404" t="s">
        <v>8282</v>
      </c>
      <c r="Q1404">
        <f t="shared" si="43"/>
        <v>24.15</v>
      </c>
      <c r="R1404" s="17">
        <v>42065.053368055553</v>
      </c>
      <c r="S1404" s="17">
        <v>42125.011701388896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 t="shared" si="42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s="11" t="s">
        <v>8281</v>
      </c>
      <c r="P1405" t="s">
        <v>8282</v>
      </c>
      <c r="Q1405">
        <f t="shared" si="43"/>
        <v>62.17</v>
      </c>
      <c r="R1405" s="17">
        <v>41451.062905092593</v>
      </c>
      <c r="S1405" s="17">
        <v>41481.062905092593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 t="shared" si="42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s="11" t="s">
        <v>8278</v>
      </c>
      <c r="P1406" t="s">
        <v>8297</v>
      </c>
      <c r="Q1406">
        <f t="shared" si="43"/>
        <v>48.2</v>
      </c>
      <c r="R1406" s="17">
        <v>42032.510243055556</v>
      </c>
      <c r="S1406" s="17">
        <v>42057.510243055556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 t="shared" si="42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s="11" t="s">
        <v>8278</v>
      </c>
      <c r="P1407" t="s">
        <v>8297</v>
      </c>
      <c r="Q1407">
        <f t="shared" si="43"/>
        <v>6.18</v>
      </c>
      <c r="R1407" s="17">
        <v>41941.680567129632</v>
      </c>
      <c r="S1407" s="17">
        <v>41971.722233796296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 t="shared" si="42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s="11" t="s">
        <v>8278</v>
      </c>
      <c r="P1408" t="s">
        <v>8297</v>
      </c>
      <c r="Q1408">
        <f t="shared" si="43"/>
        <v>5</v>
      </c>
      <c r="R1408" s="17">
        <v>42297.432951388888</v>
      </c>
      <c r="S1408" s="17">
        <v>42350.416666666672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 t="shared" si="42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s="11" t="s">
        <v>8278</v>
      </c>
      <c r="P1409" t="s">
        <v>8297</v>
      </c>
      <c r="Q1409">
        <f t="shared" si="43"/>
        <v>7.5</v>
      </c>
      <c r="R1409" s="17">
        <v>41838.536782407406</v>
      </c>
      <c r="S1409" s="17">
        <v>41863.536782407406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 t="shared" ref="F1410:F1473" si="44">ROUND(E1410/D1410*100,0)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s="11" t="s">
        <v>8278</v>
      </c>
      <c r="P1410" t="s">
        <v>8297</v>
      </c>
      <c r="Q1410">
        <f t="shared" ref="Q1410:Q1473" si="45">IFERROR(ROUND(E1410/M1410,2),0)</f>
        <v>12</v>
      </c>
      <c r="R1410" s="17">
        <v>42291.872175925921</v>
      </c>
      <c r="S1410" s="17">
        <v>42321.913842592592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 t="shared" si="44"/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s="11" t="s">
        <v>8278</v>
      </c>
      <c r="P1411" t="s">
        <v>8297</v>
      </c>
      <c r="Q1411">
        <f t="shared" si="45"/>
        <v>0</v>
      </c>
      <c r="R1411" s="17">
        <v>41945.133506944447</v>
      </c>
      <c r="S1411" s="17">
        <v>42005.175173611111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 t="shared" si="44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s="11" t="s">
        <v>8278</v>
      </c>
      <c r="P1412" t="s">
        <v>8297</v>
      </c>
      <c r="Q1412">
        <f t="shared" si="45"/>
        <v>1</v>
      </c>
      <c r="R1412" s="17">
        <v>42479.318518518514</v>
      </c>
      <c r="S1412" s="17">
        <v>42524.318518518514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 t="shared" si="44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s="11" t="s">
        <v>8278</v>
      </c>
      <c r="P1413" t="s">
        <v>8297</v>
      </c>
      <c r="Q1413">
        <f t="shared" si="45"/>
        <v>2.33</v>
      </c>
      <c r="R1413" s="17">
        <v>42013.059027777781</v>
      </c>
      <c r="S1413" s="17">
        <v>42041.059027777781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 t="shared" si="44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s="11" t="s">
        <v>8278</v>
      </c>
      <c r="P1414" t="s">
        <v>8297</v>
      </c>
      <c r="Q1414">
        <f t="shared" si="45"/>
        <v>24.62</v>
      </c>
      <c r="R1414" s="17">
        <v>41947.063645833332</v>
      </c>
      <c r="S1414" s="17">
        <v>41977.063645833332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 t="shared" si="44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s="11" t="s">
        <v>8278</v>
      </c>
      <c r="P1415" t="s">
        <v>8297</v>
      </c>
      <c r="Q1415">
        <f t="shared" si="45"/>
        <v>100</v>
      </c>
      <c r="R1415" s="17">
        <v>42360.437152777777</v>
      </c>
      <c r="S1415" s="17">
        <v>42420.437152777777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 t="shared" si="44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s="11" t="s">
        <v>8278</v>
      </c>
      <c r="P1416" t="s">
        <v>8297</v>
      </c>
      <c r="Q1416">
        <f t="shared" si="45"/>
        <v>1</v>
      </c>
      <c r="R1416" s="17">
        <v>42708.25309027778</v>
      </c>
      <c r="S1416" s="17">
        <v>42738.25309027778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 t="shared" si="44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s="11" t="s">
        <v>8278</v>
      </c>
      <c r="P1417" t="s">
        <v>8297</v>
      </c>
      <c r="Q1417">
        <f t="shared" si="45"/>
        <v>88.89</v>
      </c>
      <c r="R1417" s="17">
        <v>42192.675821759258</v>
      </c>
      <c r="S1417" s="17">
        <v>42232.675821759258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 t="shared" si="44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s="11" t="s">
        <v>8278</v>
      </c>
      <c r="P1418" t="s">
        <v>8297</v>
      </c>
      <c r="Q1418">
        <f t="shared" si="45"/>
        <v>0</v>
      </c>
      <c r="R1418" s="17">
        <v>42299.926145833335</v>
      </c>
      <c r="S1418" s="17">
        <v>42329.967812499999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 t="shared" si="44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s="11" t="s">
        <v>8278</v>
      </c>
      <c r="P1419" t="s">
        <v>8297</v>
      </c>
      <c r="Q1419">
        <f t="shared" si="45"/>
        <v>27.5</v>
      </c>
      <c r="R1419" s="17">
        <v>42232.15016203704</v>
      </c>
      <c r="S1419" s="17">
        <v>42262.465972222228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 t="shared" si="44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s="11" t="s">
        <v>8278</v>
      </c>
      <c r="P1420" t="s">
        <v>8297</v>
      </c>
      <c r="Q1420">
        <f t="shared" si="45"/>
        <v>6</v>
      </c>
      <c r="R1420" s="17">
        <v>42395.456412037034</v>
      </c>
      <c r="S1420" s="17">
        <v>42425.456412037034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 t="shared" si="44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s="11" t="s">
        <v>8278</v>
      </c>
      <c r="P1421" t="s">
        <v>8297</v>
      </c>
      <c r="Q1421">
        <f t="shared" si="45"/>
        <v>44.5</v>
      </c>
      <c r="R1421" s="17">
        <v>42622.456238425926</v>
      </c>
      <c r="S1421" s="17">
        <v>42652.456238425926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 t="shared" si="44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s="11" t="s">
        <v>8278</v>
      </c>
      <c r="P1422" t="s">
        <v>8297</v>
      </c>
      <c r="Q1422">
        <f t="shared" si="45"/>
        <v>1</v>
      </c>
      <c r="R1422" s="17">
        <v>42524.667662037042</v>
      </c>
      <c r="S1422" s="17">
        <v>42549.667662037042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 t="shared" si="44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s="11" t="s">
        <v>8278</v>
      </c>
      <c r="P1423" t="s">
        <v>8297</v>
      </c>
      <c r="Q1423">
        <f t="shared" si="45"/>
        <v>100</v>
      </c>
      <c r="R1423" s="17">
        <v>42013.915613425925</v>
      </c>
      <c r="S1423" s="17">
        <v>42043.915613425925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 t="shared" si="44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s="11" t="s">
        <v>8278</v>
      </c>
      <c r="P1424" t="s">
        <v>8297</v>
      </c>
      <c r="Q1424">
        <f t="shared" si="45"/>
        <v>13</v>
      </c>
      <c r="R1424" s="17">
        <v>42604.239629629628</v>
      </c>
      <c r="S1424" s="17">
        <v>42634.239629629628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 t="shared" si="44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s="11" t="s">
        <v>8278</v>
      </c>
      <c r="P1425" t="s">
        <v>8297</v>
      </c>
      <c r="Q1425">
        <f t="shared" si="45"/>
        <v>100</v>
      </c>
      <c r="R1425" s="17">
        <v>42340.360312500001</v>
      </c>
      <c r="S1425" s="17">
        <v>42370.360312500001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 t="shared" si="44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s="11" t="s">
        <v>8278</v>
      </c>
      <c r="P1426" t="s">
        <v>8297</v>
      </c>
      <c r="Q1426">
        <f t="shared" si="45"/>
        <v>109.07</v>
      </c>
      <c r="R1426" s="17">
        <v>42676.717615740738</v>
      </c>
      <c r="S1426" s="17">
        <v>42689.759282407409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 t="shared" si="44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s="11" t="s">
        <v>8278</v>
      </c>
      <c r="P1427" t="s">
        <v>8297</v>
      </c>
      <c r="Q1427">
        <f t="shared" si="45"/>
        <v>0</v>
      </c>
      <c r="R1427" s="17">
        <v>42093.131469907406</v>
      </c>
      <c r="S1427" s="17">
        <v>42123.131469907406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 t="shared" si="44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s="11" t="s">
        <v>8278</v>
      </c>
      <c r="P1428" t="s">
        <v>8297</v>
      </c>
      <c r="Q1428">
        <f t="shared" si="45"/>
        <v>0</v>
      </c>
      <c r="R1428" s="17">
        <v>42180.390277777777</v>
      </c>
      <c r="S1428" s="17">
        <v>42240.390277777777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 t="shared" si="44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s="11" t="s">
        <v>8278</v>
      </c>
      <c r="P1429" t="s">
        <v>8297</v>
      </c>
      <c r="Q1429">
        <f t="shared" si="45"/>
        <v>104.75</v>
      </c>
      <c r="R1429" s="17">
        <v>42601.851678240739</v>
      </c>
      <c r="S1429" s="17">
        <v>42631.851678240739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 t="shared" si="44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s="11" t="s">
        <v>8278</v>
      </c>
      <c r="P1430" t="s">
        <v>8297</v>
      </c>
      <c r="Q1430">
        <f t="shared" si="45"/>
        <v>15</v>
      </c>
      <c r="R1430" s="17">
        <v>42432.379826388889</v>
      </c>
      <c r="S1430" s="17">
        <v>42462.338159722218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 t="shared" si="44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s="11" t="s">
        <v>8278</v>
      </c>
      <c r="P1431" t="s">
        <v>8297</v>
      </c>
      <c r="Q1431">
        <f t="shared" si="45"/>
        <v>0</v>
      </c>
      <c r="R1431" s="17">
        <v>42074.060671296291</v>
      </c>
      <c r="S1431" s="17">
        <v>42104.060671296291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 t="shared" si="44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s="11" t="s">
        <v>8278</v>
      </c>
      <c r="P1432" t="s">
        <v>8297</v>
      </c>
      <c r="Q1432">
        <f t="shared" si="45"/>
        <v>80.599999999999994</v>
      </c>
      <c r="R1432" s="17">
        <v>41961.813518518517</v>
      </c>
      <c r="S1432" s="17">
        <v>41992.813518518517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 t="shared" si="44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s="11" t="s">
        <v>8278</v>
      </c>
      <c r="P1433" t="s">
        <v>8297</v>
      </c>
      <c r="Q1433">
        <f t="shared" si="45"/>
        <v>115.55</v>
      </c>
      <c r="R1433" s="17">
        <v>42304.210833333331</v>
      </c>
      <c r="S1433" s="17">
        <v>42334.252500000002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 t="shared" si="44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s="11" t="s">
        <v>8278</v>
      </c>
      <c r="P1434" t="s">
        <v>8297</v>
      </c>
      <c r="Q1434">
        <f t="shared" si="45"/>
        <v>0</v>
      </c>
      <c r="R1434" s="17">
        <v>42175.780416666668</v>
      </c>
      <c r="S1434" s="17">
        <v>42205.780416666668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 t="shared" si="44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s="11" t="s">
        <v>8278</v>
      </c>
      <c r="P1435" t="s">
        <v>8297</v>
      </c>
      <c r="Q1435">
        <f t="shared" si="45"/>
        <v>80.5</v>
      </c>
      <c r="R1435" s="17">
        <v>42673.625868055555</v>
      </c>
      <c r="S1435" s="17">
        <v>42714.458333333328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 t="shared" si="44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s="11" t="s">
        <v>8278</v>
      </c>
      <c r="P1436" t="s">
        <v>8297</v>
      </c>
      <c r="Q1436">
        <f t="shared" si="45"/>
        <v>744.55</v>
      </c>
      <c r="R1436" s="17">
        <v>42142.767106481479</v>
      </c>
      <c r="S1436" s="17">
        <v>42163.625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 t="shared" si="44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s="11" t="s">
        <v>8278</v>
      </c>
      <c r="P1437" t="s">
        <v>8297</v>
      </c>
      <c r="Q1437">
        <f t="shared" si="45"/>
        <v>7.5</v>
      </c>
      <c r="R1437" s="17">
        <v>42258.780324074076</v>
      </c>
      <c r="S1437" s="17">
        <v>42288.780324074076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 t="shared" si="44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s="11" t="s">
        <v>8278</v>
      </c>
      <c r="P1438" t="s">
        <v>8297</v>
      </c>
      <c r="Q1438">
        <f t="shared" si="45"/>
        <v>38.5</v>
      </c>
      <c r="R1438" s="17">
        <v>42391.35019675926</v>
      </c>
      <c r="S1438" s="17">
        <v>42421.35019675926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 t="shared" si="44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s="11" t="s">
        <v>8278</v>
      </c>
      <c r="P1439" t="s">
        <v>8297</v>
      </c>
      <c r="Q1439">
        <f t="shared" si="45"/>
        <v>36.68</v>
      </c>
      <c r="R1439" s="17">
        <v>41796.531701388885</v>
      </c>
      <c r="S1439" s="17">
        <v>41833.207638888889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 t="shared" si="44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s="11" t="s">
        <v>8278</v>
      </c>
      <c r="P1440" t="s">
        <v>8297</v>
      </c>
      <c r="Q1440">
        <f t="shared" si="45"/>
        <v>75</v>
      </c>
      <c r="R1440" s="17">
        <v>42457.871516203704</v>
      </c>
      <c r="S1440" s="17">
        <v>42487.579861111109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 t="shared" si="44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s="11" t="s">
        <v>8278</v>
      </c>
      <c r="P1441" t="s">
        <v>8297</v>
      </c>
      <c r="Q1441">
        <f t="shared" si="45"/>
        <v>30</v>
      </c>
      <c r="R1441" s="17">
        <v>42040.829872685179</v>
      </c>
      <c r="S1441" s="17">
        <v>42070.829872685179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 t="shared" si="44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s="11" t="s">
        <v>8278</v>
      </c>
      <c r="P1442" t="s">
        <v>8297</v>
      </c>
      <c r="Q1442">
        <f t="shared" si="45"/>
        <v>1</v>
      </c>
      <c r="R1442" s="17">
        <v>42486.748414351852</v>
      </c>
      <c r="S1442" s="17">
        <v>42516.748414351852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 t="shared" si="44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s="11" t="s">
        <v>8278</v>
      </c>
      <c r="P1443" t="s">
        <v>8297</v>
      </c>
      <c r="Q1443">
        <f t="shared" si="45"/>
        <v>673.33</v>
      </c>
      <c r="R1443" s="17">
        <v>42198.765844907408</v>
      </c>
      <c r="S1443" s="17">
        <v>42258.765844907408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 t="shared" si="44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s="11" t="s">
        <v>8278</v>
      </c>
      <c r="P1444" t="s">
        <v>8297</v>
      </c>
      <c r="Q1444">
        <f t="shared" si="45"/>
        <v>0</v>
      </c>
      <c r="R1444" s="17">
        <v>42485.64534722222</v>
      </c>
      <c r="S1444" s="17">
        <v>42515.64534722222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 t="shared" si="44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s="11" t="s">
        <v>8278</v>
      </c>
      <c r="P1445" t="s">
        <v>8297</v>
      </c>
      <c r="Q1445">
        <f t="shared" si="45"/>
        <v>0</v>
      </c>
      <c r="R1445" s="17">
        <v>42707.926030092596</v>
      </c>
      <c r="S1445" s="17">
        <v>42737.926030092596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 t="shared" si="44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s="11" t="s">
        <v>8278</v>
      </c>
      <c r="P1446" t="s">
        <v>8297</v>
      </c>
      <c r="Q1446">
        <f t="shared" si="45"/>
        <v>0</v>
      </c>
      <c r="R1446" s="17">
        <v>42199.873402777783</v>
      </c>
      <c r="S1446" s="17">
        <v>42259.873402777783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 t="shared" si="44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s="11" t="s">
        <v>8278</v>
      </c>
      <c r="P1447" t="s">
        <v>8297</v>
      </c>
      <c r="Q1447">
        <f t="shared" si="45"/>
        <v>0</v>
      </c>
      <c r="R1447" s="17">
        <v>42139.542303240742</v>
      </c>
      <c r="S1447" s="17">
        <v>42169.542303240742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 t="shared" si="44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s="11" t="s">
        <v>8278</v>
      </c>
      <c r="P1448" t="s">
        <v>8297</v>
      </c>
      <c r="Q1448">
        <f t="shared" si="45"/>
        <v>0</v>
      </c>
      <c r="R1448" s="17">
        <v>42461.447662037041</v>
      </c>
      <c r="S1448" s="17">
        <v>42481.447662037041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 t="shared" si="44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s="11" t="s">
        <v>8278</v>
      </c>
      <c r="P1449" t="s">
        <v>8297</v>
      </c>
      <c r="Q1449">
        <f t="shared" si="45"/>
        <v>25</v>
      </c>
      <c r="R1449" s="17">
        <v>42529.730717592596</v>
      </c>
      <c r="S1449" s="17">
        <v>42559.730717592596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 t="shared" si="44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s="11" t="s">
        <v>8278</v>
      </c>
      <c r="P1450" t="s">
        <v>8297</v>
      </c>
      <c r="Q1450">
        <f t="shared" si="45"/>
        <v>0</v>
      </c>
      <c r="R1450" s="17">
        <v>42115.936550925922</v>
      </c>
      <c r="S1450" s="17">
        <v>42146.225694444445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 t="shared" si="44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s="11" t="s">
        <v>8278</v>
      </c>
      <c r="P1451" t="s">
        <v>8297</v>
      </c>
      <c r="Q1451">
        <f t="shared" si="45"/>
        <v>0</v>
      </c>
      <c r="R1451" s="17">
        <v>42086.811400462961</v>
      </c>
      <c r="S1451" s="17">
        <v>42134.811400462961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 t="shared" si="44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s="11" t="s">
        <v>8278</v>
      </c>
      <c r="P1452" t="s">
        <v>8297</v>
      </c>
      <c r="Q1452">
        <f t="shared" si="45"/>
        <v>1</v>
      </c>
      <c r="R1452" s="17">
        <v>42390.171261574069</v>
      </c>
      <c r="S1452" s="17">
        <v>42420.171261574069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 t="shared" si="44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s="11" t="s">
        <v>8278</v>
      </c>
      <c r="P1453" t="s">
        <v>8297</v>
      </c>
      <c r="Q1453">
        <f t="shared" si="45"/>
        <v>1</v>
      </c>
      <c r="R1453" s="17">
        <v>41931.959016203706</v>
      </c>
      <c r="S1453" s="17">
        <v>41962.00068287037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 t="shared" si="44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s="11" t="s">
        <v>8278</v>
      </c>
      <c r="P1454" t="s">
        <v>8297</v>
      </c>
      <c r="Q1454">
        <f t="shared" si="45"/>
        <v>0</v>
      </c>
      <c r="R1454" s="17">
        <v>41818.703275462962</v>
      </c>
      <c r="S1454" s="17">
        <v>41848.703275462962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 t="shared" si="44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s="11" t="s">
        <v>8278</v>
      </c>
      <c r="P1455" t="s">
        <v>8297</v>
      </c>
      <c r="Q1455">
        <f t="shared" si="45"/>
        <v>0</v>
      </c>
      <c r="R1455" s="17">
        <v>42795.696145833332</v>
      </c>
      <c r="S1455" s="17">
        <v>42840.654479166667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 t="shared" si="44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s="11" t="s">
        <v>8278</v>
      </c>
      <c r="P1456" t="s">
        <v>8297</v>
      </c>
      <c r="Q1456">
        <f t="shared" si="45"/>
        <v>15</v>
      </c>
      <c r="R1456" s="17">
        <v>42463.866666666669</v>
      </c>
      <c r="S1456" s="17">
        <v>42484.915972222225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 t="shared" si="44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s="11" t="s">
        <v>8278</v>
      </c>
      <c r="P1457" t="s">
        <v>8297</v>
      </c>
      <c r="Q1457">
        <f t="shared" si="45"/>
        <v>225</v>
      </c>
      <c r="R1457" s="17">
        <v>41832.672685185185</v>
      </c>
      <c r="S1457" s="17">
        <v>41887.568749999999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 t="shared" si="44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s="11" t="s">
        <v>8278</v>
      </c>
      <c r="P1458" t="s">
        <v>8297</v>
      </c>
      <c r="Q1458">
        <f t="shared" si="45"/>
        <v>48.33</v>
      </c>
      <c r="R1458" s="17">
        <v>42708.668576388889</v>
      </c>
      <c r="S1458" s="17">
        <v>42738.668576388889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 t="shared" si="44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s="11" t="s">
        <v>8278</v>
      </c>
      <c r="P1459" t="s">
        <v>8297</v>
      </c>
      <c r="Q1459">
        <f t="shared" si="45"/>
        <v>0</v>
      </c>
      <c r="R1459" s="17">
        <v>42289.89634259259</v>
      </c>
      <c r="S1459" s="17">
        <v>42319.938009259262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 t="shared" si="44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s="11" t="s">
        <v>8278</v>
      </c>
      <c r="P1460" t="s">
        <v>8297</v>
      </c>
      <c r="Q1460">
        <f t="shared" si="45"/>
        <v>0</v>
      </c>
      <c r="R1460" s="17">
        <v>41831.705555555556</v>
      </c>
      <c r="S1460" s="17">
        <v>41862.166666666664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 t="shared" si="44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s="11" t="s">
        <v>8278</v>
      </c>
      <c r="P1461" t="s">
        <v>8297</v>
      </c>
      <c r="Q1461">
        <f t="shared" si="45"/>
        <v>0</v>
      </c>
      <c r="R1461" s="17">
        <v>42312.204814814817</v>
      </c>
      <c r="S1461" s="17">
        <v>42340.725694444445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 t="shared" si="44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s="11" t="s">
        <v>8278</v>
      </c>
      <c r="P1462" t="s">
        <v>8297</v>
      </c>
      <c r="Q1462">
        <f t="shared" si="45"/>
        <v>0</v>
      </c>
      <c r="R1462" s="17">
        <v>41915.896967592591</v>
      </c>
      <c r="S1462" s="17">
        <v>41973.989583333328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 t="shared" si="44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s="11" t="s">
        <v>8278</v>
      </c>
      <c r="P1463" t="s">
        <v>8298</v>
      </c>
      <c r="Q1463">
        <f t="shared" si="45"/>
        <v>44.67</v>
      </c>
      <c r="R1463" s="17">
        <v>41899.645300925928</v>
      </c>
      <c r="S1463" s="17">
        <v>41933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 t="shared" si="44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s="11" t="s">
        <v>8278</v>
      </c>
      <c r="P1464" t="s">
        <v>8298</v>
      </c>
      <c r="Q1464">
        <f t="shared" si="45"/>
        <v>28.94</v>
      </c>
      <c r="R1464" s="17">
        <v>41344.662858796299</v>
      </c>
      <c r="S1464" s="17">
        <v>41374.662858796299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 t="shared" si="44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s="11" t="s">
        <v>8278</v>
      </c>
      <c r="P1465" t="s">
        <v>8298</v>
      </c>
      <c r="Q1465">
        <f t="shared" si="45"/>
        <v>35.44</v>
      </c>
      <c r="R1465" s="17">
        <v>41326.911319444444</v>
      </c>
      <c r="S1465" s="17">
        <v>41371.869652777779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 t="shared" si="44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s="11" t="s">
        <v>8278</v>
      </c>
      <c r="P1466" t="s">
        <v>8298</v>
      </c>
      <c r="Q1466">
        <f t="shared" si="45"/>
        <v>34.869999999999997</v>
      </c>
      <c r="R1466" s="17">
        <v>41291.661550925928</v>
      </c>
      <c r="S1466" s="17">
        <v>41321.661550925928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 t="shared" si="44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s="11" t="s">
        <v>8278</v>
      </c>
      <c r="P1467" t="s">
        <v>8298</v>
      </c>
      <c r="Q1467">
        <f t="shared" si="45"/>
        <v>52.62</v>
      </c>
      <c r="R1467" s="17">
        <v>40959.734398148146</v>
      </c>
      <c r="S1467" s="17">
        <v>40990.125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 t="shared" si="44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s="11" t="s">
        <v>8278</v>
      </c>
      <c r="P1468" t="s">
        <v>8298</v>
      </c>
      <c r="Q1468">
        <f t="shared" si="45"/>
        <v>69.599999999999994</v>
      </c>
      <c r="R1468" s="17">
        <v>42340.172060185185</v>
      </c>
      <c r="S1468" s="17">
        <v>42381.208333333328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 t="shared" si="44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s="11" t="s">
        <v>8278</v>
      </c>
      <c r="P1469" t="s">
        <v>8298</v>
      </c>
      <c r="Q1469">
        <f t="shared" si="45"/>
        <v>76.72</v>
      </c>
      <c r="R1469" s="17">
        <v>40933.80190972222</v>
      </c>
      <c r="S1469" s="17">
        <v>40993.760243055556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 t="shared" si="44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s="11" t="s">
        <v>8278</v>
      </c>
      <c r="P1470" t="s">
        <v>8298</v>
      </c>
      <c r="Q1470">
        <f t="shared" si="45"/>
        <v>33.19</v>
      </c>
      <c r="R1470" s="17">
        <v>40646.014456018522</v>
      </c>
      <c r="S1470" s="17">
        <v>40706.014456018522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 t="shared" si="44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s="11" t="s">
        <v>8278</v>
      </c>
      <c r="P1471" t="s">
        <v>8298</v>
      </c>
      <c r="Q1471">
        <f t="shared" si="45"/>
        <v>149.46</v>
      </c>
      <c r="R1471" s="17">
        <v>41290.598483796297</v>
      </c>
      <c r="S1471" s="17">
        <v>41320.598483796297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 t="shared" si="44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s="11" t="s">
        <v>8278</v>
      </c>
      <c r="P1472" t="s">
        <v>8298</v>
      </c>
      <c r="Q1472">
        <f t="shared" si="45"/>
        <v>23.17</v>
      </c>
      <c r="R1472" s="17">
        <v>41250.827118055553</v>
      </c>
      <c r="S1472" s="17">
        <v>41271.827118055553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 t="shared" si="44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s="11" t="s">
        <v>8278</v>
      </c>
      <c r="P1473" t="s">
        <v>8298</v>
      </c>
      <c r="Q1473">
        <f t="shared" si="45"/>
        <v>96.88</v>
      </c>
      <c r="R1473" s="17">
        <v>42073.957569444443</v>
      </c>
      <c r="S1473" s="17">
        <v>42103.957569444443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 t="shared" ref="F1474:F1537" si="46">ROUND(E1474/D1474*100,0)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s="11" t="s">
        <v>8278</v>
      </c>
      <c r="P1474" t="s">
        <v>8298</v>
      </c>
      <c r="Q1474">
        <f t="shared" ref="Q1474:Q1537" si="47">IFERROR(ROUND(E1474/M1474,2),0)</f>
        <v>103.2</v>
      </c>
      <c r="R1474" s="17">
        <v>41533.542858796296</v>
      </c>
      <c r="S1474" s="17">
        <v>41563.542858796296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 t="shared" si="46"/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s="11" t="s">
        <v>8278</v>
      </c>
      <c r="P1475" t="s">
        <v>8298</v>
      </c>
      <c r="Q1475">
        <f t="shared" si="47"/>
        <v>38.46</v>
      </c>
      <c r="R1475" s="17">
        <v>40939.979618055557</v>
      </c>
      <c r="S1475" s="17">
        <v>40969.979618055557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 t="shared" si="46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s="11" t="s">
        <v>8278</v>
      </c>
      <c r="P1476" t="s">
        <v>8298</v>
      </c>
      <c r="Q1476">
        <f t="shared" si="47"/>
        <v>44.32</v>
      </c>
      <c r="R1476" s="17">
        <v>41500.727916666663</v>
      </c>
      <c r="S1476" s="17">
        <v>41530.727916666663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 t="shared" si="46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s="11" t="s">
        <v>8278</v>
      </c>
      <c r="P1477" t="s">
        <v>8298</v>
      </c>
      <c r="Q1477">
        <f t="shared" si="47"/>
        <v>64.17</v>
      </c>
      <c r="R1477" s="17">
        <v>41960.722951388889</v>
      </c>
      <c r="S1477" s="17">
        <v>41993.207638888889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 t="shared" si="46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s="11" t="s">
        <v>8278</v>
      </c>
      <c r="P1478" t="s">
        <v>8298</v>
      </c>
      <c r="Q1478">
        <f t="shared" si="47"/>
        <v>43.33</v>
      </c>
      <c r="R1478" s="17">
        <v>40766.041921296295</v>
      </c>
      <c r="S1478" s="17">
        <v>40796.041921296295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 t="shared" si="46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s="11" t="s">
        <v>8278</v>
      </c>
      <c r="P1479" t="s">
        <v>8298</v>
      </c>
      <c r="Q1479">
        <f t="shared" si="47"/>
        <v>90.5</v>
      </c>
      <c r="R1479" s="17">
        <v>40840.615787037037</v>
      </c>
      <c r="S1479" s="17">
        <v>40900.125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 t="shared" si="46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s="11" t="s">
        <v>8278</v>
      </c>
      <c r="P1480" t="s">
        <v>8298</v>
      </c>
      <c r="Q1480">
        <f t="shared" si="47"/>
        <v>29.19</v>
      </c>
      <c r="R1480" s="17">
        <v>41394.871678240743</v>
      </c>
      <c r="S1480" s="17">
        <v>41408.871678240743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 t="shared" si="46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s="11" t="s">
        <v>8278</v>
      </c>
      <c r="P1481" t="s">
        <v>8298</v>
      </c>
      <c r="Q1481">
        <f t="shared" si="47"/>
        <v>30.96</v>
      </c>
      <c r="R1481" s="17">
        <v>41754.745243055557</v>
      </c>
      <c r="S1481" s="17">
        <v>41769.165972222225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 t="shared" si="46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s="11" t="s">
        <v>8278</v>
      </c>
      <c r="P1482" t="s">
        <v>8298</v>
      </c>
      <c r="Q1482">
        <f t="shared" si="47"/>
        <v>92.16</v>
      </c>
      <c r="R1482" s="17">
        <v>41464.934016203704</v>
      </c>
      <c r="S1482" s="17">
        <v>41481.708333333336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 t="shared" si="46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s="11" t="s">
        <v>8278</v>
      </c>
      <c r="P1483" t="s">
        <v>8280</v>
      </c>
      <c r="Q1483">
        <f t="shared" si="47"/>
        <v>17.5</v>
      </c>
      <c r="R1483" s="17">
        <v>41550.922974537039</v>
      </c>
      <c r="S1483" s="17">
        <v>41580.922974537039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 t="shared" si="46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s="11" t="s">
        <v>8278</v>
      </c>
      <c r="P1484" t="s">
        <v>8280</v>
      </c>
      <c r="Q1484">
        <f t="shared" si="47"/>
        <v>5</v>
      </c>
      <c r="R1484" s="17">
        <v>41136.85805555556</v>
      </c>
      <c r="S1484" s="17">
        <v>41159.32708333333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 t="shared" si="46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s="11" t="s">
        <v>8278</v>
      </c>
      <c r="P1485" t="s">
        <v>8280</v>
      </c>
      <c r="Q1485">
        <f t="shared" si="47"/>
        <v>25</v>
      </c>
      <c r="R1485" s="17">
        <v>42548.192997685182</v>
      </c>
      <c r="S1485" s="17">
        <v>42573.192997685182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 t="shared" si="46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s="11" t="s">
        <v>8278</v>
      </c>
      <c r="P1486" t="s">
        <v>8280</v>
      </c>
      <c r="Q1486">
        <f t="shared" si="47"/>
        <v>0</v>
      </c>
      <c r="R1486" s="17">
        <v>41053.200960648144</v>
      </c>
      <c r="S1486" s="17">
        <v>41111.618750000001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 t="shared" si="46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s="11" t="s">
        <v>8278</v>
      </c>
      <c r="P1487" t="s">
        <v>8280</v>
      </c>
      <c r="Q1487">
        <f t="shared" si="47"/>
        <v>50</v>
      </c>
      <c r="R1487" s="17">
        <v>42130.795983796299</v>
      </c>
      <c r="S1487" s="17">
        <v>42175.795983796299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 t="shared" si="46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s="11" t="s">
        <v>8278</v>
      </c>
      <c r="P1488" t="s">
        <v>8280</v>
      </c>
      <c r="Q1488">
        <f t="shared" si="47"/>
        <v>16</v>
      </c>
      <c r="R1488" s="17">
        <v>42032.168530092589</v>
      </c>
      <c r="S1488" s="17">
        <v>42062.168530092589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 t="shared" si="46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s="11" t="s">
        <v>8278</v>
      </c>
      <c r="P1489" t="s">
        <v>8280</v>
      </c>
      <c r="Q1489">
        <f t="shared" si="47"/>
        <v>0</v>
      </c>
      <c r="R1489" s="17">
        <v>42554.917488425926</v>
      </c>
      <c r="S1489" s="17">
        <v>42584.917488425926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 t="shared" si="46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s="11" t="s">
        <v>8278</v>
      </c>
      <c r="P1490" t="s">
        <v>8280</v>
      </c>
      <c r="Q1490">
        <f t="shared" si="47"/>
        <v>60</v>
      </c>
      <c r="R1490" s="17">
        <v>41614.563194444447</v>
      </c>
      <c r="S1490" s="17">
        <v>41644.563194444447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 t="shared" si="46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s="11" t="s">
        <v>8278</v>
      </c>
      <c r="P1491" t="s">
        <v>8280</v>
      </c>
      <c r="Q1491">
        <f t="shared" si="47"/>
        <v>0</v>
      </c>
      <c r="R1491" s="17">
        <v>41198.611712962964</v>
      </c>
      <c r="S1491" s="17">
        <v>41228.653379629628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 t="shared" si="46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s="11" t="s">
        <v>8278</v>
      </c>
      <c r="P1492" t="s">
        <v>8280</v>
      </c>
      <c r="Q1492">
        <f t="shared" si="47"/>
        <v>47.11</v>
      </c>
      <c r="R1492" s="17">
        <v>41520.561041666668</v>
      </c>
      <c r="S1492" s="17">
        <v>41549.561041666668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 t="shared" si="46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s="11" t="s">
        <v>8278</v>
      </c>
      <c r="P1493" t="s">
        <v>8280</v>
      </c>
      <c r="Q1493">
        <f t="shared" si="47"/>
        <v>100</v>
      </c>
      <c r="R1493" s="17">
        <v>41991.713460648149</v>
      </c>
      <c r="S1493" s="17">
        <v>42050.651388888888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 t="shared" si="46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s="11" t="s">
        <v>8278</v>
      </c>
      <c r="P1494" t="s">
        <v>8280</v>
      </c>
      <c r="Q1494">
        <f t="shared" si="47"/>
        <v>15</v>
      </c>
      <c r="R1494" s="17">
        <v>40682.884791666671</v>
      </c>
      <c r="S1494" s="17">
        <v>40712.884791666671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 t="shared" si="46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s="11" t="s">
        <v>8278</v>
      </c>
      <c r="P1495" t="s">
        <v>8280</v>
      </c>
      <c r="Q1495">
        <f t="shared" si="47"/>
        <v>0</v>
      </c>
      <c r="R1495" s="17">
        <v>41411.866608796299</v>
      </c>
      <c r="S1495" s="17">
        <v>41441.866608796299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 t="shared" si="46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s="11" t="s">
        <v>8278</v>
      </c>
      <c r="P1496" t="s">
        <v>8280</v>
      </c>
      <c r="Q1496">
        <f t="shared" si="47"/>
        <v>40.450000000000003</v>
      </c>
      <c r="R1496" s="17">
        <v>42067.722372685181</v>
      </c>
      <c r="S1496" s="17">
        <v>42097.651388888888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 t="shared" si="46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s="11" t="s">
        <v>8278</v>
      </c>
      <c r="P1497" t="s">
        <v>8280</v>
      </c>
      <c r="Q1497">
        <f t="shared" si="47"/>
        <v>0</v>
      </c>
      <c r="R1497" s="17">
        <v>40752.789710648147</v>
      </c>
      <c r="S1497" s="17">
        <v>40782.789710648147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 t="shared" si="46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s="11" t="s">
        <v>8278</v>
      </c>
      <c r="P1498" t="s">
        <v>8280</v>
      </c>
      <c r="Q1498">
        <f t="shared" si="47"/>
        <v>0</v>
      </c>
      <c r="R1498" s="17">
        <v>41838.475219907406</v>
      </c>
      <c r="S1498" s="17">
        <v>41898.475219907406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 t="shared" si="46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s="11" t="s">
        <v>8278</v>
      </c>
      <c r="P1499" t="s">
        <v>8280</v>
      </c>
      <c r="Q1499">
        <f t="shared" si="47"/>
        <v>1</v>
      </c>
      <c r="R1499" s="17">
        <v>41444.64261574074</v>
      </c>
      <c r="S1499" s="17">
        <v>41486.821527777778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 t="shared" si="46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s="11" t="s">
        <v>8278</v>
      </c>
      <c r="P1500" t="s">
        <v>8280</v>
      </c>
      <c r="Q1500">
        <f t="shared" si="47"/>
        <v>19</v>
      </c>
      <c r="R1500" s="17">
        <v>41840.983541666668</v>
      </c>
      <c r="S1500" s="17">
        <v>41885.983541666668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 t="shared" si="46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s="11" t="s">
        <v>8278</v>
      </c>
      <c r="P1501" t="s">
        <v>8280</v>
      </c>
      <c r="Q1501">
        <f t="shared" si="47"/>
        <v>5</v>
      </c>
      <c r="R1501" s="17">
        <v>42527.007326388892</v>
      </c>
      <c r="S1501" s="17">
        <v>42587.007326388892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 t="shared" si="46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s="11" t="s">
        <v>8278</v>
      </c>
      <c r="P1502" t="s">
        <v>8280</v>
      </c>
      <c r="Q1502">
        <f t="shared" si="47"/>
        <v>46.73</v>
      </c>
      <c r="R1502" s="17">
        <v>41365.904594907406</v>
      </c>
      <c r="S1502" s="17">
        <v>41395.904594907406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 t="shared" si="46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s="11" t="s">
        <v>8294</v>
      </c>
      <c r="P1503" t="s">
        <v>8295</v>
      </c>
      <c r="Q1503">
        <f t="shared" si="47"/>
        <v>97.73</v>
      </c>
      <c r="R1503" s="17">
        <v>42163.583599537036</v>
      </c>
      <c r="S1503" s="17">
        <v>42193.583599537036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 t="shared" si="46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s="11" t="s">
        <v>8294</v>
      </c>
      <c r="P1504" t="s">
        <v>8295</v>
      </c>
      <c r="Q1504">
        <f t="shared" si="47"/>
        <v>67.84</v>
      </c>
      <c r="R1504" s="17">
        <v>42426.542592592596</v>
      </c>
      <c r="S1504" s="17">
        <v>42454.916666666672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 t="shared" si="46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s="11" t="s">
        <v>8294</v>
      </c>
      <c r="P1505" t="s">
        <v>8295</v>
      </c>
      <c r="Q1505">
        <f t="shared" si="47"/>
        <v>56.98</v>
      </c>
      <c r="R1505" s="17">
        <v>42606.347233796296</v>
      </c>
      <c r="S1505" s="17">
        <v>42666.347233796296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 t="shared" si="46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s="11" t="s">
        <v>8294</v>
      </c>
      <c r="P1506" t="s">
        <v>8295</v>
      </c>
      <c r="Q1506">
        <f t="shared" si="47"/>
        <v>67.16</v>
      </c>
      <c r="R1506" s="17">
        <v>41772.657685185186</v>
      </c>
      <c r="S1506" s="17">
        <v>41800.356249999997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 t="shared" si="46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s="11" t="s">
        <v>8294</v>
      </c>
      <c r="P1507" t="s">
        <v>8295</v>
      </c>
      <c r="Q1507">
        <f t="shared" si="47"/>
        <v>48.04</v>
      </c>
      <c r="R1507" s="17">
        <v>42414.44332175926</v>
      </c>
      <c r="S1507" s="17">
        <v>42451.834027777775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 t="shared" si="46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s="11" t="s">
        <v>8294</v>
      </c>
      <c r="P1508" t="s">
        <v>8295</v>
      </c>
      <c r="Q1508">
        <f t="shared" si="47"/>
        <v>38.86</v>
      </c>
      <c r="R1508" s="17">
        <v>41814.785925925928</v>
      </c>
      <c r="S1508" s="17">
        <v>41844.785925925928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 t="shared" si="46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s="11" t="s">
        <v>8294</v>
      </c>
      <c r="P1509" t="s">
        <v>8295</v>
      </c>
      <c r="Q1509">
        <f t="shared" si="47"/>
        <v>78.180000000000007</v>
      </c>
      <c r="R1509" s="17">
        <v>40254.450335648151</v>
      </c>
      <c r="S1509" s="17">
        <v>40313.340277777781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 t="shared" si="46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s="11" t="s">
        <v>8294</v>
      </c>
      <c r="P1510" t="s">
        <v>8295</v>
      </c>
      <c r="Q1510">
        <f t="shared" si="47"/>
        <v>97.11</v>
      </c>
      <c r="R1510" s="17">
        <v>41786.614363425928</v>
      </c>
      <c r="S1510" s="17">
        <v>41817.614363425928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 t="shared" si="46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s="11" t="s">
        <v>8294</v>
      </c>
      <c r="P1511" t="s">
        <v>8295</v>
      </c>
      <c r="Q1511">
        <f t="shared" si="47"/>
        <v>110.39</v>
      </c>
      <c r="R1511" s="17">
        <v>42751.533391203702</v>
      </c>
      <c r="S1511" s="17">
        <v>42780.957638888889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 t="shared" si="46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s="11" t="s">
        <v>8294</v>
      </c>
      <c r="P1512" t="s">
        <v>8295</v>
      </c>
      <c r="Q1512">
        <f t="shared" si="47"/>
        <v>39.92</v>
      </c>
      <c r="R1512" s="17">
        <v>41809.385162037033</v>
      </c>
      <c r="S1512" s="17">
        <v>41839.385162037033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 t="shared" si="46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s="11" t="s">
        <v>8294</v>
      </c>
      <c r="P1513" t="s">
        <v>8295</v>
      </c>
      <c r="Q1513">
        <f t="shared" si="47"/>
        <v>75.98</v>
      </c>
      <c r="R1513" s="17">
        <v>42296.583379629628</v>
      </c>
      <c r="S1513" s="17">
        <v>42326.625046296293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 t="shared" si="46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s="11" t="s">
        <v>8294</v>
      </c>
      <c r="P1514" t="s">
        <v>8295</v>
      </c>
      <c r="Q1514">
        <f t="shared" si="47"/>
        <v>58.38</v>
      </c>
      <c r="R1514" s="17">
        <v>42741.684479166666</v>
      </c>
      <c r="S1514" s="17">
        <v>42771.684479166666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 t="shared" si="46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s="11" t="s">
        <v>8294</v>
      </c>
      <c r="P1515" t="s">
        <v>8295</v>
      </c>
      <c r="Q1515">
        <f t="shared" si="47"/>
        <v>55.82</v>
      </c>
      <c r="R1515" s="17">
        <v>41806.637337962966</v>
      </c>
      <c r="S1515" s="17">
        <v>41836.637337962966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 t="shared" si="46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s="11" t="s">
        <v>8294</v>
      </c>
      <c r="P1516" t="s">
        <v>8295</v>
      </c>
      <c r="Q1516">
        <f t="shared" si="47"/>
        <v>151.24</v>
      </c>
      <c r="R1516" s="17">
        <v>42234.597685185188</v>
      </c>
      <c r="S1516" s="17">
        <v>42274.597685185188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 t="shared" si="46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s="11" t="s">
        <v>8294</v>
      </c>
      <c r="P1517" t="s">
        <v>8295</v>
      </c>
      <c r="Q1517">
        <f t="shared" si="47"/>
        <v>849.67</v>
      </c>
      <c r="R1517" s="17">
        <v>42415.253437499996</v>
      </c>
      <c r="S1517" s="17">
        <v>42445.211770833332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 t="shared" si="46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s="11" t="s">
        <v>8294</v>
      </c>
      <c r="P1518" t="s">
        <v>8295</v>
      </c>
      <c r="Q1518">
        <f t="shared" si="47"/>
        <v>159.24</v>
      </c>
      <c r="R1518" s="17">
        <v>42619.466342592597</v>
      </c>
      <c r="S1518" s="17">
        <v>42649.583333333328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 t="shared" si="46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s="11" t="s">
        <v>8294</v>
      </c>
      <c r="P1519" t="s">
        <v>8295</v>
      </c>
      <c r="Q1519">
        <f t="shared" si="47"/>
        <v>39.51</v>
      </c>
      <c r="R1519" s="17">
        <v>41948.56658564815</v>
      </c>
      <c r="S1519" s="17">
        <v>41979.25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 t="shared" si="46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s="11" t="s">
        <v>8294</v>
      </c>
      <c r="P1520" t="s">
        <v>8295</v>
      </c>
      <c r="Q1520">
        <f t="shared" si="47"/>
        <v>130.53</v>
      </c>
      <c r="R1520" s="17">
        <v>41760.8200462963</v>
      </c>
      <c r="S1520" s="17">
        <v>41790.8200462963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 t="shared" si="46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s="11" t="s">
        <v>8294</v>
      </c>
      <c r="P1521" t="s">
        <v>8295</v>
      </c>
      <c r="Q1521">
        <f t="shared" si="47"/>
        <v>64.16</v>
      </c>
      <c r="R1521" s="17">
        <v>41782.741701388892</v>
      </c>
      <c r="S1521" s="17">
        <v>41810.915972222225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 t="shared" si="46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s="11" t="s">
        <v>8294</v>
      </c>
      <c r="P1522" t="s">
        <v>8295</v>
      </c>
      <c r="Q1522">
        <f t="shared" si="47"/>
        <v>111.53</v>
      </c>
      <c r="R1522" s="17">
        <v>41955.857789351852</v>
      </c>
      <c r="S1522" s="17">
        <v>41992.166666666672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 t="shared" si="46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s="11" t="s">
        <v>8294</v>
      </c>
      <c r="P1523" t="s">
        <v>8295</v>
      </c>
      <c r="Q1523">
        <f t="shared" si="47"/>
        <v>170.45</v>
      </c>
      <c r="R1523" s="17">
        <v>42493.167719907404</v>
      </c>
      <c r="S1523" s="17">
        <v>42528.167719907404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 t="shared" si="46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s="11" t="s">
        <v>8294</v>
      </c>
      <c r="P1524" t="s">
        <v>8295</v>
      </c>
      <c r="Q1524">
        <f t="shared" si="47"/>
        <v>133.74</v>
      </c>
      <c r="R1524" s="17">
        <v>41899.830312500002</v>
      </c>
      <c r="S1524" s="17">
        <v>41929.830312500002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 t="shared" si="46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s="11" t="s">
        <v>8294</v>
      </c>
      <c r="P1525" t="s">
        <v>8295</v>
      </c>
      <c r="Q1525">
        <f t="shared" si="47"/>
        <v>95.83</v>
      </c>
      <c r="R1525" s="17">
        <v>41964.751342592594</v>
      </c>
      <c r="S1525" s="17">
        <v>41996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 t="shared" si="46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s="11" t="s">
        <v>8294</v>
      </c>
      <c r="P1526" t="s">
        <v>8295</v>
      </c>
      <c r="Q1526">
        <f t="shared" si="47"/>
        <v>221.79</v>
      </c>
      <c r="R1526" s="17">
        <v>42756.501041666663</v>
      </c>
      <c r="S1526" s="17">
        <v>42786.501041666663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 t="shared" si="46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s="11" t="s">
        <v>8294</v>
      </c>
      <c r="P1527" t="s">
        <v>8295</v>
      </c>
      <c r="Q1527">
        <f t="shared" si="47"/>
        <v>32.32</v>
      </c>
      <c r="R1527" s="17">
        <v>42570.702986111108</v>
      </c>
      <c r="S1527" s="17">
        <v>42600.702986111108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 t="shared" si="46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s="11" t="s">
        <v>8294</v>
      </c>
      <c r="P1528" t="s">
        <v>8295</v>
      </c>
      <c r="Q1528">
        <f t="shared" si="47"/>
        <v>98.84</v>
      </c>
      <c r="R1528" s="17">
        <v>42339.276006944448</v>
      </c>
      <c r="S1528" s="17">
        <v>42388.276006944448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 t="shared" si="46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s="11" t="s">
        <v>8294</v>
      </c>
      <c r="P1529" t="s">
        <v>8295</v>
      </c>
      <c r="Q1529">
        <f t="shared" si="47"/>
        <v>55.22</v>
      </c>
      <c r="R1529" s="17">
        <v>42780.600532407407</v>
      </c>
      <c r="S1529" s="17">
        <v>42808.558865740735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 t="shared" si="46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s="11" t="s">
        <v>8294</v>
      </c>
      <c r="P1530" t="s">
        <v>8295</v>
      </c>
      <c r="Q1530">
        <f t="shared" si="47"/>
        <v>52.79</v>
      </c>
      <c r="R1530" s="17">
        <v>42736.732893518521</v>
      </c>
      <c r="S1530" s="17">
        <v>42767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 t="shared" si="46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s="11" t="s">
        <v>8294</v>
      </c>
      <c r="P1531" t="s">
        <v>8295</v>
      </c>
      <c r="Q1531">
        <f t="shared" si="47"/>
        <v>135.66999999999999</v>
      </c>
      <c r="R1531" s="17">
        <v>42052.628703703704</v>
      </c>
      <c r="S1531" s="17">
        <v>42082.587037037039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 t="shared" si="46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s="11" t="s">
        <v>8294</v>
      </c>
      <c r="P1532" t="s">
        <v>8295</v>
      </c>
      <c r="Q1532">
        <f t="shared" si="47"/>
        <v>53.99</v>
      </c>
      <c r="R1532" s="17">
        <v>42275.767303240747</v>
      </c>
      <c r="S1532" s="17">
        <v>42300.767303240747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 t="shared" si="46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s="11" t="s">
        <v>8294</v>
      </c>
      <c r="P1533" t="s">
        <v>8295</v>
      </c>
      <c r="Q1533">
        <f t="shared" si="47"/>
        <v>56.64</v>
      </c>
      <c r="R1533" s="17">
        <v>41941.802384259259</v>
      </c>
      <c r="S1533" s="17">
        <v>41974.125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 t="shared" si="46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s="11" t="s">
        <v>8294</v>
      </c>
      <c r="P1534" t="s">
        <v>8295</v>
      </c>
      <c r="Q1534">
        <f t="shared" si="47"/>
        <v>82.32</v>
      </c>
      <c r="R1534" s="17">
        <v>42391.475289351853</v>
      </c>
      <c r="S1534" s="17">
        <v>42415.625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 t="shared" si="46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s="11" t="s">
        <v>8294</v>
      </c>
      <c r="P1535" t="s">
        <v>8295</v>
      </c>
      <c r="Q1535">
        <f t="shared" si="47"/>
        <v>88.26</v>
      </c>
      <c r="R1535" s="17">
        <v>42443.00204861111</v>
      </c>
      <c r="S1535" s="17">
        <v>42492.165972222225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 t="shared" si="46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s="11" t="s">
        <v>8294</v>
      </c>
      <c r="P1536" t="s">
        <v>8295</v>
      </c>
      <c r="Q1536">
        <f t="shared" si="47"/>
        <v>84.91</v>
      </c>
      <c r="R1536" s="17">
        <v>42221.67432870371</v>
      </c>
      <c r="S1536" s="17">
        <v>42251.67432870371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 t="shared" si="46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s="11" t="s">
        <v>8294</v>
      </c>
      <c r="P1537" t="s">
        <v>8295</v>
      </c>
      <c r="Q1537">
        <f t="shared" si="47"/>
        <v>48.15</v>
      </c>
      <c r="R1537" s="17">
        <v>42484.829062500001</v>
      </c>
      <c r="S1537" s="17">
        <v>42513.916666666672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 t="shared" ref="F1538:F1601" si="48">ROUND(E1538/D1538*100,0)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s="11" t="s">
        <v>8294</v>
      </c>
      <c r="P1538" t="s">
        <v>8295</v>
      </c>
      <c r="Q1538">
        <f t="shared" ref="Q1538:Q1601" si="49">IFERROR(ROUND(E1538/M1538,2),0)</f>
        <v>66.02</v>
      </c>
      <c r="R1538" s="17">
        <v>42213.802199074074</v>
      </c>
      <c r="S1538" s="17">
        <v>42243.802199074074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 t="shared" si="48"/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s="11" t="s">
        <v>8294</v>
      </c>
      <c r="P1539" t="s">
        <v>8295</v>
      </c>
      <c r="Q1539">
        <f t="shared" si="49"/>
        <v>96.38</v>
      </c>
      <c r="R1539" s="17">
        <v>42552.315127314811</v>
      </c>
      <c r="S1539" s="17">
        <v>42588.75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 t="shared" si="48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s="11" t="s">
        <v>8294</v>
      </c>
      <c r="P1540" t="s">
        <v>8295</v>
      </c>
      <c r="Q1540">
        <f t="shared" si="49"/>
        <v>156.16999999999999</v>
      </c>
      <c r="R1540" s="17">
        <v>41981.782060185185</v>
      </c>
      <c r="S1540" s="17">
        <v>42026.782060185185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 t="shared" si="48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s="11" t="s">
        <v>8294</v>
      </c>
      <c r="P1541" t="s">
        <v>8295</v>
      </c>
      <c r="Q1541">
        <f t="shared" si="49"/>
        <v>95.76</v>
      </c>
      <c r="R1541" s="17">
        <v>42705.919201388882</v>
      </c>
      <c r="S1541" s="17">
        <v>42738.919201388882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 t="shared" si="48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s="11" t="s">
        <v>8294</v>
      </c>
      <c r="P1542" t="s">
        <v>8295</v>
      </c>
      <c r="Q1542">
        <f t="shared" si="49"/>
        <v>180.41</v>
      </c>
      <c r="R1542" s="17">
        <v>41939.00712962963</v>
      </c>
      <c r="S1542" s="17">
        <v>41969.052083333328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 t="shared" si="48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s="11" t="s">
        <v>8294</v>
      </c>
      <c r="P1543" t="s">
        <v>8299</v>
      </c>
      <c r="Q1543">
        <f t="shared" si="49"/>
        <v>3</v>
      </c>
      <c r="R1543" s="17">
        <v>41974.712245370371</v>
      </c>
      <c r="S1543" s="17">
        <v>42004.712245370371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 t="shared" si="48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s="11" t="s">
        <v>8294</v>
      </c>
      <c r="P1544" t="s">
        <v>8299</v>
      </c>
      <c r="Q1544">
        <f t="shared" si="49"/>
        <v>20</v>
      </c>
      <c r="R1544" s="17">
        <v>42170.996527777781</v>
      </c>
      <c r="S1544" s="17">
        <v>42185.996527777781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 t="shared" si="48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s="11" t="s">
        <v>8294</v>
      </c>
      <c r="P1545" t="s">
        <v>8299</v>
      </c>
      <c r="Q1545">
        <f t="shared" si="49"/>
        <v>10</v>
      </c>
      <c r="R1545" s="17">
        <v>41935.509652777779</v>
      </c>
      <c r="S1545" s="17">
        <v>41965.551319444443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 t="shared" si="48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s="11" t="s">
        <v>8294</v>
      </c>
      <c r="P1546" t="s">
        <v>8299</v>
      </c>
      <c r="Q1546">
        <f t="shared" si="49"/>
        <v>0</v>
      </c>
      <c r="R1546" s="17">
        <v>42053.051203703704</v>
      </c>
      <c r="S1546" s="17">
        <v>42095.012499999997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 t="shared" si="48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s="11" t="s">
        <v>8294</v>
      </c>
      <c r="P1547" t="s">
        <v>8299</v>
      </c>
      <c r="Q1547">
        <f t="shared" si="49"/>
        <v>1</v>
      </c>
      <c r="R1547" s="17">
        <v>42031.884652777779</v>
      </c>
      <c r="S1547" s="17">
        <v>42065.886111111111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 t="shared" si="48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s="11" t="s">
        <v>8294</v>
      </c>
      <c r="P1548" t="s">
        <v>8299</v>
      </c>
      <c r="Q1548">
        <f t="shared" si="49"/>
        <v>26.27</v>
      </c>
      <c r="R1548" s="17">
        <v>41839.212951388887</v>
      </c>
      <c r="S1548" s="17">
        <v>41899.212951388887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 t="shared" si="48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s="11" t="s">
        <v>8294</v>
      </c>
      <c r="P1549" t="s">
        <v>8299</v>
      </c>
      <c r="Q1549">
        <f t="shared" si="49"/>
        <v>0</v>
      </c>
      <c r="R1549" s="17">
        <v>42782.426875000005</v>
      </c>
      <c r="S1549" s="17">
        <v>42789.426875000005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 t="shared" si="48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s="11" t="s">
        <v>8294</v>
      </c>
      <c r="P1550" t="s">
        <v>8299</v>
      </c>
      <c r="Q1550">
        <f t="shared" si="49"/>
        <v>60</v>
      </c>
      <c r="R1550" s="17">
        <v>42286.88217592593</v>
      </c>
      <c r="S1550" s="17">
        <v>42316.923842592587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 t="shared" si="48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s="11" t="s">
        <v>8294</v>
      </c>
      <c r="P1551" t="s">
        <v>8299</v>
      </c>
      <c r="Q1551">
        <f t="shared" si="49"/>
        <v>28.33</v>
      </c>
      <c r="R1551" s="17">
        <v>42281.136099537034</v>
      </c>
      <c r="S1551" s="17">
        <v>42311.177766203706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 t="shared" si="48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s="11" t="s">
        <v>8294</v>
      </c>
      <c r="P1552" t="s">
        <v>8299</v>
      </c>
      <c r="Q1552">
        <f t="shared" si="49"/>
        <v>14.43</v>
      </c>
      <c r="R1552" s="17">
        <v>42472.449467592596</v>
      </c>
      <c r="S1552" s="17">
        <v>42502.449467592596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 t="shared" si="48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s="11" t="s">
        <v>8294</v>
      </c>
      <c r="P1553" t="s">
        <v>8299</v>
      </c>
      <c r="Q1553">
        <f t="shared" si="49"/>
        <v>0</v>
      </c>
      <c r="R1553" s="17">
        <v>42121.824525462958</v>
      </c>
      <c r="S1553" s="17">
        <v>42151.824525462958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 t="shared" si="48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s="11" t="s">
        <v>8294</v>
      </c>
      <c r="P1554" t="s">
        <v>8299</v>
      </c>
      <c r="Q1554">
        <f t="shared" si="49"/>
        <v>132.19</v>
      </c>
      <c r="R1554" s="17">
        <v>41892.688750000001</v>
      </c>
      <c r="S1554" s="17">
        <v>41913.165972222225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 t="shared" si="48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s="11" t="s">
        <v>8294</v>
      </c>
      <c r="P1555" t="s">
        <v>8299</v>
      </c>
      <c r="Q1555">
        <f t="shared" si="49"/>
        <v>0</v>
      </c>
      <c r="R1555" s="17">
        <v>42219.282951388886</v>
      </c>
      <c r="S1555" s="17">
        <v>42249.282951388886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 t="shared" si="48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s="11" t="s">
        <v>8294</v>
      </c>
      <c r="P1556" t="s">
        <v>8299</v>
      </c>
      <c r="Q1556">
        <f t="shared" si="49"/>
        <v>0</v>
      </c>
      <c r="R1556" s="17">
        <v>42188.252199074079</v>
      </c>
      <c r="S1556" s="17">
        <v>42218.252199074079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 t="shared" si="48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s="11" t="s">
        <v>8294</v>
      </c>
      <c r="P1557" t="s">
        <v>8299</v>
      </c>
      <c r="Q1557">
        <f t="shared" si="49"/>
        <v>0</v>
      </c>
      <c r="R1557" s="17">
        <v>42241.613796296297</v>
      </c>
      <c r="S1557" s="17">
        <v>42264.708333333328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 t="shared" si="48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s="11" t="s">
        <v>8294</v>
      </c>
      <c r="P1558" t="s">
        <v>8299</v>
      </c>
      <c r="Q1558">
        <f t="shared" si="49"/>
        <v>56.42</v>
      </c>
      <c r="R1558" s="17">
        <v>42525.153055555551</v>
      </c>
      <c r="S1558" s="17">
        <v>42555.153055555551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 t="shared" si="48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s="11" t="s">
        <v>8294</v>
      </c>
      <c r="P1559" t="s">
        <v>8299</v>
      </c>
      <c r="Q1559">
        <f t="shared" si="49"/>
        <v>100</v>
      </c>
      <c r="R1559" s="17">
        <v>41871.65315972222</v>
      </c>
      <c r="S1559" s="17">
        <v>41902.65315972222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 t="shared" si="48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s="11" t="s">
        <v>8294</v>
      </c>
      <c r="P1560" t="s">
        <v>8299</v>
      </c>
      <c r="Q1560">
        <f t="shared" si="49"/>
        <v>11.67</v>
      </c>
      <c r="R1560" s="17">
        <v>42185.397673611107</v>
      </c>
      <c r="S1560" s="17">
        <v>42244.508333333331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 t="shared" si="48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s="11" t="s">
        <v>8294</v>
      </c>
      <c r="P1561" t="s">
        <v>8299</v>
      </c>
      <c r="Q1561">
        <f t="shared" si="49"/>
        <v>50</v>
      </c>
      <c r="R1561" s="17">
        <v>42108.05322916666</v>
      </c>
      <c r="S1561" s="17">
        <v>42123.05322916666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 t="shared" si="48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s="11" t="s">
        <v>8294</v>
      </c>
      <c r="P1562" t="s">
        <v>8299</v>
      </c>
      <c r="Q1562">
        <f t="shared" si="49"/>
        <v>23.5</v>
      </c>
      <c r="R1562" s="17">
        <v>41936.020752314813</v>
      </c>
      <c r="S1562" s="17">
        <v>41956.062418981484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 t="shared" si="48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s="11" t="s">
        <v>8278</v>
      </c>
      <c r="P1563" t="s">
        <v>8300</v>
      </c>
      <c r="Q1563">
        <f t="shared" si="49"/>
        <v>67</v>
      </c>
      <c r="R1563" s="17">
        <v>41555.041701388887</v>
      </c>
      <c r="S1563" s="17">
        <v>41585.083368055559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 t="shared" si="48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s="11" t="s">
        <v>8278</v>
      </c>
      <c r="P1564" t="s">
        <v>8300</v>
      </c>
      <c r="Q1564">
        <f t="shared" si="49"/>
        <v>0</v>
      </c>
      <c r="R1564" s="17">
        <v>40079.566157407404</v>
      </c>
      <c r="S1564" s="17">
        <v>40149.034722222219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 t="shared" si="48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s="11" t="s">
        <v>8278</v>
      </c>
      <c r="P1565" t="s">
        <v>8300</v>
      </c>
      <c r="Q1565">
        <f t="shared" si="49"/>
        <v>42.5</v>
      </c>
      <c r="R1565" s="17">
        <v>41652.742488425924</v>
      </c>
      <c r="S1565" s="17">
        <v>41712.700821759259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 t="shared" si="48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s="11" t="s">
        <v>8278</v>
      </c>
      <c r="P1566" t="s">
        <v>8300</v>
      </c>
      <c r="Q1566">
        <f t="shared" si="49"/>
        <v>10</v>
      </c>
      <c r="R1566" s="17">
        <v>42121.367002314815</v>
      </c>
      <c r="S1566" s="17">
        <v>42152.836805555555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 t="shared" si="48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s="11" t="s">
        <v>8278</v>
      </c>
      <c r="P1567" t="s">
        <v>8300</v>
      </c>
      <c r="Q1567">
        <f t="shared" si="49"/>
        <v>100</v>
      </c>
      <c r="R1567" s="17">
        <v>40672.729872685188</v>
      </c>
      <c r="S1567" s="17">
        <v>40702.729872685188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 t="shared" si="48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s="11" t="s">
        <v>8278</v>
      </c>
      <c r="P1568" t="s">
        <v>8300</v>
      </c>
      <c r="Q1568">
        <f t="shared" si="49"/>
        <v>108.05</v>
      </c>
      <c r="R1568" s="17">
        <v>42549.916712962964</v>
      </c>
      <c r="S1568" s="17">
        <v>42578.916666666672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 t="shared" si="48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s="11" t="s">
        <v>8278</v>
      </c>
      <c r="P1569" t="s">
        <v>8300</v>
      </c>
      <c r="Q1569">
        <f t="shared" si="49"/>
        <v>26.92</v>
      </c>
      <c r="R1569" s="17">
        <v>41671.936863425923</v>
      </c>
      <c r="S1569" s="17">
        <v>41687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 t="shared" si="48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s="11" t="s">
        <v>8278</v>
      </c>
      <c r="P1570" t="s">
        <v>8300</v>
      </c>
      <c r="Q1570">
        <f t="shared" si="49"/>
        <v>155</v>
      </c>
      <c r="R1570" s="17">
        <v>41962.062326388885</v>
      </c>
      <c r="S1570" s="17">
        <v>41997.062326388885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 t="shared" si="48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s="11" t="s">
        <v>8278</v>
      </c>
      <c r="P1571" t="s">
        <v>8300</v>
      </c>
      <c r="Q1571">
        <f t="shared" si="49"/>
        <v>0</v>
      </c>
      <c r="R1571" s="17">
        <v>41389.679560185185</v>
      </c>
      <c r="S1571" s="17">
        <v>41419.679560185185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 t="shared" si="48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s="11" t="s">
        <v>8278</v>
      </c>
      <c r="P1572" t="s">
        <v>8300</v>
      </c>
      <c r="Q1572">
        <f t="shared" si="49"/>
        <v>47.77</v>
      </c>
      <c r="R1572" s="17">
        <v>42438.813449074078</v>
      </c>
      <c r="S1572" s="17">
        <v>42468.771782407406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 t="shared" si="48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s="11" t="s">
        <v>8278</v>
      </c>
      <c r="P1573" t="s">
        <v>8300</v>
      </c>
      <c r="Q1573">
        <f t="shared" si="49"/>
        <v>20</v>
      </c>
      <c r="R1573" s="17">
        <v>42144.769479166673</v>
      </c>
      <c r="S1573" s="17">
        <v>42174.769479166673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 t="shared" si="48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s="11" t="s">
        <v>8278</v>
      </c>
      <c r="P1574" t="s">
        <v>8300</v>
      </c>
      <c r="Q1574">
        <f t="shared" si="49"/>
        <v>41.67</v>
      </c>
      <c r="R1574" s="17">
        <v>42404.033090277779</v>
      </c>
      <c r="S1574" s="17">
        <v>42428.999305555553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 t="shared" si="48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s="11" t="s">
        <v>8278</v>
      </c>
      <c r="P1575" t="s">
        <v>8300</v>
      </c>
      <c r="Q1575">
        <f t="shared" si="49"/>
        <v>74.33</v>
      </c>
      <c r="R1575" s="17">
        <v>42786.000023148154</v>
      </c>
      <c r="S1575" s="17">
        <v>42826.165972222225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 t="shared" si="48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s="11" t="s">
        <v>8278</v>
      </c>
      <c r="P1576" t="s">
        <v>8300</v>
      </c>
      <c r="Q1576">
        <f t="shared" si="49"/>
        <v>84.33</v>
      </c>
      <c r="R1576" s="17">
        <v>42017.927418981482</v>
      </c>
      <c r="S1576" s="17">
        <v>42052.927418981482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 t="shared" si="48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s="11" t="s">
        <v>8278</v>
      </c>
      <c r="P1577" t="s">
        <v>8300</v>
      </c>
      <c r="Q1577">
        <f t="shared" si="49"/>
        <v>65.459999999999994</v>
      </c>
      <c r="R1577" s="17">
        <v>41799.524259259262</v>
      </c>
      <c r="S1577" s="17">
        <v>41829.524259259262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 t="shared" si="48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s="11" t="s">
        <v>8278</v>
      </c>
      <c r="P1578" t="s">
        <v>8300</v>
      </c>
      <c r="Q1578">
        <f t="shared" si="49"/>
        <v>65</v>
      </c>
      <c r="R1578" s="17">
        <v>42140.879259259258</v>
      </c>
      <c r="S1578" s="17">
        <v>42185.879259259258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 t="shared" si="48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s="11" t="s">
        <v>8278</v>
      </c>
      <c r="P1579" t="s">
        <v>8300</v>
      </c>
      <c r="Q1579">
        <f t="shared" si="49"/>
        <v>27.5</v>
      </c>
      <c r="R1579" s="17">
        <v>41054.847777777781</v>
      </c>
      <c r="S1579" s="17">
        <v>41114.847777777781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 t="shared" si="48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s="11" t="s">
        <v>8278</v>
      </c>
      <c r="P1580" t="s">
        <v>8300</v>
      </c>
      <c r="Q1580">
        <f t="shared" si="49"/>
        <v>51.25</v>
      </c>
      <c r="R1580" s="17">
        <v>40399.065868055557</v>
      </c>
      <c r="S1580" s="17">
        <v>40423.083333333336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 t="shared" si="48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s="11" t="s">
        <v>8278</v>
      </c>
      <c r="P1581" t="s">
        <v>8300</v>
      </c>
      <c r="Q1581">
        <f t="shared" si="49"/>
        <v>14</v>
      </c>
      <c r="R1581" s="17">
        <v>41481.996423611112</v>
      </c>
      <c r="S1581" s="17">
        <v>41514.996423611112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 t="shared" si="48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s="11" t="s">
        <v>8278</v>
      </c>
      <c r="P1582" t="s">
        <v>8300</v>
      </c>
      <c r="Q1582">
        <f t="shared" si="49"/>
        <v>0</v>
      </c>
      <c r="R1582" s="17">
        <v>40990.050069444449</v>
      </c>
      <c r="S1582" s="17">
        <v>41050.050069444449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 t="shared" si="48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s="11" t="s">
        <v>8294</v>
      </c>
      <c r="P1583" t="s">
        <v>8301</v>
      </c>
      <c r="Q1583">
        <f t="shared" si="49"/>
        <v>5</v>
      </c>
      <c r="R1583" s="17">
        <v>42325.448958333334</v>
      </c>
      <c r="S1583" s="17">
        <v>42357.448958333334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 t="shared" si="48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s="11" t="s">
        <v>8294</v>
      </c>
      <c r="P1584" t="s">
        <v>8301</v>
      </c>
      <c r="Q1584">
        <f t="shared" si="49"/>
        <v>31</v>
      </c>
      <c r="R1584" s="17">
        <v>42246.789965277778</v>
      </c>
      <c r="S1584" s="17">
        <v>42303.888888888891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 t="shared" si="48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s="11" t="s">
        <v>8294</v>
      </c>
      <c r="P1585" t="s">
        <v>8301</v>
      </c>
      <c r="Q1585">
        <f t="shared" si="49"/>
        <v>15</v>
      </c>
      <c r="R1585" s="17">
        <v>41877.904988425929</v>
      </c>
      <c r="S1585" s="17">
        <v>41907.904988425929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 t="shared" si="48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s="11" t="s">
        <v>8294</v>
      </c>
      <c r="P1586" t="s">
        <v>8301</v>
      </c>
      <c r="Q1586">
        <f t="shared" si="49"/>
        <v>0</v>
      </c>
      <c r="R1586" s="17">
        <v>41779.649317129632</v>
      </c>
      <c r="S1586" s="17">
        <v>41789.649317129632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 t="shared" si="48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s="11" t="s">
        <v>8294</v>
      </c>
      <c r="P1587" t="s">
        <v>8301</v>
      </c>
      <c r="Q1587">
        <f t="shared" si="49"/>
        <v>131.66999999999999</v>
      </c>
      <c r="R1587" s="17">
        <v>42707.895462962959</v>
      </c>
      <c r="S1587" s="17">
        <v>42729.458333333328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 t="shared" si="48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s="11" t="s">
        <v>8294</v>
      </c>
      <c r="P1588" t="s">
        <v>8301</v>
      </c>
      <c r="Q1588">
        <f t="shared" si="49"/>
        <v>0</v>
      </c>
      <c r="R1588" s="17">
        <v>42069.104421296302</v>
      </c>
      <c r="S1588" s="17">
        <v>42099.062754629631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 t="shared" si="48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s="11" t="s">
        <v>8294</v>
      </c>
      <c r="P1589" t="s">
        <v>8301</v>
      </c>
      <c r="Q1589">
        <f t="shared" si="49"/>
        <v>1</v>
      </c>
      <c r="R1589" s="17">
        <v>41956.950983796298</v>
      </c>
      <c r="S1589" s="17">
        <v>41986.950983796298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 t="shared" si="48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s="11" t="s">
        <v>8294</v>
      </c>
      <c r="P1590" t="s">
        <v>8301</v>
      </c>
      <c r="Q1590">
        <f t="shared" si="49"/>
        <v>0</v>
      </c>
      <c r="R1590" s="17">
        <v>42005.24998842593</v>
      </c>
      <c r="S1590" s="17">
        <v>42035.841666666667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 t="shared" si="48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s="11" t="s">
        <v>8294</v>
      </c>
      <c r="P1591" t="s">
        <v>8301</v>
      </c>
      <c r="Q1591">
        <f t="shared" si="49"/>
        <v>0</v>
      </c>
      <c r="R1591" s="17">
        <v>42256.984791666662</v>
      </c>
      <c r="S1591" s="17">
        <v>42286.984791666662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 t="shared" si="48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s="11" t="s">
        <v>8294</v>
      </c>
      <c r="P1592" t="s">
        <v>8301</v>
      </c>
      <c r="Q1592">
        <f t="shared" si="49"/>
        <v>510</v>
      </c>
      <c r="R1592" s="17">
        <v>42240.857222222221</v>
      </c>
      <c r="S1592" s="17">
        <v>42270.857222222221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 t="shared" si="48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s="11" t="s">
        <v>8294</v>
      </c>
      <c r="P1593" t="s">
        <v>8301</v>
      </c>
      <c r="Q1593">
        <f t="shared" si="49"/>
        <v>44.48</v>
      </c>
      <c r="R1593" s="17">
        <v>42433.726168981477</v>
      </c>
      <c r="S1593" s="17">
        <v>42463.68450231482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 t="shared" si="48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s="11" t="s">
        <v>8294</v>
      </c>
      <c r="P1594" t="s">
        <v>8301</v>
      </c>
      <c r="Q1594">
        <f t="shared" si="49"/>
        <v>0</v>
      </c>
      <c r="R1594" s="17">
        <v>42046.072743055556</v>
      </c>
      <c r="S1594" s="17">
        <v>42091.031076388885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 t="shared" si="48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s="11" t="s">
        <v>8294</v>
      </c>
      <c r="P1595" t="s">
        <v>8301</v>
      </c>
      <c r="Q1595">
        <f t="shared" si="49"/>
        <v>1</v>
      </c>
      <c r="R1595" s="17">
        <v>42033.845543981486</v>
      </c>
      <c r="S1595" s="17">
        <v>42063.845543981486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 t="shared" si="48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s="11" t="s">
        <v>8294</v>
      </c>
      <c r="P1596" t="s">
        <v>8301</v>
      </c>
      <c r="Q1596">
        <f t="shared" si="49"/>
        <v>20.5</v>
      </c>
      <c r="R1596" s="17">
        <v>42445.712754629625</v>
      </c>
      <c r="S1596" s="17">
        <v>42505.681249999994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 t="shared" si="48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s="11" t="s">
        <v>8294</v>
      </c>
      <c r="P1597" t="s">
        <v>8301</v>
      </c>
      <c r="Q1597">
        <f t="shared" si="49"/>
        <v>40</v>
      </c>
      <c r="R1597" s="17">
        <v>41780.050092592595</v>
      </c>
      <c r="S1597" s="17">
        <v>41808.842361111114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 t="shared" si="48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s="11" t="s">
        <v>8294</v>
      </c>
      <c r="P1598" t="s">
        <v>8301</v>
      </c>
      <c r="Q1598">
        <f t="shared" si="49"/>
        <v>25</v>
      </c>
      <c r="R1598" s="17">
        <v>41941.430196759262</v>
      </c>
      <c r="S1598" s="17">
        <v>41986.471863425926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 t="shared" si="48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s="11" t="s">
        <v>8294</v>
      </c>
      <c r="P1599" t="s">
        <v>8301</v>
      </c>
      <c r="Q1599">
        <f t="shared" si="49"/>
        <v>0</v>
      </c>
      <c r="R1599" s="17">
        <v>42603.354131944448</v>
      </c>
      <c r="S1599" s="17">
        <v>42633.354131944448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 t="shared" si="48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s="11" t="s">
        <v>8294</v>
      </c>
      <c r="P1600" t="s">
        <v>8301</v>
      </c>
      <c r="Q1600">
        <f t="shared" si="49"/>
        <v>1</v>
      </c>
      <c r="R1600" s="17">
        <v>42151.667337962965</v>
      </c>
      <c r="S1600" s="17">
        <v>42211.667337962965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 t="shared" si="48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s="11" t="s">
        <v>8294</v>
      </c>
      <c r="P1601" t="s">
        <v>8301</v>
      </c>
      <c r="Q1601">
        <f t="shared" si="49"/>
        <v>0</v>
      </c>
      <c r="R1601" s="17">
        <v>42438.53907407407</v>
      </c>
      <c r="S1601" s="17">
        <v>42468.497407407413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 t="shared" ref="F1602:F1665" si="50">ROUND(E1602/D1602*100,0)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s="11" t="s">
        <v>8294</v>
      </c>
      <c r="P1602" t="s">
        <v>8301</v>
      </c>
      <c r="Q1602">
        <f t="shared" ref="Q1602:Q1665" si="51">IFERROR(ROUND(E1602/M1602,2),0)</f>
        <v>40.78</v>
      </c>
      <c r="R1602" s="17">
        <v>41791.057314814818</v>
      </c>
      <c r="S1602" s="17">
        <v>41835.21597222222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 t="shared" si="50"/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s="11" t="s">
        <v>8281</v>
      </c>
      <c r="P1603" t="s">
        <v>8282</v>
      </c>
      <c r="Q1603">
        <f t="shared" si="51"/>
        <v>48.33</v>
      </c>
      <c r="R1603" s="17">
        <v>40638.092974537038</v>
      </c>
      <c r="S1603" s="17">
        <v>40668.092974537038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 t="shared" si="50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s="11" t="s">
        <v>8281</v>
      </c>
      <c r="P1604" t="s">
        <v>8282</v>
      </c>
      <c r="Q1604">
        <f t="shared" si="51"/>
        <v>46.95</v>
      </c>
      <c r="R1604" s="17">
        <v>40788.297650462962</v>
      </c>
      <c r="S1604" s="17">
        <v>40830.958333333336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 t="shared" si="50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s="11" t="s">
        <v>8281</v>
      </c>
      <c r="P1605" t="s">
        <v>8282</v>
      </c>
      <c r="Q1605">
        <f t="shared" si="51"/>
        <v>66.69</v>
      </c>
      <c r="R1605" s="17">
        <v>40876.169664351852</v>
      </c>
      <c r="S1605" s="17">
        <v>40936.169664351852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 t="shared" si="50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s="11" t="s">
        <v>8281</v>
      </c>
      <c r="P1606" t="s">
        <v>8282</v>
      </c>
      <c r="Q1606">
        <f t="shared" si="51"/>
        <v>48.84</v>
      </c>
      <c r="R1606" s="17">
        <v>40945.845312500001</v>
      </c>
      <c r="S1606" s="17">
        <v>40985.80364583333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 t="shared" si="50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s="11" t="s">
        <v>8281</v>
      </c>
      <c r="P1607" t="s">
        <v>8282</v>
      </c>
      <c r="Q1607">
        <f t="shared" si="51"/>
        <v>137.31</v>
      </c>
      <c r="R1607" s="17">
        <v>40747.012881944444</v>
      </c>
      <c r="S1607" s="17">
        <v>40756.291666666664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 t="shared" si="50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s="11" t="s">
        <v>8281</v>
      </c>
      <c r="P1608" t="s">
        <v>8282</v>
      </c>
      <c r="Q1608">
        <f t="shared" si="51"/>
        <v>87.83</v>
      </c>
      <c r="R1608" s="17">
        <v>40536.111550925925</v>
      </c>
      <c r="S1608" s="17">
        <v>40626.069884259261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 t="shared" si="50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s="11" t="s">
        <v>8281</v>
      </c>
      <c r="P1609" t="s">
        <v>8282</v>
      </c>
      <c r="Q1609">
        <f t="shared" si="51"/>
        <v>70.790000000000006</v>
      </c>
      <c r="R1609" s="17">
        <v>41053.80846064815</v>
      </c>
      <c r="S1609" s="17">
        <v>41074.80846064815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 t="shared" si="50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s="11" t="s">
        <v>8281</v>
      </c>
      <c r="P1610" t="s">
        <v>8282</v>
      </c>
      <c r="Q1610">
        <f t="shared" si="51"/>
        <v>52.83</v>
      </c>
      <c r="R1610" s="17">
        <v>41607.83085648148</v>
      </c>
      <c r="S1610" s="17">
        <v>41640.226388888892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 t="shared" si="50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s="11" t="s">
        <v>8281</v>
      </c>
      <c r="P1611" t="s">
        <v>8282</v>
      </c>
      <c r="Q1611">
        <f t="shared" si="51"/>
        <v>443.75</v>
      </c>
      <c r="R1611" s="17">
        <v>40796.001261574071</v>
      </c>
      <c r="S1611" s="17">
        <v>40849.333333333336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 t="shared" si="50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s="11" t="s">
        <v>8281</v>
      </c>
      <c r="P1612" t="s">
        <v>8282</v>
      </c>
      <c r="Q1612">
        <f t="shared" si="51"/>
        <v>48.54</v>
      </c>
      <c r="R1612" s="17">
        <v>41228.924884259257</v>
      </c>
      <c r="S1612" s="17">
        <v>41258.924884259257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 t="shared" si="50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s="11" t="s">
        <v>8281</v>
      </c>
      <c r="P1613" t="s">
        <v>8282</v>
      </c>
      <c r="Q1613">
        <f t="shared" si="51"/>
        <v>37.07</v>
      </c>
      <c r="R1613" s="17">
        <v>41409.00037037037</v>
      </c>
      <c r="S1613" s="17">
        <v>41430.00037037037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 t="shared" si="50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s="11" t="s">
        <v>8281</v>
      </c>
      <c r="P1614" t="s">
        <v>8282</v>
      </c>
      <c r="Q1614">
        <f t="shared" si="51"/>
        <v>50</v>
      </c>
      <c r="R1614" s="17">
        <v>41246.874814814815</v>
      </c>
      <c r="S1614" s="17">
        <v>41276.874814814815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 t="shared" si="50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s="11" t="s">
        <v>8281</v>
      </c>
      <c r="P1615" t="s">
        <v>8282</v>
      </c>
      <c r="Q1615">
        <f t="shared" si="51"/>
        <v>39.04</v>
      </c>
      <c r="R1615" s="17">
        <v>41082.069467592592</v>
      </c>
      <c r="S1615" s="17">
        <v>41112.069467592592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 t="shared" si="50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s="11" t="s">
        <v>8281</v>
      </c>
      <c r="P1616" t="s">
        <v>8282</v>
      </c>
      <c r="Q1616">
        <f t="shared" si="51"/>
        <v>66.69</v>
      </c>
      <c r="R1616" s="17">
        <v>41794.981122685182</v>
      </c>
      <c r="S1616" s="17">
        <v>41854.708333333336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 t="shared" si="50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s="11" t="s">
        <v>8281</v>
      </c>
      <c r="P1617" t="s">
        <v>8282</v>
      </c>
      <c r="Q1617">
        <f t="shared" si="51"/>
        <v>67.13</v>
      </c>
      <c r="R1617" s="17">
        <v>40845.050879629627</v>
      </c>
      <c r="S1617" s="17">
        <v>40890.092546296299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 t="shared" si="50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s="11" t="s">
        <v>8281</v>
      </c>
      <c r="P1618" t="s">
        <v>8282</v>
      </c>
      <c r="Q1618">
        <f t="shared" si="51"/>
        <v>66.37</v>
      </c>
      <c r="R1618" s="17">
        <v>41194.715520833335</v>
      </c>
      <c r="S1618" s="17">
        <v>41235.916666666664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 t="shared" si="50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s="11" t="s">
        <v>8281</v>
      </c>
      <c r="P1619" t="s">
        <v>8282</v>
      </c>
      <c r="Q1619">
        <f t="shared" si="51"/>
        <v>64.62</v>
      </c>
      <c r="R1619" s="17">
        <v>41546.664212962962</v>
      </c>
      <c r="S1619" s="17">
        <v>41579.791666666664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 t="shared" si="50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s="11" t="s">
        <v>8281</v>
      </c>
      <c r="P1620" t="s">
        <v>8282</v>
      </c>
      <c r="Q1620">
        <f t="shared" si="51"/>
        <v>58.37</v>
      </c>
      <c r="R1620" s="17">
        <v>41301.654340277775</v>
      </c>
      <c r="S1620" s="17">
        <v>41341.654340277775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 t="shared" si="50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s="11" t="s">
        <v>8281</v>
      </c>
      <c r="P1621" t="s">
        <v>8282</v>
      </c>
      <c r="Q1621">
        <f t="shared" si="51"/>
        <v>86.96</v>
      </c>
      <c r="R1621" s="17">
        <v>41876.18618055556</v>
      </c>
      <c r="S1621" s="17">
        <v>41897.18618055556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 t="shared" si="50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s="11" t="s">
        <v>8281</v>
      </c>
      <c r="P1622" t="s">
        <v>8282</v>
      </c>
      <c r="Q1622">
        <f t="shared" si="51"/>
        <v>66.47</v>
      </c>
      <c r="R1622" s="17">
        <v>41321.339583333334</v>
      </c>
      <c r="S1622" s="17">
        <v>41328.339583333334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 t="shared" si="50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s="11" t="s">
        <v>8281</v>
      </c>
      <c r="P1623" t="s">
        <v>8282</v>
      </c>
      <c r="Q1623">
        <f t="shared" si="51"/>
        <v>163.78</v>
      </c>
      <c r="R1623" s="17">
        <v>41003.60665509259</v>
      </c>
      <c r="S1623" s="17">
        <v>41057.165972222225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 t="shared" si="50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s="11" t="s">
        <v>8281</v>
      </c>
      <c r="P1624" t="s">
        <v>8282</v>
      </c>
      <c r="Q1624">
        <f t="shared" si="51"/>
        <v>107.98</v>
      </c>
      <c r="R1624" s="17">
        <v>41950.29483796296</v>
      </c>
      <c r="S1624" s="17">
        <v>41990.332638888889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 t="shared" si="50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s="11" t="s">
        <v>8281</v>
      </c>
      <c r="P1625" t="s">
        <v>8282</v>
      </c>
      <c r="Q1625">
        <f t="shared" si="51"/>
        <v>42.11</v>
      </c>
      <c r="R1625" s="17">
        <v>41453.688530092593</v>
      </c>
      <c r="S1625" s="17">
        <v>41513.688530092593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 t="shared" si="50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s="11" t="s">
        <v>8281</v>
      </c>
      <c r="P1626" t="s">
        <v>8282</v>
      </c>
      <c r="Q1626">
        <f t="shared" si="51"/>
        <v>47.2</v>
      </c>
      <c r="R1626" s="17">
        <v>41243.367303240739</v>
      </c>
      <c r="S1626" s="17">
        <v>41283.367303240739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 t="shared" si="50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s="11" t="s">
        <v>8281</v>
      </c>
      <c r="P1627" t="s">
        <v>8282</v>
      </c>
      <c r="Q1627">
        <f t="shared" si="51"/>
        <v>112.02</v>
      </c>
      <c r="R1627" s="17">
        <v>41135.699687500004</v>
      </c>
      <c r="S1627" s="17">
        <v>41163.699687500004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 t="shared" si="50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s="11" t="s">
        <v>8281</v>
      </c>
      <c r="P1628" t="s">
        <v>8282</v>
      </c>
      <c r="Q1628">
        <f t="shared" si="51"/>
        <v>74.95</v>
      </c>
      <c r="R1628" s="17">
        <v>41579.847997685189</v>
      </c>
      <c r="S1628" s="17">
        <v>41609.889664351853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 t="shared" si="50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s="11" t="s">
        <v>8281</v>
      </c>
      <c r="P1629" t="s">
        <v>8282</v>
      </c>
      <c r="Q1629">
        <f t="shared" si="51"/>
        <v>61.58</v>
      </c>
      <c r="R1629" s="17">
        <v>41205.707048611112</v>
      </c>
      <c r="S1629" s="17">
        <v>41239.207638888889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 t="shared" si="50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s="11" t="s">
        <v>8281</v>
      </c>
      <c r="P1630" t="s">
        <v>8282</v>
      </c>
      <c r="Q1630">
        <f t="shared" si="51"/>
        <v>45.88</v>
      </c>
      <c r="R1630" s="17">
        <v>41774.737060185187</v>
      </c>
      <c r="S1630" s="17">
        <v>41807.737060185187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 t="shared" si="50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s="11" t="s">
        <v>8281</v>
      </c>
      <c r="P1631" t="s">
        <v>8282</v>
      </c>
      <c r="Q1631">
        <f t="shared" si="51"/>
        <v>75.849999999999994</v>
      </c>
      <c r="R1631" s="17">
        <v>41645.867280092592</v>
      </c>
      <c r="S1631" s="17">
        <v>41690.867280092592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 t="shared" si="50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s="11" t="s">
        <v>8281</v>
      </c>
      <c r="P1632" t="s">
        <v>8282</v>
      </c>
      <c r="Q1632">
        <f t="shared" si="51"/>
        <v>84.21</v>
      </c>
      <c r="R1632" s="17">
        <v>40939.837673611109</v>
      </c>
      <c r="S1632" s="17">
        <v>40970.290972222225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 t="shared" si="50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s="11" t="s">
        <v>8281</v>
      </c>
      <c r="P1633" t="s">
        <v>8282</v>
      </c>
      <c r="Q1633">
        <f t="shared" si="51"/>
        <v>117.23</v>
      </c>
      <c r="R1633" s="17">
        <v>41164.859502314815</v>
      </c>
      <c r="S1633" s="17">
        <v>41194.859502314815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 t="shared" si="50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s="11" t="s">
        <v>8281</v>
      </c>
      <c r="P1634" t="s">
        <v>8282</v>
      </c>
      <c r="Q1634">
        <f t="shared" si="51"/>
        <v>86.49</v>
      </c>
      <c r="R1634" s="17">
        <v>40750.340902777774</v>
      </c>
      <c r="S1634" s="17">
        <v>40810.340902777774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 t="shared" si="50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s="11" t="s">
        <v>8281</v>
      </c>
      <c r="P1635" t="s">
        <v>8282</v>
      </c>
      <c r="Q1635">
        <f t="shared" si="51"/>
        <v>172.41</v>
      </c>
      <c r="R1635" s="17">
        <v>40896.883750000001</v>
      </c>
      <c r="S1635" s="17">
        <v>40924.208333333336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 t="shared" si="50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s="11" t="s">
        <v>8281</v>
      </c>
      <c r="P1636" t="s">
        <v>8282</v>
      </c>
      <c r="Q1636">
        <f t="shared" si="51"/>
        <v>62.81</v>
      </c>
      <c r="R1636" s="17">
        <v>40658.189826388887</v>
      </c>
      <c r="S1636" s="17">
        <v>40696.249305555553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 t="shared" si="50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s="11" t="s">
        <v>8281</v>
      </c>
      <c r="P1637" t="s">
        <v>8282</v>
      </c>
      <c r="Q1637">
        <f t="shared" si="51"/>
        <v>67.73</v>
      </c>
      <c r="R1637" s="17">
        <v>42502.868761574078</v>
      </c>
      <c r="S1637" s="17">
        <v>42562.868761574078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 t="shared" si="50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s="11" t="s">
        <v>8281</v>
      </c>
      <c r="P1638" t="s">
        <v>8282</v>
      </c>
      <c r="Q1638">
        <f t="shared" si="51"/>
        <v>53.56</v>
      </c>
      <c r="R1638" s="17">
        <v>40663.08666666667</v>
      </c>
      <c r="S1638" s="17">
        <v>40706.166666666664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 t="shared" si="50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s="11" t="s">
        <v>8281</v>
      </c>
      <c r="P1639" t="s">
        <v>8282</v>
      </c>
      <c r="Q1639">
        <f t="shared" si="51"/>
        <v>34.6</v>
      </c>
      <c r="R1639" s="17">
        <v>40122.751620370371</v>
      </c>
      <c r="S1639" s="17">
        <v>40178.98541666667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 t="shared" si="50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s="11" t="s">
        <v>8281</v>
      </c>
      <c r="P1640" t="s">
        <v>8282</v>
      </c>
      <c r="Q1640">
        <f t="shared" si="51"/>
        <v>38.89</v>
      </c>
      <c r="R1640" s="17">
        <v>41288.68712962963</v>
      </c>
      <c r="S1640" s="17">
        <v>41333.892361111109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 t="shared" si="50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s="11" t="s">
        <v>8281</v>
      </c>
      <c r="P1641" t="s">
        <v>8282</v>
      </c>
      <c r="Q1641">
        <f t="shared" si="51"/>
        <v>94.74</v>
      </c>
      <c r="R1641" s="17">
        <v>40941.652372685188</v>
      </c>
      <c r="S1641" s="17">
        <v>40971.652372685188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 t="shared" si="50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s="11" t="s">
        <v>8281</v>
      </c>
      <c r="P1642" t="s">
        <v>8282</v>
      </c>
      <c r="Q1642">
        <f t="shared" si="51"/>
        <v>39.97</v>
      </c>
      <c r="R1642" s="17">
        <v>40379.23096064815</v>
      </c>
      <c r="S1642" s="17">
        <v>40393.082638888889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 t="shared" si="50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s="11" t="s">
        <v>8281</v>
      </c>
      <c r="P1643" t="s">
        <v>8302</v>
      </c>
      <c r="Q1643">
        <f t="shared" si="51"/>
        <v>97.5</v>
      </c>
      <c r="R1643" s="17">
        <v>41962.596574074079</v>
      </c>
      <c r="S1643" s="17">
        <v>41992.596574074079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 t="shared" si="50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s="11" t="s">
        <v>8281</v>
      </c>
      <c r="P1644" t="s">
        <v>8302</v>
      </c>
      <c r="Q1644">
        <f t="shared" si="51"/>
        <v>42.86</v>
      </c>
      <c r="R1644" s="17">
        <v>40688.024618055555</v>
      </c>
      <c r="S1644" s="17">
        <v>40708.024618055555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 t="shared" si="50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s="11" t="s">
        <v>8281</v>
      </c>
      <c r="P1645" t="s">
        <v>8302</v>
      </c>
      <c r="Q1645">
        <f t="shared" si="51"/>
        <v>168.51</v>
      </c>
      <c r="R1645" s="17">
        <v>41146.824212962965</v>
      </c>
      <c r="S1645" s="17">
        <v>41176.824212962965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 t="shared" si="50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s="11" t="s">
        <v>8281</v>
      </c>
      <c r="P1646" t="s">
        <v>8302</v>
      </c>
      <c r="Q1646">
        <f t="shared" si="51"/>
        <v>85.55</v>
      </c>
      <c r="R1646" s="17">
        <v>41175.05972222222</v>
      </c>
      <c r="S1646" s="17">
        <v>41235.101388888892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 t="shared" si="50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s="11" t="s">
        <v>8281</v>
      </c>
      <c r="P1647" t="s">
        <v>8302</v>
      </c>
      <c r="Q1647">
        <f t="shared" si="51"/>
        <v>554</v>
      </c>
      <c r="R1647" s="17">
        <v>41521.617361111108</v>
      </c>
      <c r="S1647" s="17">
        <v>41535.617361111108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 t="shared" si="50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s="11" t="s">
        <v>8281</v>
      </c>
      <c r="P1648" t="s">
        <v>8302</v>
      </c>
      <c r="Q1648">
        <f t="shared" si="51"/>
        <v>26.55</v>
      </c>
      <c r="R1648" s="17">
        <v>41833.450266203705</v>
      </c>
      <c r="S1648" s="17">
        <v>41865.757638888892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 t="shared" si="50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s="11" t="s">
        <v>8281</v>
      </c>
      <c r="P1649" t="s">
        <v>8302</v>
      </c>
      <c r="Q1649">
        <f t="shared" si="51"/>
        <v>113.83</v>
      </c>
      <c r="R1649" s="17">
        <v>41039.409456018519</v>
      </c>
      <c r="S1649" s="17">
        <v>41069.409456018519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 t="shared" si="50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s="11" t="s">
        <v>8281</v>
      </c>
      <c r="P1650" t="s">
        <v>8302</v>
      </c>
      <c r="Q1650">
        <f t="shared" si="51"/>
        <v>32.01</v>
      </c>
      <c r="R1650" s="17">
        <v>40592.704652777778</v>
      </c>
      <c r="S1650" s="17">
        <v>40622.662986111114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 t="shared" si="50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s="11" t="s">
        <v>8281</v>
      </c>
      <c r="P1651" t="s">
        <v>8302</v>
      </c>
      <c r="Q1651">
        <f t="shared" si="51"/>
        <v>47.19</v>
      </c>
      <c r="R1651" s="17">
        <v>41737.684664351851</v>
      </c>
      <c r="S1651" s="17">
        <v>41782.684664351851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 t="shared" si="50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s="11" t="s">
        <v>8281</v>
      </c>
      <c r="P1652" t="s">
        <v>8302</v>
      </c>
      <c r="Q1652">
        <f t="shared" si="51"/>
        <v>88.47</v>
      </c>
      <c r="R1652" s="17">
        <v>41526.435613425929</v>
      </c>
      <c r="S1652" s="17">
        <v>41556.435613425929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 t="shared" si="50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s="11" t="s">
        <v>8281</v>
      </c>
      <c r="P1653" t="s">
        <v>8302</v>
      </c>
      <c r="Q1653">
        <f t="shared" si="51"/>
        <v>100.75</v>
      </c>
      <c r="R1653" s="17">
        <v>40625.900694444441</v>
      </c>
      <c r="S1653" s="17">
        <v>40659.290972222225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 t="shared" si="50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s="11" t="s">
        <v>8281</v>
      </c>
      <c r="P1654" t="s">
        <v>8302</v>
      </c>
      <c r="Q1654">
        <f t="shared" si="51"/>
        <v>64.709999999999994</v>
      </c>
      <c r="R1654" s="17">
        <v>41572.492974537039</v>
      </c>
      <c r="S1654" s="17">
        <v>41602.534641203703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 t="shared" si="50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s="11" t="s">
        <v>8281</v>
      </c>
      <c r="P1655" t="s">
        <v>8302</v>
      </c>
      <c r="Q1655">
        <f t="shared" si="51"/>
        <v>51.85</v>
      </c>
      <c r="R1655" s="17">
        <v>40626.834444444445</v>
      </c>
      <c r="S1655" s="17">
        <v>40657.834444444445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 t="shared" si="50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s="11" t="s">
        <v>8281</v>
      </c>
      <c r="P1656" t="s">
        <v>8302</v>
      </c>
      <c r="Q1656">
        <f t="shared" si="51"/>
        <v>38.79</v>
      </c>
      <c r="R1656" s="17">
        <v>40987.890740740739</v>
      </c>
      <c r="S1656" s="17">
        <v>41017.890740740739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 t="shared" si="50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s="11" t="s">
        <v>8281</v>
      </c>
      <c r="P1657" t="s">
        <v>8302</v>
      </c>
      <c r="Q1657">
        <f t="shared" si="51"/>
        <v>44.65</v>
      </c>
      <c r="R1657" s="17">
        <v>40974.791898148149</v>
      </c>
      <c r="S1657" s="17">
        <v>41004.750231481477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 t="shared" si="50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s="11" t="s">
        <v>8281</v>
      </c>
      <c r="P1658" t="s">
        <v>8302</v>
      </c>
      <c r="Q1658">
        <f t="shared" si="51"/>
        <v>156.77000000000001</v>
      </c>
      <c r="R1658" s="17">
        <v>41226.928842592592</v>
      </c>
      <c r="S1658" s="17">
        <v>41256.928842592592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 t="shared" si="50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s="11" t="s">
        <v>8281</v>
      </c>
      <c r="P1659" t="s">
        <v>8302</v>
      </c>
      <c r="Q1659">
        <f t="shared" si="51"/>
        <v>118.7</v>
      </c>
      <c r="R1659" s="17">
        <v>41023.782037037039</v>
      </c>
      <c r="S1659" s="17">
        <v>41053.782037037039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 t="shared" si="50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s="11" t="s">
        <v>8281</v>
      </c>
      <c r="P1660" t="s">
        <v>8302</v>
      </c>
      <c r="Q1660">
        <f t="shared" si="51"/>
        <v>74.150000000000006</v>
      </c>
      <c r="R1660" s="17">
        <v>41223.22184027778</v>
      </c>
      <c r="S1660" s="17">
        <v>41261.597222222219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 t="shared" si="50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s="11" t="s">
        <v>8281</v>
      </c>
      <c r="P1661" t="s">
        <v>8302</v>
      </c>
      <c r="Q1661">
        <f t="shared" si="51"/>
        <v>12.53</v>
      </c>
      <c r="R1661" s="17">
        <v>41596.913437499999</v>
      </c>
      <c r="S1661" s="17">
        <v>41625.5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 t="shared" si="50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s="11" t="s">
        <v>8281</v>
      </c>
      <c r="P1662" t="s">
        <v>8302</v>
      </c>
      <c r="Q1662">
        <f t="shared" si="51"/>
        <v>27.86</v>
      </c>
      <c r="R1662" s="17">
        <v>42459.693865740745</v>
      </c>
      <c r="S1662" s="17">
        <v>42490.915972222225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 t="shared" si="50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s="11" t="s">
        <v>8281</v>
      </c>
      <c r="P1663" t="s">
        <v>8302</v>
      </c>
      <c r="Q1663">
        <f t="shared" si="51"/>
        <v>80.180000000000007</v>
      </c>
      <c r="R1663" s="17">
        <v>42343.998043981483</v>
      </c>
      <c r="S1663" s="17">
        <v>42386.875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 t="shared" si="50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s="11" t="s">
        <v>8281</v>
      </c>
      <c r="P1664" t="s">
        <v>8302</v>
      </c>
      <c r="Q1664">
        <f t="shared" si="51"/>
        <v>132.44</v>
      </c>
      <c r="R1664" s="17">
        <v>40848.198333333334</v>
      </c>
      <c r="S1664" s="17">
        <v>40908.239999999998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 t="shared" si="50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s="11" t="s">
        <v>8281</v>
      </c>
      <c r="P1665" t="s">
        <v>8302</v>
      </c>
      <c r="Q1665">
        <f t="shared" si="51"/>
        <v>33.75</v>
      </c>
      <c r="R1665" s="17">
        <v>42006.02207175926</v>
      </c>
      <c r="S1665" s="17">
        <v>42036.02207175926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 t="shared" ref="F1666:F1729" si="52">ROUND(E1666/D1666*100,0)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s="11" t="s">
        <v>8281</v>
      </c>
      <c r="P1666" t="s">
        <v>8302</v>
      </c>
      <c r="Q1666">
        <f t="shared" ref="Q1666:Q1729" si="53">IFERROR(ROUND(E1666/M1666,2),0)</f>
        <v>34.380000000000003</v>
      </c>
      <c r="R1666" s="17">
        <v>40939.761782407404</v>
      </c>
      <c r="S1666" s="17">
        <v>40984.165972222225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 t="shared" si="52"/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s="11" t="s">
        <v>8281</v>
      </c>
      <c r="P1667" t="s">
        <v>8302</v>
      </c>
      <c r="Q1667">
        <f t="shared" si="53"/>
        <v>44.96</v>
      </c>
      <c r="R1667" s="17">
        <v>40564.649456018517</v>
      </c>
      <c r="S1667" s="17">
        <v>40596.125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 t="shared" si="52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s="11" t="s">
        <v>8281</v>
      </c>
      <c r="P1668" t="s">
        <v>8302</v>
      </c>
      <c r="Q1668">
        <f t="shared" si="53"/>
        <v>41.04</v>
      </c>
      <c r="R1668" s="17">
        <v>41331.253159722226</v>
      </c>
      <c r="S1668" s="17">
        <v>41361.211493055554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 t="shared" si="52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s="11" t="s">
        <v>8281</v>
      </c>
      <c r="P1669" t="s">
        <v>8302</v>
      </c>
      <c r="Q1669">
        <f t="shared" si="53"/>
        <v>52.6</v>
      </c>
      <c r="R1669" s="17">
        <v>41682.0705787037</v>
      </c>
      <c r="S1669" s="17">
        <v>41709.290972222225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 t="shared" si="52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s="11" t="s">
        <v>8281</v>
      </c>
      <c r="P1670" t="s">
        <v>8302</v>
      </c>
      <c r="Q1670">
        <f t="shared" si="53"/>
        <v>70.78</v>
      </c>
      <c r="R1670" s="17">
        <v>40845.14975694444</v>
      </c>
      <c r="S1670" s="17">
        <v>40875.191423611112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 t="shared" si="52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s="11" t="s">
        <v>8281</v>
      </c>
      <c r="P1671" t="s">
        <v>8302</v>
      </c>
      <c r="Q1671">
        <f t="shared" si="53"/>
        <v>53.75</v>
      </c>
      <c r="R1671" s="17">
        <v>42461.885138888887</v>
      </c>
      <c r="S1671" s="17">
        <v>42521.885138888887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 t="shared" si="52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s="11" t="s">
        <v>8281</v>
      </c>
      <c r="P1672" t="s">
        <v>8302</v>
      </c>
      <c r="Q1672">
        <f t="shared" si="53"/>
        <v>44.61</v>
      </c>
      <c r="R1672" s="17">
        <v>40313.930543981485</v>
      </c>
      <c r="S1672" s="17">
        <v>40364.166666666664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 t="shared" si="52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s="11" t="s">
        <v>8281</v>
      </c>
      <c r="P1673" t="s">
        <v>8302</v>
      </c>
      <c r="Q1673">
        <f t="shared" si="53"/>
        <v>26.15</v>
      </c>
      <c r="R1673" s="17">
        <v>42553.54414351852</v>
      </c>
      <c r="S1673" s="17">
        <v>42583.54414351852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 t="shared" si="52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s="11" t="s">
        <v>8281</v>
      </c>
      <c r="P1674" t="s">
        <v>8302</v>
      </c>
      <c r="Q1674">
        <f t="shared" si="53"/>
        <v>39.18</v>
      </c>
      <c r="R1674" s="17">
        <v>41034.656597222223</v>
      </c>
      <c r="S1674" s="17">
        <v>41064.656597222223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 t="shared" si="52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s="11" t="s">
        <v>8281</v>
      </c>
      <c r="P1675" t="s">
        <v>8302</v>
      </c>
      <c r="Q1675">
        <f t="shared" si="53"/>
        <v>45.59</v>
      </c>
      <c r="R1675" s="17">
        <v>42039.878379629634</v>
      </c>
      <c r="S1675" s="17">
        <v>42069.878379629634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 t="shared" si="52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s="11" t="s">
        <v>8281</v>
      </c>
      <c r="P1676" t="s">
        <v>8302</v>
      </c>
      <c r="Q1676">
        <f t="shared" si="53"/>
        <v>89.25</v>
      </c>
      <c r="R1676" s="17">
        <v>42569.605393518519</v>
      </c>
      <c r="S1676" s="17">
        <v>42600.290972222225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 t="shared" si="52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s="11" t="s">
        <v>8281</v>
      </c>
      <c r="P1677" t="s">
        <v>8302</v>
      </c>
      <c r="Q1677">
        <f t="shared" si="53"/>
        <v>40.42</v>
      </c>
      <c r="R1677" s="17">
        <v>40802.733101851853</v>
      </c>
      <c r="S1677" s="17">
        <v>40832.918749999997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 t="shared" si="52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s="11" t="s">
        <v>8281</v>
      </c>
      <c r="P1678" t="s">
        <v>8302</v>
      </c>
      <c r="Q1678">
        <f t="shared" si="53"/>
        <v>82.38</v>
      </c>
      <c r="R1678" s="17">
        <v>40973.72623842593</v>
      </c>
      <c r="S1678" s="17">
        <v>41020.165972222225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 t="shared" si="52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s="11" t="s">
        <v>8281</v>
      </c>
      <c r="P1679" t="s">
        <v>8302</v>
      </c>
      <c r="Q1679">
        <f t="shared" si="53"/>
        <v>159.52000000000001</v>
      </c>
      <c r="R1679" s="17">
        <v>42416.407129629632</v>
      </c>
      <c r="S1679" s="17">
        <v>42476.249305555553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 t="shared" si="52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s="11" t="s">
        <v>8281</v>
      </c>
      <c r="P1680" t="s">
        <v>8302</v>
      </c>
      <c r="Q1680">
        <f t="shared" si="53"/>
        <v>36.24</v>
      </c>
      <c r="R1680" s="17">
        <v>41662.854988425926</v>
      </c>
      <c r="S1680" s="17">
        <v>41676.854988425926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 t="shared" si="52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s="11" t="s">
        <v>8281</v>
      </c>
      <c r="P1681" t="s">
        <v>8302</v>
      </c>
      <c r="Q1681">
        <f t="shared" si="53"/>
        <v>62.5</v>
      </c>
      <c r="R1681" s="17">
        <v>40723.068807870368</v>
      </c>
      <c r="S1681" s="17">
        <v>40746.068807870368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 t="shared" si="52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s="11" t="s">
        <v>8281</v>
      </c>
      <c r="P1682" t="s">
        <v>8302</v>
      </c>
      <c r="Q1682">
        <f t="shared" si="53"/>
        <v>47</v>
      </c>
      <c r="R1682" s="17">
        <v>41802.757719907408</v>
      </c>
      <c r="S1682" s="17">
        <v>41832.757719907408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 t="shared" si="52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s="11" t="s">
        <v>8281</v>
      </c>
      <c r="P1683" t="s">
        <v>8303</v>
      </c>
      <c r="Q1683">
        <f t="shared" si="53"/>
        <v>74.58</v>
      </c>
      <c r="R1683" s="17">
        <v>42774.121342592596</v>
      </c>
      <c r="S1683" s="17">
        <v>42823.083333333328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 t="shared" si="52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s="11" t="s">
        <v>8281</v>
      </c>
      <c r="P1684" t="s">
        <v>8303</v>
      </c>
      <c r="Q1684">
        <f t="shared" si="53"/>
        <v>0</v>
      </c>
      <c r="R1684" s="17">
        <v>42779.21365740741</v>
      </c>
      <c r="S1684" s="17">
        <v>42839.171990740739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 t="shared" si="52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s="11" t="s">
        <v>8281</v>
      </c>
      <c r="P1685" t="s">
        <v>8303</v>
      </c>
      <c r="Q1685">
        <f t="shared" si="53"/>
        <v>76</v>
      </c>
      <c r="R1685" s="17">
        <v>42808.781689814816</v>
      </c>
      <c r="S1685" s="17">
        <v>42832.781689814816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 t="shared" si="52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s="11" t="s">
        <v>8281</v>
      </c>
      <c r="P1686" t="s">
        <v>8303</v>
      </c>
      <c r="Q1686">
        <f t="shared" si="53"/>
        <v>86.44</v>
      </c>
      <c r="R1686" s="17">
        <v>42783.815289351856</v>
      </c>
      <c r="S1686" s="17">
        <v>42811.773622685185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 t="shared" si="52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s="11" t="s">
        <v>8281</v>
      </c>
      <c r="P1687" t="s">
        <v>8303</v>
      </c>
      <c r="Q1687">
        <f t="shared" si="53"/>
        <v>24</v>
      </c>
      <c r="R1687" s="17">
        <v>42788.2502662037</v>
      </c>
      <c r="S1687" s="17">
        <v>42818.208599537036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 t="shared" si="52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s="11" t="s">
        <v>8281</v>
      </c>
      <c r="P1688" t="s">
        <v>8303</v>
      </c>
      <c r="Q1688">
        <f t="shared" si="53"/>
        <v>18</v>
      </c>
      <c r="R1688" s="17">
        <v>42792.843969907408</v>
      </c>
      <c r="S1688" s="17">
        <v>42852.802303240736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 t="shared" si="52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s="11" t="s">
        <v>8281</v>
      </c>
      <c r="P1689" t="s">
        <v>8303</v>
      </c>
      <c r="Q1689">
        <f t="shared" si="53"/>
        <v>80.13</v>
      </c>
      <c r="R1689" s="17">
        <v>42802.046817129631</v>
      </c>
      <c r="S1689" s="17">
        <v>42835.84375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 t="shared" si="52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s="11" t="s">
        <v>8281</v>
      </c>
      <c r="P1690" t="s">
        <v>8303</v>
      </c>
      <c r="Q1690">
        <f t="shared" si="53"/>
        <v>253.14</v>
      </c>
      <c r="R1690" s="17">
        <v>42804.534652777773</v>
      </c>
      <c r="S1690" s="17">
        <v>42834.492986111116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 t="shared" si="52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s="11" t="s">
        <v>8281</v>
      </c>
      <c r="P1691" t="s">
        <v>8303</v>
      </c>
      <c r="Q1691">
        <f t="shared" si="53"/>
        <v>171.43</v>
      </c>
      <c r="R1691" s="17">
        <v>42780.942476851851</v>
      </c>
      <c r="S1691" s="17">
        <v>42810.900810185187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 t="shared" si="52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s="11" t="s">
        <v>8281</v>
      </c>
      <c r="P1692" t="s">
        <v>8303</v>
      </c>
      <c r="Q1692">
        <f t="shared" si="53"/>
        <v>57.73</v>
      </c>
      <c r="R1692" s="17">
        <v>42801.43104166667</v>
      </c>
      <c r="S1692" s="17">
        <v>42831.389374999999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 t="shared" si="52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s="11" t="s">
        <v>8281</v>
      </c>
      <c r="P1693" t="s">
        <v>8303</v>
      </c>
      <c r="Q1693">
        <f t="shared" si="53"/>
        <v>264.26</v>
      </c>
      <c r="R1693" s="17">
        <v>42795.701481481476</v>
      </c>
      <c r="S1693" s="17">
        <v>42828.041666666672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 t="shared" si="52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s="11" t="s">
        <v>8281</v>
      </c>
      <c r="P1694" t="s">
        <v>8303</v>
      </c>
      <c r="Q1694">
        <f t="shared" si="53"/>
        <v>159.33000000000001</v>
      </c>
      <c r="R1694" s="17">
        <v>42788.151238425926</v>
      </c>
      <c r="S1694" s="17">
        <v>42820.999305555553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 t="shared" si="52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s="11" t="s">
        <v>8281</v>
      </c>
      <c r="P1695" t="s">
        <v>8303</v>
      </c>
      <c r="Q1695">
        <f t="shared" si="53"/>
        <v>35</v>
      </c>
      <c r="R1695" s="17">
        <v>42803.920277777783</v>
      </c>
      <c r="S1695" s="17">
        <v>42834.833333333328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 t="shared" si="52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s="11" t="s">
        <v>8281</v>
      </c>
      <c r="P1696" t="s">
        <v>8303</v>
      </c>
      <c r="Q1696">
        <f t="shared" si="53"/>
        <v>5</v>
      </c>
      <c r="R1696" s="17">
        <v>42791.669837962967</v>
      </c>
      <c r="S1696" s="17">
        <v>42821.191666666666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 t="shared" si="52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s="11" t="s">
        <v>8281</v>
      </c>
      <c r="P1697" t="s">
        <v>8303</v>
      </c>
      <c r="Q1697">
        <f t="shared" si="53"/>
        <v>61.09</v>
      </c>
      <c r="R1697" s="17">
        <v>42801.031412037039</v>
      </c>
      <c r="S1697" s="17">
        <v>42835.041666666672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 t="shared" si="52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s="11" t="s">
        <v>8281</v>
      </c>
      <c r="P1698" t="s">
        <v>8303</v>
      </c>
      <c r="Q1698">
        <f t="shared" si="53"/>
        <v>0</v>
      </c>
      <c r="R1698" s="17">
        <v>42796.069571759261</v>
      </c>
      <c r="S1698" s="17">
        <v>42826.027905092589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 t="shared" si="52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s="11" t="s">
        <v>8281</v>
      </c>
      <c r="P1699" t="s">
        <v>8303</v>
      </c>
      <c r="Q1699">
        <f t="shared" si="53"/>
        <v>114.82</v>
      </c>
      <c r="R1699" s="17">
        <v>42805.032962962956</v>
      </c>
      <c r="S1699" s="17">
        <v>42834.991296296299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 t="shared" si="52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s="11" t="s">
        <v>8281</v>
      </c>
      <c r="P1700" t="s">
        <v>8303</v>
      </c>
      <c r="Q1700">
        <f t="shared" si="53"/>
        <v>0</v>
      </c>
      <c r="R1700" s="17">
        <v>42796.207870370374</v>
      </c>
      <c r="S1700" s="17">
        <v>42820.147916666669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 t="shared" si="52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s="11" t="s">
        <v>8281</v>
      </c>
      <c r="P1701" t="s">
        <v>8303</v>
      </c>
      <c r="Q1701">
        <f t="shared" si="53"/>
        <v>54</v>
      </c>
      <c r="R1701" s="17">
        <v>42806.863946759258</v>
      </c>
      <c r="S1701" s="17">
        <v>42836.863946759258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 t="shared" si="52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s="11" t="s">
        <v>8281</v>
      </c>
      <c r="P1702" t="s">
        <v>8303</v>
      </c>
      <c r="Q1702">
        <f t="shared" si="53"/>
        <v>65.97</v>
      </c>
      <c r="R1702" s="17">
        <v>42796.071643518517</v>
      </c>
      <c r="S1702" s="17">
        <v>42826.166666666672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 t="shared" si="52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s="11" t="s">
        <v>8281</v>
      </c>
      <c r="P1703" t="s">
        <v>8303</v>
      </c>
      <c r="Q1703">
        <f t="shared" si="53"/>
        <v>5</v>
      </c>
      <c r="R1703" s="17">
        <v>41989.664409722223</v>
      </c>
      <c r="S1703" s="17">
        <v>42019.664409722223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 t="shared" si="52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s="11" t="s">
        <v>8281</v>
      </c>
      <c r="P1704" t="s">
        <v>8303</v>
      </c>
      <c r="Q1704">
        <f t="shared" si="53"/>
        <v>1</v>
      </c>
      <c r="R1704" s="17">
        <v>42063.869791666672</v>
      </c>
      <c r="S1704" s="17">
        <v>42093.828125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 t="shared" si="52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s="11" t="s">
        <v>8281</v>
      </c>
      <c r="P1705" t="s">
        <v>8303</v>
      </c>
      <c r="Q1705">
        <f t="shared" si="53"/>
        <v>25.5</v>
      </c>
      <c r="R1705" s="17">
        <v>42187.281678240746</v>
      </c>
      <c r="S1705" s="17">
        <v>42247.281678240746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 t="shared" si="52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s="11" t="s">
        <v>8281</v>
      </c>
      <c r="P1706" t="s">
        <v>8303</v>
      </c>
      <c r="Q1706">
        <f t="shared" si="53"/>
        <v>118.36</v>
      </c>
      <c r="R1706" s="17">
        <v>42021.139733796299</v>
      </c>
      <c r="S1706" s="17">
        <v>42051.139733796299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 t="shared" si="52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s="11" t="s">
        <v>8281</v>
      </c>
      <c r="P1707" t="s">
        <v>8303</v>
      </c>
      <c r="Q1707">
        <f t="shared" si="53"/>
        <v>0</v>
      </c>
      <c r="R1707" s="17">
        <v>42245.016736111109</v>
      </c>
      <c r="S1707" s="17">
        <v>42256.666666666672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 t="shared" si="52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s="11" t="s">
        <v>8281</v>
      </c>
      <c r="P1708" t="s">
        <v>8303</v>
      </c>
      <c r="Q1708">
        <f t="shared" si="53"/>
        <v>0</v>
      </c>
      <c r="R1708" s="17">
        <v>42179.306388888886</v>
      </c>
      <c r="S1708" s="17">
        <v>42239.306388888886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 t="shared" si="52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s="11" t="s">
        <v>8281</v>
      </c>
      <c r="P1709" t="s">
        <v>8303</v>
      </c>
      <c r="Q1709">
        <f t="shared" si="53"/>
        <v>54.11</v>
      </c>
      <c r="R1709" s="17">
        <v>42427.721006944441</v>
      </c>
      <c r="S1709" s="17">
        <v>42457.679340277777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 t="shared" si="52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s="11" t="s">
        <v>8281</v>
      </c>
      <c r="P1710" t="s">
        <v>8303</v>
      </c>
      <c r="Q1710">
        <f t="shared" si="53"/>
        <v>0</v>
      </c>
      <c r="R1710" s="17">
        <v>42451.866967592592</v>
      </c>
      <c r="S1710" s="17">
        <v>42491.866967592592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 t="shared" si="52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s="11" t="s">
        <v>8281</v>
      </c>
      <c r="P1711" t="s">
        <v>8303</v>
      </c>
      <c r="Q1711">
        <f t="shared" si="53"/>
        <v>21.25</v>
      </c>
      <c r="R1711" s="17">
        <v>41841.56381944444</v>
      </c>
      <c r="S1711" s="17">
        <v>41882.818749999999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 t="shared" si="52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s="11" t="s">
        <v>8281</v>
      </c>
      <c r="P1712" t="s">
        <v>8303</v>
      </c>
      <c r="Q1712">
        <f t="shared" si="53"/>
        <v>34</v>
      </c>
      <c r="R1712" s="17">
        <v>42341.59129629629</v>
      </c>
      <c r="S1712" s="17">
        <v>42387.541666666672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 t="shared" si="52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s="11" t="s">
        <v>8281</v>
      </c>
      <c r="P1713" t="s">
        <v>8303</v>
      </c>
      <c r="Q1713">
        <f t="shared" si="53"/>
        <v>525</v>
      </c>
      <c r="R1713" s="17">
        <v>41852.646226851852</v>
      </c>
      <c r="S1713" s="17">
        <v>41883.646226851852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 t="shared" si="52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s="11" t="s">
        <v>8281</v>
      </c>
      <c r="P1714" t="s">
        <v>8303</v>
      </c>
      <c r="Q1714">
        <f t="shared" si="53"/>
        <v>0</v>
      </c>
      <c r="R1714" s="17">
        <v>42125.913807870369</v>
      </c>
      <c r="S1714" s="17">
        <v>42185.913807870369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 t="shared" si="52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s="11" t="s">
        <v>8281</v>
      </c>
      <c r="P1715" t="s">
        <v>8303</v>
      </c>
      <c r="Q1715">
        <f t="shared" si="53"/>
        <v>50</v>
      </c>
      <c r="R1715" s="17">
        <v>41887.801064814819</v>
      </c>
      <c r="S1715" s="17">
        <v>41917.801064814819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 t="shared" si="52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s="11" t="s">
        <v>8281</v>
      </c>
      <c r="P1716" t="s">
        <v>8303</v>
      </c>
      <c r="Q1716">
        <f t="shared" si="53"/>
        <v>115.71</v>
      </c>
      <c r="R1716" s="17">
        <v>42095.918530092589</v>
      </c>
      <c r="S1716" s="17">
        <v>42125.918530092589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 t="shared" si="52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s="11" t="s">
        <v>8281</v>
      </c>
      <c r="P1717" t="s">
        <v>8303</v>
      </c>
      <c r="Q1717">
        <f t="shared" si="53"/>
        <v>5.5</v>
      </c>
      <c r="R1717" s="17">
        <v>42064.217418981483</v>
      </c>
      <c r="S1717" s="17">
        <v>42094.140277777777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 t="shared" si="52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s="11" t="s">
        <v>8281</v>
      </c>
      <c r="P1718" t="s">
        <v>8303</v>
      </c>
      <c r="Q1718">
        <f t="shared" si="53"/>
        <v>50</v>
      </c>
      <c r="R1718" s="17">
        <v>42673.577534722222</v>
      </c>
      <c r="S1718" s="17">
        <v>42713.619201388887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 t="shared" si="52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s="11" t="s">
        <v>8281</v>
      </c>
      <c r="P1719" t="s">
        <v>8303</v>
      </c>
      <c r="Q1719">
        <f t="shared" si="53"/>
        <v>34.020000000000003</v>
      </c>
      <c r="R1719" s="17">
        <v>42460.98192129629</v>
      </c>
      <c r="S1719" s="17">
        <v>42481.166666666672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 t="shared" si="52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s="11" t="s">
        <v>8281</v>
      </c>
      <c r="P1720" t="s">
        <v>8303</v>
      </c>
      <c r="Q1720">
        <f t="shared" si="53"/>
        <v>37.5</v>
      </c>
      <c r="R1720" s="17">
        <v>42460.610520833332</v>
      </c>
      <c r="S1720" s="17">
        <v>42504.207638888889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 t="shared" si="52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s="11" t="s">
        <v>8281</v>
      </c>
      <c r="P1721" t="s">
        <v>8303</v>
      </c>
      <c r="Q1721">
        <f t="shared" si="53"/>
        <v>11.67</v>
      </c>
      <c r="R1721" s="17">
        <v>41869.534618055557</v>
      </c>
      <c r="S1721" s="17">
        <v>41899.534618055557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 t="shared" si="52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s="11" t="s">
        <v>8281</v>
      </c>
      <c r="P1722" t="s">
        <v>8303</v>
      </c>
      <c r="Q1722">
        <f t="shared" si="53"/>
        <v>28.13</v>
      </c>
      <c r="R1722" s="17">
        <v>41922.783229166671</v>
      </c>
      <c r="S1722" s="17">
        <v>41952.824895833335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 t="shared" si="52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s="11" t="s">
        <v>8281</v>
      </c>
      <c r="P1723" t="s">
        <v>8303</v>
      </c>
      <c r="Q1723">
        <f t="shared" si="53"/>
        <v>0</v>
      </c>
      <c r="R1723" s="17">
        <v>42319.461377314816</v>
      </c>
      <c r="S1723" s="17">
        <v>42349.461377314816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 t="shared" si="52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s="11" t="s">
        <v>8281</v>
      </c>
      <c r="P1724" t="s">
        <v>8303</v>
      </c>
      <c r="Q1724">
        <f t="shared" si="53"/>
        <v>1</v>
      </c>
      <c r="R1724" s="17">
        <v>42425.960983796293</v>
      </c>
      <c r="S1724" s="17">
        <v>42463.006944444445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 t="shared" si="52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s="11" t="s">
        <v>8281</v>
      </c>
      <c r="P1725" t="s">
        <v>8303</v>
      </c>
      <c r="Q1725">
        <f t="shared" si="53"/>
        <v>216.67</v>
      </c>
      <c r="R1725" s="17">
        <v>42129.82540509259</v>
      </c>
      <c r="S1725" s="17">
        <v>42186.25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 t="shared" si="52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s="11" t="s">
        <v>8281</v>
      </c>
      <c r="P1726" t="s">
        <v>8303</v>
      </c>
      <c r="Q1726">
        <f t="shared" si="53"/>
        <v>8.75</v>
      </c>
      <c r="R1726" s="17">
        <v>41912.932430555556</v>
      </c>
      <c r="S1726" s="17">
        <v>41942.932430555556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 t="shared" si="52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s="11" t="s">
        <v>8281</v>
      </c>
      <c r="P1727" t="s">
        <v>8303</v>
      </c>
      <c r="Q1727">
        <f t="shared" si="53"/>
        <v>62.22</v>
      </c>
      <c r="R1727" s="17">
        <v>41845.968159722222</v>
      </c>
      <c r="S1727" s="17">
        <v>41875.968159722222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 t="shared" si="52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s="11" t="s">
        <v>8281</v>
      </c>
      <c r="P1728" t="s">
        <v>8303</v>
      </c>
      <c r="Q1728">
        <f t="shared" si="53"/>
        <v>137.25</v>
      </c>
      <c r="R1728" s="17">
        <v>41788.919722222221</v>
      </c>
      <c r="S1728" s="17">
        <v>41817.919722222221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 t="shared" si="52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s="11" t="s">
        <v>8281</v>
      </c>
      <c r="P1729" t="s">
        <v>8303</v>
      </c>
      <c r="Q1729">
        <f t="shared" si="53"/>
        <v>1</v>
      </c>
      <c r="R1729" s="17">
        <v>42044.927974537044</v>
      </c>
      <c r="S1729" s="17">
        <v>42099.458333333328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 t="shared" ref="F1730:F1793" si="54">ROUND(E1730/D1730*100,0)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s="11" t="s">
        <v>8281</v>
      </c>
      <c r="P1730" t="s">
        <v>8303</v>
      </c>
      <c r="Q1730">
        <f t="shared" ref="Q1730:Q1793" si="55">IFERROR(ROUND(E1730/M1730,2),0)</f>
        <v>122.14</v>
      </c>
      <c r="R1730" s="17">
        <v>42268.625856481478</v>
      </c>
      <c r="S1730" s="17">
        <v>42298.625856481478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 t="shared" si="54"/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s="11" t="s">
        <v>8281</v>
      </c>
      <c r="P1731" t="s">
        <v>8303</v>
      </c>
      <c r="Q1731">
        <f t="shared" si="55"/>
        <v>0</v>
      </c>
      <c r="R1731" s="17">
        <v>42471.052152777775</v>
      </c>
      <c r="S1731" s="17">
        <v>42531.052152777775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 t="shared" si="54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s="11" t="s">
        <v>8281</v>
      </c>
      <c r="P1732" t="s">
        <v>8303</v>
      </c>
      <c r="Q1732">
        <f t="shared" si="55"/>
        <v>0</v>
      </c>
      <c r="R1732" s="17">
        <v>42272.087766203709</v>
      </c>
      <c r="S1732" s="17">
        <v>42302.087766203709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 t="shared" si="54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s="11" t="s">
        <v>8281</v>
      </c>
      <c r="P1733" t="s">
        <v>8303</v>
      </c>
      <c r="Q1733">
        <f t="shared" si="55"/>
        <v>0</v>
      </c>
      <c r="R1733" s="17">
        <v>42152.906851851847</v>
      </c>
      <c r="S1733" s="17">
        <v>42166.625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 t="shared" si="54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s="11" t="s">
        <v>8281</v>
      </c>
      <c r="P1734" t="s">
        <v>8303</v>
      </c>
      <c r="Q1734">
        <f t="shared" si="55"/>
        <v>0</v>
      </c>
      <c r="R1734" s="17">
        <v>42325.683807870373</v>
      </c>
      <c r="S1734" s="17">
        <v>42385.208333333328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 t="shared" si="54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s="11" t="s">
        <v>8281</v>
      </c>
      <c r="P1735" t="s">
        <v>8303</v>
      </c>
      <c r="Q1735">
        <f t="shared" si="55"/>
        <v>0</v>
      </c>
      <c r="R1735" s="17">
        <v>42614.675625000003</v>
      </c>
      <c r="S1735" s="17">
        <v>42626.895833333328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 t="shared" si="54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s="11" t="s">
        <v>8281</v>
      </c>
      <c r="P1736" t="s">
        <v>8303</v>
      </c>
      <c r="Q1736">
        <f t="shared" si="55"/>
        <v>1</v>
      </c>
      <c r="R1736" s="17">
        <v>42102.036527777775</v>
      </c>
      <c r="S1736" s="17">
        <v>42132.036527777775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 t="shared" si="54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s="11" t="s">
        <v>8281</v>
      </c>
      <c r="P1737" t="s">
        <v>8303</v>
      </c>
      <c r="Q1737">
        <f t="shared" si="55"/>
        <v>55</v>
      </c>
      <c r="R1737" s="17">
        <v>42559.814178240747</v>
      </c>
      <c r="S1737" s="17">
        <v>42589.814178240747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 t="shared" si="54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s="11" t="s">
        <v>8281</v>
      </c>
      <c r="P1738" t="s">
        <v>8303</v>
      </c>
      <c r="Q1738">
        <f t="shared" si="55"/>
        <v>22</v>
      </c>
      <c r="R1738" s="17">
        <v>42286.861493055556</v>
      </c>
      <c r="S1738" s="17">
        <v>42316.90315972222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 t="shared" si="54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s="11" t="s">
        <v>8281</v>
      </c>
      <c r="P1739" t="s">
        <v>8303</v>
      </c>
      <c r="Q1739">
        <f t="shared" si="55"/>
        <v>56.67</v>
      </c>
      <c r="R1739" s="17">
        <v>42175.948981481488</v>
      </c>
      <c r="S1739" s="17">
        <v>42205.948981481488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 t="shared" si="54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s="11" t="s">
        <v>8281</v>
      </c>
      <c r="P1740" t="s">
        <v>8303</v>
      </c>
      <c r="Q1740">
        <f t="shared" si="55"/>
        <v>20</v>
      </c>
      <c r="R1740" s="17">
        <v>41884.874328703707</v>
      </c>
      <c r="S1740" s="17">
        <v>41914.874328703707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 t="shared" si="54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s="11" t="s">
        <v>8281</v>
      </c>
      <c r="P1741" t="s">
        <v>8303</v>
      </c>
      <c r="Q1741">
        <f t="shared" si="55"/>
        <v>1</v>
      </c>
      <c r="R1741" s="17">
        <v>42435.874212962968</v>
      </c>
      <c r="S1741" s="17">
        <v>42494.832546296297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 t="shared" si="54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s="11" t="s">
        <v>8281</v>
      </c>
      <c r="P1742" t="s">
        <v>8303</v>
      </c>
      <c r="Q1742">
        <f t="shared" si="55"/>
        <v>0</v>
      </c>
      <c r="R1742" s="17">
        <v>42171.817384259266</v>
      </c>
      <c r="S1742" s="17">
        <v>42201.817384259266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 t="shared" si="54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s="11" t="s">
        <v>8294</v>
      </c>
      <c r="P1743" t="s">
        <v>8295</v>
      </c>
      <c r="Q1743">
        <f t="shared" si="55"/>
        <v>25.58</v>
      </c>
      <c r="R1743" s="17">
        <v>42120.628136574072</v>
      </c>
      <c r="S1743" s="17">
        <v>42165.628136574072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 t="shared" si="54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s="11" t="s">
        <v>8294</v>
      </c>
      <c r="P1744" t="s">
        <v>8295</v>
      </c>
      <c r="Q1744">
        <f t="shared" si="55"/>
        <v>63.97</v>
      </c>
      <c r="R1744" s="17">
        <v>42710.876967592587</v>
      </c>
      <c r="S1744" s="17">
        <v>42742.875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 t="shared" si="54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s="11" t="s">
        <v>8294</v>
      </c>
      <c r="P1745" t="s">
        <v>8295</v>
      </c>
      <c r="Q1745">
        <f t="shared" si="55"/>
        <v>89.93</v>
      </c>
      <c r="R1745" s="17">
        <v>42586.925636574073</v>
      </c>
      <c r="S1745" s="17">
        <v>42609.165972222225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 t="shared" si="54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s="11" t="s">
        <v>8294</v>
      </c>
      <c r="P1746" t="s">
        <v>8295</v>
      </c>
      <c r="Q1746">
        <f t="shared" si="55"/>
        <v>93.07</v>
      </c>
      <c r="R1746" s="17">
        <v>42026.605057870373</v>
      </c>
      <c r="S1746" s="17">
        <v>42071.563391203701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 t="shared" si="54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s="11" t="s">
        <v>8294</v>
      </c>
      <c r="P1747" t="s">
        <v>8295</v>
      </c>
      <c r="Q1747">
        <f t="shared" si="55"/>
        <v>89.67</v>
      </c>
      <c r="R1747" s="17">
        <v>42690.259699074071</v>
      </c>
      <c r="S1747" s="17">
        <v>42726.083333333328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 t="shared" si="54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s="11" t="s">
        <v>8294</v>
      </c>
      <c r="P1748" t="s">
        <v>8295</v>
      </c>
      <c r="Q1748">
        <f t="shared" si="55"/>
        <v>207.62</v>
      </c>
      <c r="R1748" s="17">
        <v>42668.176701388889</v>
      </c>
      <c r="S1748" s="17">
        <v>42698.083333333328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 t="shared" si="54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s="11" t="s">
        <v>8294</v>
      </c>
      <c r="P1749" t="s">
        <v>8295</v>
      </c>
      <c r="Q1749">
        <f t="shared" si="55"/>
        <v>59.41</v>
      </c>
      <c r="R1749" s="17">
        <v>42292.435532407413</v>
      </c>
      <c r="S1749" s="17">
        <v>42321.625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 t="shared" si="54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s="11" t="s">
        <v>8294</v>
      </c>
      <c r="P1750" t="s">
        <v>8295</v>
      </c>
      <c r="Q1750">
        <f t="shared" si="55"/>
        <v>358.97</v>
      </c>
      <c r="R1750" s="17">
        <v>42219.950729166667</v>
      </c>
      <c r="S1750" s="17">
        <v>42249.950729166667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 t="shared" si="54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s="11" t="s">
        <v>8294</v>
      </c>
      <c r="P1751" t="s">
        <v>8295</v>
      </c>
      <c r="Q1751">
        <f t="shared" si="55"/>
        <v>94.74</v>
      </c>
      <c r="R1751" s="17">
        <v>42758.975937499999</v>
      </c>
      <c r="S1751" s="17">
        <v>42795.791666666672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 t="shared" si="54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s="11" t="s">
        <v>8294</v>
      </c>
      <c r="P1752" t="s">
        <v>8295</v>
      </c>
      <c r="Q1752">
        <f t="shared" si="55"/>
        <v>80.650000000000006</v>
      </c>
      <c r="R1752" s="17">
        <v>42454.836851851855</v>
      </c>
      <c r="S1752" s="17">
        <v>42479.836851851855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 t="shared" si="54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s="11" t="s">
        <v>8294</v>
      </c>
      <c r="P1753" t="s">
        <v>8295</v>
      </c>
      <c r="Q1753">
        <f t="shared" si="55"/>
        <v>168.69</v>
      </c>
      <c r="R1753" s="17">
        <v>42052.7815162037</v>
      </c>
      <c r="S1753" s="17">
        <v>42082.739849537036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 t="shared" si="54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s="11" t="s">
        <v>8294</v>
      </c>
      <c r="P1754" t="s">
        <v>8295</v>
      </c>
      <c r="Q1754">
        <f t="shared" si="55"/>
        <v>34.69</v>
      </c>
      <c r="R1754" s="17">
        <v>42627.253263888888</v>
      </c>
      <c r="S1754" s="17">
        <v>42657.253263888888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 t="shared" si="54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s="11" t="s">
        <v>8294</v>
      </c>
      <c r="P1755" t="s">
        <v>8295</v>
      </c>
      <c r="Q1755">
        <f t="shared" si="55"/>
        <v>462.86</v>
      </c>
      <c r="R1755" s="17">
        <v>42420.74962962963</v>
      </c>
      <c r="S1755" s="17">
        <v>42450.707962962959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 t="shared" si="54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s="11" t="s">
        <v>8294</v>
      </c>
      <c r="P1756" t="s">
        <v>8295</v>
      </c>
      <c r="Q1756">
        <f t="shared" si="55"/>
        <v>104.39</v>
      </c>
      <c r="R1756" s="17">
        <v>42067.876770833333</v>
      </c>
      <c r="S1756" s="17">
        <v>42097.835104166668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 t="shared" si="54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s="11" t="s">
        <v>8294</v>
      </c>
      <c r="P1757" t="s">
        <v>8295</v>
      </c>
      <c r="Q1757">
        <f t="shared" si="55"/>
        <v>7.5</v>
      </c>
      <c r="R1757" s="17">
        <v>42252.788900462961</v>
      </c>
      <c r="S1757" s="17">
        <v>42282.788900462961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 t="shared" si="54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s="11" t="s">
        <v>8294</v>
      </c>
      <c r="P1758" t="s">
        <v>8295</v>
      </c>
      <c r="Q1758">
        <f t="shared" si="55"/>
        <v>47.13</v>
      </c>
      <c r="R1758" s="17">
        <v>42571.167465277773</v>
      </c>
      <c r="S1758" s="17">
        <v>42611.167465277773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 t="shared" si="54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s="11" t="s">
        <v>8294</v>
      </c>
      <c r="P1759" t="s">
        <v>8295</v>
      </c>
      <c r="Q1759">
        <f t="shared" si="55"/>
        <v>414.29</v>
      </c>
      <c r="R1759" s="17">
        <v>42733.827349537038</v>
      </c>
      <c r="S1759" s="17">
        <v>42763.811805555553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 t="shared" si="54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s="11" t="s">
        <v>8294</v>
      </c>
      <c r="P1760" t="s">
        <v>8295</v>
      </c>
      <c r="Q1760">
        <f t="shared" si="55"/>
        <v>42.48</v>
      </c>
      <c r="R1760" s="17">
        <v>42505.955925925926</v>
      </c>
      <c r="S1760" s="17">
        <v>42565.955925925926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 t="shared" si="54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s="11" t="s">
        <v>8294</v>
      </c>
      <c r="P1761" t="s">
        <v>8295</v>
      </c>
      <c r="Q1761">
        <f t="shared" si="55"/>
        <v>108.78</v>
      </c>
      <c r="R1761" s="17">
        <v>42068.829039351855</v>
      </c>
      <c r="S1761" s="17">
        <v>42088.787372685183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 t="shared" si="54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s="11" t="s">
        <v>8294</v>
      </c>
      <c r="P1762" t="s">
        <v>8295</v>
      </c>
      <c r="Q1762">
        <f t="shared" si="55"/>
        <v>81.099999999999994</v>
      </c>
      <c r="R1762" s="17">
        <v>42405.67260416667</v>
      </c>
      <c r="S1762" s="17">
        <v>42425.67260416667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 t="shared" si="54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s="11" t="s">
        <v>8294</v>
      </c>
      <c r="P1763" t="s">
        <v>8295</v>
      </c>
      <c r="Q1763">
        <f t="shared" si="55"/>
        <v>51.67</v>
      </c>
      <c r="R1763" s="17">
        <v>42209.567824074074</v>
      </c>
      <c r="S1763" s="17">
        <v>42259.567824074074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 t="shared" si="54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s="11" t="s">
        <v>8294</v>
      </c>
      <c r="P1764" t="s">
        <v>8295</v>
      </c>
      <c r="Q1764">
        <f t="shared" si="55"/>
        <v>35.4</v>
      </c>
      <c r="R1764" s="17">
        <v>42410.982002314813</v>
      </c>
      <c r="S1764" s="17">
        <v>42440.982002314813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 t="shared" si="54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s="11" t="s">
        <v>8294</v>
      </c>
      <c r="P1765" t="s">
        <v>8295</v>
      </c>
      <c r="Q1765">
        <f t="shared" si="55"/>
        <v>103.64</v>
      </c>
      <c r="R1765" s="17">
        <v>42636.868518518517</v>
      </c>
      <c r="S1765" s="17">
        <v>42666.868518518517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 t="shared" si="54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s="11" t="s">
        <v>8294</v>
      </c>
      <c r="P1766" t="s">
        <v>8295</v>
      </c>
      <c r="Q1766">
        <f t="shared" si="55"/>
        <v>55.28</v>
      </c>
      <c r="R1766" s="17">
        <v>41825.485868055555</v>
      </c>
      <c r="S1766" s="17">
        <v>41854.485868055555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 t="shared" si="54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s="11" t="s">
        <v>8294</v>
      </c>
      <c r="P1767" t="s">
        <v>8295</v>
      </c>
      <c r="Q1767">
        <f t="shared" si="55"/>
        <v>72.17</v>
      </c>
      <c r="R1767" s="17">
        <v>41834.980462962965</v>
      </c>
      <c r="S1767" s="17">
        <v>41864.980462962965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 t="shared" si="54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s="11" t="s">
        <v>8294</v>
      </c>
      <c r="P1768" t="s">
        <v>8295</v>
      </c>
      <c r="Q1768">
        <f t="shared" si="55"/>
        <v>0</v>
      </c>
      <c r="R1768" s="17">
        <v>41855.859814814816</v>
      </c>
      <c r="S1768" s="17">
        <v>41876.859814814816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 t="shared" si="54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s="11" t="s">
        <v>8294</v>
      </c>
      <c r="P1769" t="s">
        <v>8295</v>
      </c>
      <c r="Q1769">
        <f t="shared" si="55"/>
        <v>58.62</v>
      </c>
      <c r="R1769" s="17">
        <v>41824.658379629633</v>
      </c>
      <c r="S1769" s="17">
        <v>41854.658379629633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 t="shared" si="54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s="11" t="s">
        <v>8294</v>
      </c>
      <c r="P1770" t="s">
        <v>8295</v>
      </c>
      <c r="Q1770">
        <f t="shared" si="55"/>
        <v>12.47</v>
      </c>
      <c r="R1770" s="17">
        <v>41849.560694444444</v>
      </c>
      <c r="S1770" s="17">
        <v>41909.560694444444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 t="shared" si="54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s="11" t="s">
        <v>8294</v>
      </c>
      <c r="P1771" t="s">
        <v>8295</v>
      </c>
      <c r="Q1771">
        <f t="shared" si="55"/>
        <v>49.14</v>
      </c>
      <c r="R1771" s="17">
        <v>41987.818969907406</v>
      </c>
      <c r="S1771" s="17">
        <v>42017.818969907406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 t="shared" si="54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s="11" t="s">
        <v>8294</v>
      </c>
      <c r="P1772" t="s">
        <v>8295</v>
      </c>
      <c r="Q1772">
        <f t="shared" si="55"/>
        <v>150.5</v>
      </c>
      <c r="R1772" s="17">
        <v>41891.780023148152</v>
      </c>
      <c r="S1772" s="17">
        <v>41926.780023148152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 t="shared" si="54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s="11" t="s">
        <v>8294</v>
      </c>
      <c r="P1773" t="s">
        <v>8295</v>
      </c>
      <c r="Q1773">
        <f t="shared" si="55"/>
        <v>35.799999999999997</v>
      </c>
      <c r="R1773" s="17">
        <v>41905.979629629634</v>
      </c>
      <c r="S1773" s="17">
        <v>41935.979629629634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 t="shared" si="54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s="11" t="s">
        <v>8294</v>
      </c>
      <c r="P1774" t="s">
        <v>8295</v>
      </c>
      <c r="Q1774">
        <f t="shared" si="55"/>
        <v>45.16</v>
      </c>
      <c r="R1774" s="17">
        <v>41766.718009259261</v>
      </c>
      <c r="S1774" s="17">
        <v>41826.718009259261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 t="shared" si="54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s="11" t="s">
        <v>8294</v>
      </c>
      <c r="P1775" t="s">
        <v>8295</v>
      </c>
      <c r="Q1775">
        <f t="shared" si="55"/>
        <v>98.79</v>
      </c>
      <c r="R1775" s="17">
        <v>41978.760393518518</v>
      </c>
      <c r="S1775" s="17">
        <v>42023.760393518518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 t="shared" si="54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s="11" t="s">
        <v>8294</v>
      </c>
      <c r="P1776" t="s">
        <v>8295</v>
      </c>
      <c r="Q1776">
        <f t="shared" si="55"/>
        <v>88.31</v>
      </c>
      <c r="R1776" s="17">
        <v>41930.218657407408</v>
      </c>
      <c r="S1776" s="17">
        <v>41972.624305555553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 t="shared" si="54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s="11" t="s">
        <v>8294</v>
      </c>
      <c r="P1777" t="s">
        <v>8295</v>
      </c>
      <c r="Q1777">
        <f t="shared" si="55"/>
        <v>170.63</v>
      </c>
      <c r="R1777" s="17">
        <v>41891.976388888892</v>
      </c>
      <c r="S1777" s="17">
        <v>41936.976388888892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 t="shared" si="54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s="11" t="s">
        <v>8294</v>
      </c>
      <c r="P1778" t="s">
        <v>8295</v>
      </c>
      <c r="Q1778">
        <f t="shared" si="55"/>
        <v>83.75</v>
      </c>
      <c r="R1778" s="17">
        <v>41905.95684027778</v>
      </c>
      <c r="S1778" s="17">
        <v>41941.95684027778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 t="shared" si="54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s="11" t="s">
        <v>8294</v>
      </c>
      <c r="P1779" t="s">
        <v>8295</v>
      </c>
      <c r="Q1779">
        <f t="shared" si="55"/>
        <v>65.099999999999994</v>
      </c>
      <c r="R1779" s="17">
        <v>42025.357094907406</v>
      </c>
      <c r="S1779" s="17">
        <v>42055.357094907406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 t="shared" si="54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s="11" t="s">
        <v>8294</v>
      </c>
      <c r="P1780" t="s">
        <v>8295</v>
      </c>
      <c r="Q1780">
        <f t="shared" si="55"/>
        <v>66.33</v>
      </c>
      <c r="R1780" s="17">
        <v>42045.86336805555</v>
      </c>
      <c r="S1780" s="17">
        <v>42090.821701388893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 t="shared" si="54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s="11" t="s">
        <v>8294</v>
      </c>
      <c r="P1781" t="s">
        <v>8295</v>
      </c>
      <c r="Q1781">
        <f t="shared" si="55"/>
        <v>104.89</v>
      </c>
      <c r="R1781" s="17">
        <v>42585.691898148143</v>
      </c>
      <c r="S1781" s="17">
        <v>42615.691898148143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 t="shared" si="54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s="11" t="s">
        <v>8294</v>
      </c>
      <c r="P1782" t="s">
        <v>8295</v>
      </c>
      <c r="Q1782">
        <f t="shared" si="55"/>
        <v>78.44</v>
      </c>
      <c r="R1782" s="17">
        <v>42493.600810185191</v>
      </c>
      <c r="S1782" s="17">
        <v>42553.600810185191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 t="shared" si="54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s="11" t="s">
        <v>8294</v>
      </c>
      <c r="P1783" t="s">
        <v>8295</v>
      </c>
      <c r="Q1783">
        <f t="shared" si="55"/>
        <v>59.04</v>
      </c>
      <c r="R1783" s="17">
        <v>42597.617418981477</v>
      </c>
      <c r="S1783" s="17">
        <v>42628.617418981477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 t="shared" si="54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s="11" t="s">
        <v>8294</v>
      </c>
      <c r="P1784" t="s">
        <v>8295</v>
      </c>
      <c r="Q1784">
        <f t="shared" si="55"/>
        <v>71.34</v>
      </c>
      <c r="R1784" s="17">
        <v>42388.575104166666</v>
      </c>
      <c r="S1784" s="17">
        <v>42421.575104166666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 t="shared" si="54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s="11" t="s">
        <v>8294</v>
      </c>
      <c r="P1785" t="s">
        <v>8295</v>
      </c>
      <c r="Q1785">
        <f t="shared" si="55"/>
        <v>51.23</v>
      </c>
      <c r="R1785" s="17">
        <v>42115.949976851851</v>
      </c>
      <c r="S1785" s="17">
        <v>42145.949976851851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 t="shared" si="54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s="11" t="s">
        <v>8294</v>
      </c>
      <c r="P1786" t="s">
        <v>8295</v>
      </c>
      <c r="Q1786">
        <f t="shared" si="55"/>
        <v>60.24</v>
      </c>
      <c r="R1786" s="17">
        <v>42003.655555555553</v>
      </c>
      <c r="S1786" s="17">
        <v>42035.142361111109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 t="shared" si="54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s="11" t="s">
        <v>8294</v>
      </c>
      <c r="P1787" t="s">
        <v>8295</v>
      </c>
      <c r="Q1787">
        <f t="shared" si="55"/>
        <v>44.94</v>
      </c>
      <c r="R1787" s="17">
        <v>41897.134895833333</v>
      </c>
      <c r="S1787" s="17">
        <v>41928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 t="shared" si="54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s="11" t="s">
        <v>8294</v>
      </c>
      <c r="P1788" t="s">
        <v>8295</v>
      </c>
      <c r="Q1788">
        <f t="shared" si="55"/>
        <v>31.21</v>
      </c>
      <c r="R1788" s="17">
        <v>41958.550659722227</v>
      </c>
      <c r="S1788" s="17">
        <v>41988.550659722227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 t="shared" si="54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s="11" t="s">
        <v>8294</v>
      </c>
      <c r="P1789" t="s">
        <v>8295</v>
      </c>
      <c r="Q1789">
        <f t="shared" si="55"/>
        <v>63.88</v>
      </c>
      <c r="R1789" s="17">
        <v>42068.65552083333</v>
      </c>
      <c r="S1789" s="17">
        <v>42098.613854166666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 t="shared" si="54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s="11" t="s">
        <v>8294</v>
      </c>
      <c r="P1790" t="s">
        <v>8295</v>
      </c>
      <c r="Q1790">
        <f t="shared" si="55"/>
        <v>19</v>
      </c>
      <c r="R1790" s="17">
        <v>41913.94840277778</v>
      </c>
      <c r="S1790" s="17">
        <v>41943.94840277778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 t="shared" si="54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s="11" t="s">
        <v>8294</v>
      </c>
      <c r="P1791" t="s">
        <v>8295</v>
      </c>
      <c r="Q1791">
        <f t="shared" si="55"/>
        <v>10</v>
      </c>
      <c r="R1791" s="17">
        <v>41956.250034722223</v>
      </c>
      <c r="S1791" s="17">
        <v>42016.250034722223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 t="shared" si="54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s="11" t="s">
        <v>8294</v>
      </c>
      <c r="P1792" t="s">
        <v>8295</v>
      </c>
      <c r="Q1792">
        <f t="shared" si="55"/>
        <v>109.07</v>
      </c>
      <c r="R1792" s="17">
        <v>42010.674513888895</v>
      </c>
      <c r="S1792" s="17">
        <v>42040.674513888895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 t="shared" si="54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s="11" t="s">
        <v>8294</v>
      </c>
      <c r="P1793" t="s">
        <v>8295</v>
      </c>
      <c r="Q1793">
        <f t="shared" si="55"/>
        <v>26.75</v>
      </c>
      <c r="R1793" s="17">
        <v>41973.740335648152</v>
      </c>
      <c r="S1793" s="17">
        <v>42033.740335648152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 t="shared" ref="F1794:F1857" si="56">ROUND(E1794/D1794*100,0)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s="11" t="s">
        <v>8294</v>
      </c>
      <c r="P1794" t="s">
        <v>8295</v>
      </c>
      <c r="Q1794">
        <f t="shared" ref="Q1794:Q1857" si="57">IFERROR(ROUND(E1794/M1794,2),0)</f>
        <v>109.94</v>
      </c>
      <c r="R1794" s="17">
        <v>42189.031041666662</v>
      </c>
      <c r="S1794" s="17">
        <v>42226.290972222225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 t="shared" si="56"/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s="11" t="s">
        <v>8294</v>
      </c>
      <c r="P1795" t="s">
        <v>8295</v>
      </c>
      <c r="Q1795">
        <f t="shared" si="57"/>
        <v>20</v>
      </c>
      <c r="R1795" s="17">
        <v>41940.89166666667</v>
      </c>
      <c r="S1795" s="17">
        <v>41970.933333333334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 t="shared" si="56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s="11" t="s">
        <v>8294</v>
      </c>
      <c r="P1796" t="s">
        <v>8295</v>
      </c>
      <c r="Q1796">
        <f t="shared" si="57"/>
        <v>55.39</v>
      </c>
      <c r="R1796" s="17">
        <v>42011.551180555558</v>
      </c>
      <c r="S1796" s="17">
        <v>42046.551180555558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 t="shared" si="56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s="11" t="s">
        <v>8294</v>
      </c>
      <c r="P1797" t="s">
        <v>8295</v>
      </c>
      <c r="Q1797">
        <f t="shared" si="57"/>
        <v>133.9</v>
      </c>
      <c r="R1797" s="17">
        <v>42628.288668981477</v>
      </c>
      <c r="S1797" s="17">
        <v>42657.666666666672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 t="shared" si="56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s="11" t="s">
        <v>8294</v>
      </c>
      <c r="P1798" t="s">
        <v>8295</v>
      </c>
      <c r="Q1798">
        <f t="shared" si="57"/>
        <v>48.72</v>
      </c>
      <c r="R1798" s="17">
        <v>42515.439421296294</v>
      </c>
      <c r="S1798" s="17">
        <v>42575.439421296294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 t="shared" si="56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s="11" t="s">
        <v>8294</v>
      </c>
      <c r="P1799" t="s">
        <v>8295</v>
      </c>
      <c r="Q1799">
        <f t="shared" si="57"/>
        <v>48.25</v>
      </c>
      <c r="R1799" s="17">
        <v>42689.56931712963</v>
      </c>
      <c r="S1799" s="17">
        <v>42719.56931712963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 t="shared" si="56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s="11" t="s">
        <v>8294</v>
      </c>
      <c r="P1800" t="s">
        <v>8295</v>
      </c>
      <c r="Q1800">
        <f t="shared" si="57"/>
        <v>58.97</v>
      </c>
      <c r="R1800" s="17">
        <v>42344.32677083333</v>
      </c>
      <c r="S1800" s="17">
        <v>42404.32677083333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 t="shared" si="56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s="11" t="s">
        <v>8294</v>
      </c>
      <c r="P1801" t="s">
        <v>8295</v>
      </c>
      <c r="Q1801">
        <f t="shared" si="57"/>
        <v>11.64</v>
      </c>
      <c r="R1801" s="17">
        <v>41934.842685185184</v>
      </c>
      <c r="S1801" s="17">
        <v>41954.884351851855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 t="shared" si="56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s="11" t="s">
        <v>8294</v>
      </c>
      <c r="P1802" t="s">
        <v>8295</v>
      </c>
      <c r="Q1802">
        <f t="shared" si="57"/>
        <v>83.72</v>
      </c>
      <c r="R1802" s="17">
        <v>42623.606134259258</v>
      </c>
      <c r="S1802" s="17">
        <v>42653.606134259258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 t="shared" si="56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s="11" t="s">
        <v>8294</v>
      </c>
      <c r="P1803" t="s">
        <v>8295</v>
      </c>
      <c r="Q1803">
        <f t="shared" si="57"/>
        <v>63.65</v>
      </c>
      <c r="R1803" s="17">
        <v>42321.660509259258</v>
      </c>
      <c r="S1803" s="17">
        <v>42353.506944444445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 t="shared" si="56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s="11" t="s">
        <v>8294</v>
      </c>
      <c r="P1804" t="s">
        <v>8295</v>
      </c>
      <c r="Q1804">
        <f t="shared" si="57"/>
        <v>94.28</v>
      </c>
      <c r="R1804" s="17">
        <v>42159.47256944445</v>
      </c>
      <c r="S1804" s="17">
        <v>42182.915972222225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 t="shared" si="56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s="11" t="s">
        <v>8294</v>
      </c>
      <c r="P1805" t="s">
        <v>8295</v>
      </c>
      <c r="Q1805">
        <f t="shared" si="57"/>
        <v>71.87</v>
      </c>
      <c r="R1805" s="17">
        <v>42018.071550925932</v>
      </c>
      <c r="S1805" s="17">
        <v>42049.071550925932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 t="shared" si="56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s="11" t="s">
        <v>8294</v>
      </c>
      <c r="P1806" t="s">
        <v>8295</v>
      </c>
      <c r="Q1806">
        <f t="shared" si="57"/>
        <v>104.85</v>
      </c>
      <c r="R1806" s="17">
        <v>42282.678287037037</v>
      </c>
      <c r="S1806" s="17">
        <v>42322.719953703709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 t="shared" si="56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s="11" t="s">
        <v>8294</v>
      </c>
      <c r="P1807" t="s">
        <v>8295</v>
      </c>
      <c r="Q1807">
        <f t="shared" si="57"/>
        <v>67.14</v>
      </c>
      <c r="R1807" s="17">
        <v>42247.803912037038</v>
      </c>
      <c r="S1807" s="17">
        <v>42279.75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 t="shared" si="56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s="11" t="s">
        <v>8294</v>
      </c>
      <c r="P1808" t="s">
        <v>8295</v>
      </c>
      <c r="Q1808">
        <f t="shared" si="57"/>
        <v>73.88</v>
      </c>
      <c r="R1808" s="17">
        <v>41877.638298611113</v>
      </c>
      <c r="S1808" s="17">
        <v>41912.638298611113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 t="shared" si="56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s="11" t="s">
        <v>8294</v>
      </c>
      <c r="P1809" t="s">
        <v>8295</v>
      </c>
      <c r="Q1809">
        <f t="shared" si="57"/>
        <v>69.13</v>
      </c>
      <c r="R1809" s="17">
        <v>41880.068437499998</v>
      </c>
      <c r="S1809" s="17">
        <v>41910.068437499998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 t="shared" si="56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s="11" t="s">
        <v>8294</v>
      </c>
      <c r="P1810" t="s">
        <v>8295</v>
      </c>
      <c r="Q1810">
        <f t="shared" si="57"/>
        <v>120.77</v>
      </c>
      <c r="R1810" s="17">
        <v>42742.680902777778</v>
      </c>
      <c r="S1810" s="17">
        <v>42777.680902777778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 t="shared" si="56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s="11" t="s">
        <v>8294</v>
      </c>
      <c r="P1811" t="s">
        <v>8295</v>
      </c>
      <c r="Q1811">
        <f t="shared" si="57"/>
        <v>42.22</v>
      </c>
      <c r="R1811" s="17">
        <v>42029.907858796301</v>
      </c>
      <c r="S1811" s="17">
        <v>42064.907858796301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 t="shared" si="56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s="11" t="s">
        <v>8294</v>
      </c>
      <c r="P1812" t="s">
        <v>8295</v>
      </c>
      <c r="Q1812">
        <f t="shared" si="57"/>
        <v>7.5</v>
      </c>
      <c r="R1812" s="17">
        <v>41860.91002314815</v>
      </c>
      <c r="S1812" s="17">
        <v>41872.91002314815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 t="shared" si="56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s="11" t="s">
        <v>8294</v>
      </c>
      <c r="P1813" t="s">
        <v>8295</v>
      </c>
      <c r="Q1813">
        <f t="shared" si="57"/>
        <v>1.54</v>
      </c>
      <c r="R1813" s="17">
        <v>41876.433680555558</v>
      </c>
      <c r="S1813" s="17">
        <v>41936.166666666664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 t="shared" si="56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s="11" t="s">
        <v>8294</v>
      </c>
      <c r="P1814" t="s">
        <v>8295</v>
      </c>
      <c r="Q1814">
        <f t="shared" si="57"/>
        <v>37.61</v>
      </c>
      <c r="R1814" s="17">
        <v>42524.318703703699</v>
      </c>
      <c r="S1814" s="17">
        <v>42554.318703703699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 t="shared" si="56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s="11" t="s">
        <v>8294</v>
      </c>
      <c r="P1815" t="s">
        <v>8295</v>
      </c>
      <c r="Q1815">
        <f t="shared" si="57"/>
        <v>0</v>
      </c>
      <c r="R1815" s="17">
        <v>41829.889027777775</v>
      </c>
      <c r="S1815" s="17">
        <v>41859.889027777775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 t="shared" si="56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s="11" t="s">
        <v>8294</v>
      </c>
      <c r="P1816" t="s">
        <v>8295</v>
      </c>
      <c r="Q1816">
        <f t="shared" si="57"/>
        <v>42.16</v>
      </c>
      <c r="R1816" s="17">
        <v>42033.314074074078</v>
      </c>
      <c r="S1816" s="17">
        <v>42063.314074074078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 t="shared" si="56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s="11" t="s">
        <v>8294</v>
      </c>
      <c r="P1817" t="s">
        <v>8295</v>
      </c>
      <c r="Q1817">
        <f t="shared" si="57"/>
        <v>0</v>
      </c>
      <c r="R1817" s="17">
        <v>42172.906678240746</v>
      </c>
      <c r="S1817" s="17">
        <v>42186.906678240746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 t="shared" si="56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s="11" t="s">
        <v>8294</v>
      </c>
      <c r="P1818" t="s">
        <v>8295</v>
      </c>
      <c r="Q1818">
        <f t="shared" si="57"/>
        <v>84.83</v>
      </c>
      <c r="R1818" s="17">
        <v>42548.876192129625</v>
      </c>
      <c r="S1818" s="17">
        <v>42576.791666666672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 t="shared" si="56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s="11" t="s">
        <v>8294</v>
      </c>
      <c r="P1819" t="s">
        <v>8295</v>
      </c>
      <c r="Q1819">
        <f t="shared" si="57"/>
        <v>94.19</v>
      </c>
      <c r="R1819" s="17">
        <v>42705.662118055552</v>
      </c>
      <c r="S1819" s="17">
        <v>42765.290972222225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 t="shared" si="56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s="11" t="s">
        <v>8294</v>
      </c>
      <c r="P1820" t="s">
        <v>8295</v>
      </c>
      <c r="Q1820">
        <f t="shared" si="57"/>
        <v>0</v>
      </c>
      <c r="R1820" s="17">
        <v>42067.234375</v>
      </c>
      <c r="S1820" s="17">
        <v>42097.192708333328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 t="shared" si="56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s="11" t="s">
        <v>8294</v>
      </c>
      <c r="P1821" t="s">
        <v>8295</v>
      </c>
      <c r="Q1821">
        <f t="shared" si="57"/>
        <v>6.25</v>
      </c>
      <c r="R1821" s="17">
        <v>41820.752268518518</v>
      </c>
      <c r="S1821" s="17">
        <v>41850.752268518518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 t="shared" si="56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s="11" t="s">
        <v>8294</v>
      </c>
      <c r="P1822" t="s">
        <v>8295</v>
      </c>
      <c r="Q1822">
        <f t="shared" si="57"/>
        <v>213.38</v>
      </c>
      <c r="R1822" s="17">
        <v>42065.084375000006</v>
      </c>
      <c r="S1822" s="17">
        <v>42095.042708333334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 t="shared" si="56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s="11" t="s">
        <v>8281</v>
      </c>
      <c r="P1823" t="s">
        <v>8282</v>
      </c>
      <c r="Q1823">
        <f t="shared" si="57"/>
        <v>59.16</v>
      </c>
      <c r="R1823" s="17">
        <v>40926.319062499999</v>
      </c>
      <c r="S1823" s="17">
        <v>40971.319062499999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 t="shared" si="56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s="11" t="s">
        <v>8281</v>
      </c>
      <c r="P1824" t="s">
        <v>8282</v>
      </c>
      <c r="Q1824">
        <f t="shared" si="57"/>
        <v>27.27</v>
      </c>
      <c r="R1824" s="17">
        <v>41634.797013888885</v>
      </c>
      <c r="S1824" s="17">
        <v>41670.792361111111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 t="shared" si="56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s="11" t="s">
        <v>8281</v>
      </c>
      <c r="P1825" t="s">
        <v>8282</v>
      </c>
      <c r="Q1825">
        <f t="shared" si="57"/>
        <v>24.58</v>
      </c>
      <c r="R1825" s="17">
        <v>41176.684907407405</v>
      </c>
      <c r="S1825" s="17">
        <v>41206.684907407405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 t="shared" si="56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s="11" t="s">
        <v>8281</v>
      </c>
      <c r="P1826" t="s">
        <v>8282</v>
      </c>
      <c r="Q1826">
        <f t="shared" si="57"/>
        <v>75.05</v>
      </c>
      <c r="R1826" s="17">
        <v>41626.916284722225</v>
      </c>
      <c r="S1826" s="17">
        <v>41647.088888888888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 t="shared" si="56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s="11" t="s">
        <v>8281</v>
      </c>
      <c r="P1827" t="s">
        <v>8282</v>
      </c>
      <c r="Q1827">
        <f t="shared" si="57"/>
        <v>42.02</v>
      </c>
      <c r="R1827" s="17">
        <v>41443.83452546296</v>
      </c>
      <c r="S1827" s="17">
        <v>41466.83452546296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 t="shared" si="56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s="11" t="s">
        <v>8281</v>
      </c>
      <c r="P1828" t="s">
        <v>8282</v>
      </c>
      <c r="Q1828">
        <f t="shared" si="57"/>
        <v>53.16</v>
      </c>
      <c r="R1828" s="17">
        <v>41657.923807870371</v>
      </c>
      <c r="S1828" s="17">
        <v>41687.923807870371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 t="shared" si="56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s="11" t="s">
        <v>8281</v>
      </c>
      <c r="P1829" t="s">
        <v>8282</v>
      </c>
      <c r="Q1829">
        <f t="shared" si="57"/>
        <v>83.89</v>
      </c>
      <c r="R1829" s="17">
        <v>40555.325937499998</v>
      </c>
      <c r="S1829" s="17">
        <v>40605.325937499998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 t="shared" si="56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s="11" t="s">
        <v>8281</v>
      </c>
      <c r="P1830" t="s">
        <v>8282</v>
      </c>
      <c r="Q1830">
        <f t="shared" si="57"/>
        <v>417.33</v>
      </c>
      <c r="R1830" s="17">
        <v>41736.899652777778</v>
      </c>
      <c r="S1830" s="17">
        <v>41768.916666666664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 t="shared" si="56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s="11" t="s">
        <v>8281</v>
      </c>
      <c r="P1831" t="s">
        <v>8282</v>
      </c>
      <c r="Q1831">
        <f t="shared" si="57"/>
        <v>75.77</v>
      </c>
      <c r="R1831" s="17">
        <v>40516.087627314817</v>
      </c>
      <c r="S1831" s="17">
        <v>40564.916666666664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 t="shared" si="56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s="11" t="s">
        <v>8281</v>
      </c>
      <c r="P1832" t="s">
        <v>8282</v>
      </c>
      <c r="Q1832">
        <f t="shared" si="57"/>
        <v>67.39</v>
      </c>
      <c r="R1832" s="17">
        <v>41664.684108796297</v>
      </c>
      <c r="S1832" s="17">
        <v>41694.684108796297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 t="shared" si="56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s="11" t="s">
        <v>8281</v>
      </c>
      <c r="P1833" t="s">
        <v>8282</v>
      </c>
      <c r="Q1833">
        <f t="shared" si="57"/>
        <v>73.569999999999993</v>
      </c>
      <c r="R1833" s="17">
        <v>41026.996099537035</v>
      </c>
      <c r="S1833" s="17">
        <v>41041.996099537035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 t="shared" si="56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s="11" t="s">
        <v>8281</v>
      </c>
      <c r="P1834" t="s">
        <v>8282</v>
      </c>
      <c r="Q1834">
        <f t="shared" si="57"/>
        <v>25</v>
      </c>
      <c r="R1834" s="17">
        <v>40576.539664351854</v>
      </c>
      <c r="S1834" s="17">
        <v>40606.539664351854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 t="shared" si="56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s="11" t="s">
        <v>8281</v>
      </c>
      <c r="P1835" t="s">
        <v>8282</v>
      </c>
      <c r="Q1835">
        <f t="shared" si="57"/>
        <v>42</v>
      </c>
      <c r="R1835" s="17">
        <v>41303.044016203705</v>
      </c>
      <c r="S1835" s="17">
        <v>41335.332638888889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 t="shared" si="56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s="11" t="s">
        <v>8281</v>
      </c>
      <c r="P1836" t="s">
        <v>8282</v>
      </c>
      <c r="Q1836">
        <f t="shared" si="57"/>
        <v>131.16999999999999</v>
      </c>
      <c r="R1836" s="17">
        <v>41988.964062500003</v>
      </c>
      <c r="S1836" s="17">
        <v>42028.964062500003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 t="shared" si="56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s="11" t="s">
        <v>8281</v>
      </c>
      <c r="P1837" t="s">
        <v>8282</v>
      </c>
      <c r="Q1837">
        <f t="shared" si="57"/>
        <v>47.27</v>
      </c>
      <c r="R1837" s="17">
        <v>42430.702210648145</v>
      </c>
      <c r="S1837" s="17">
        <v>42460.660543981481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 t="shared" si="56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s="11" t="s">
        <v>8281</v>
      </c>
      <c r="P1838" t="s">
        <v>8282</v>
      </c>
      <c r="Q1838">
        <f t="shared" si="57"/>
        <v>182.13</v>
      </c>
      <c r="R1838" s="17">
        <v>41305.809363425928</v>
      </c>
      <c r="S1838" s="17">
        <v>41322.809363425928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 t="shared" si="56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s="11" t="s">
        <v>8281</v>
      </c>
      <c r="P1839" t="s">
        <v>8282</v>
      </c>
      <c r="Q1839">
        <f t="shared" si="57"/>
        <v>61.37</v>
      </c>
      <c r="R1839" s="17">
        <v>40926.047858796301</v>
      </c>
      <c r="S1839" s="17">
        <v>40986.006192129629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 t="shared" si="56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s="11" t="s">
        <v>8281</v>
      </c>
      <c r="P1840" t="s">
        <v>8282</v>
      </c>
      <c r="Q1840">
        <f t="shared" si="57"/>
        <v>35.770000000000003</v>
      </c>
      <c r="R1840" s="17">
        <v>40788.786539351851</v>
      </c>
      <c r="S1840" s="17">
        <v>40817.125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 t="shared" si="56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s="11" t="s">
        <v>8281</v>
      </c>
      <c r="P1841" t="s">
        <v>8282</v>
      </c>
      <c r="Q1841">
        <f t="shared" si="57"/>
        <v>45.62</v>
      </c>
      <c r="R1841" s="17">
        <v>42614.722013888888</v>
      </c>
      <c r="S1841" s="17">
        <v>42644.722013888888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 t="shared" si="56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s="11" t="s">
        <v>8281</v>
      </c>
      <c r="P1842" t="s">
        <v>8282</v>
      </c>
      <c r="Q1842">
        <f t="shared" si="57"/>
        <v>75.38</v>
      </c>
      <c r="R1842" s="17">
        <v>41382.096180555556</v>
      </c>
      <c r="S1842" s="17">
        <v>41401.207638888889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 t="shared" si="56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s="11" t="s">
        <v>8281</v>
      </c>
      <c r="P1843" t="s">
        <v>8282</v>
      </c>
      <c r="Q1843">
        <f t="shared" si="57"/>
        <v>50.88</v>
      </c>
      <c r="R1843" s="17">
        <v>41745.84542824074</v>
      </c>
      <c r="S1843" s="17">
        <v>41779.207638888889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 t="shared" si="56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s="11" t="s">
        <v>8281</v>
      </c>
      <c r="P1844" t="s">
        <v>8282</v>
      </c>
      <c r="Q1844">
        <f t="shared" si="57"/>
        <v>119.29</v>
      </c>
      <c r="R1844" s="17">
        <v>42031.631724537037</v>
      </c>
      <c r="S1844" s="17">
        <v>42065.249305555553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 t="shared" si="56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s="11" t="s">
        <v>8281</v>
      </c>
      <c r="P1845" t="s">
        <v>8282</v>
      </c>
      <c r="Q1845">
        <f t="shared" si="57"/>
        <v>92.54</v>
      </c>
      <c r="R1845" s="17">
        <v>40564.994837962964</v>
      </c>
      <c r="S1845" s="17">
        <v>40594.994837962964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 t="shared" si="56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s="11" t="s">
        <v>8281</v>
      </c>
      <c r="P1846" t="s">
        <v>8282</v>
      </c>
      <c r="Q1846">
        <f t="shared" si="57"/>
        <v>76.05</v>
      </c>
      <c r="R1846" s="17">
        <v>40666.973541666666</v>
      </c>
      <c r="S1846" s="17">
        <v>40705.125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 t="shared" si="56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s="11" t="s">
        <v>8281</v>
      </c>
      <c r="P1847" t="s">
        <v>8282</v>
      </c>
      <c r="Q1847">
        <f t="shared" si="57"/>
        <v>52.63</v>
      </c>
      <c r="R1847" s="17">
        <v>42523.333310185189</v>
      </c>
      <c r="S1847" s="17">
        <v>42538.204861111109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 t="shared" si="56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s="11" t="s">
        <v>8281</v>
      </c>
      <c r="P1848" t="s">
        <v>8282</v>
      </c>
      <c r="Q1848">
        <f t="shared" si="57"/>
        <v>98.99</v>
      </c>
      <c r="R1848" s="17">
        <v>41228.650196759263</v>
      </c>
      <c r="S1848" s="17">
        <v>41258.650196759263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 t="shared" si="56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s="11" t="s">
        <v>8281</v>
      </c>
      <c r="P1849" t="s">
        <v>8282</v>
      </c>
      <c r="Q1849">
        <f t="shared" si="57"/>
        <v>79.53</v>
      </c>
      <c r="R1849" s="17">
        <v>42094.236481481479</v>
      </c>
      <c r="S1849" s="17">
        <v>42115.236481481479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 t="shared" si="56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s="11" t="s">
        <v>8281</v>
      </c>
      <c r="P1850" t="s">
        <v>8282</v>
      </c>
      <c r="Q1850">
        <f t="shared" si="57"/>
        <v>134.21</v>
      </c>
      <c r="R1850" s="17">
        <v>40691.788055555553</v>
      </c>
      <c r="S1850" s="17">
        <v>40755.290972222225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 t="shared" si="56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s="11" t="s">
        <v>8281</v>
      </c>
      <c r="P1851" t="s">
        <v>8282</v>
      </c>
      <c r="Q1851">
        <f t="shared" si="57"/>
        <v>37.630000000000003</v>
      </c>
      <c r="R1851" s="17">
        <v>41169.845590277779</v>
      </c>
      <c r="S1851" s="17">
        <v>41199.845590277779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 t="shared" si="56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s="11" t="s">
        <v>8281</v>
      </c>
      <c r="P1852" t="s">
        <v>8282</v>
      </c>
      <c r="Q1852">
        <f t="shared" si="57"/>
        <v>51.04</v>
      </c>
      <c r="R1852" s="17">
        <v>41800.959490740745</v>
      </c>
      <c r="S1852" s="17">
        <v>41830.959490740745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 t="shared" si="56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s="11" t="s">
        <v>8281</v>
      </c>
      <c r="P1853" t="s">
        <v>8282</v>
      </c>
      <c r="Q1853">
        <f t="shared" si="57"/>
        <v>50.04</v>
      </c>
      <c r="R1853" s="17">
        <v>41827.906689814816</v>
      </c>
      <c r="S1853" s="17">
        <v>41848.041666666664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 t="shared" si="56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s="11" t="s">
        <v>8281</v>
      </c>
      <c r="P1854" t="s">
        <v>8282</v>
      </c>
      <c r="Q1854">
        <f t="shared" si="57"/>
        <v>133.93</v>
      </c>
      <c r="R1854" s="17">
        <v>42081.77143518519</v>
      </c>
      <c r="S1854" s="17">
        <v>42119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 t="shared" si="56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s="11" t="s">
        <v>8281</v>
      </c>
      <c r="P1855" t="s">
        <v>8282</v>
      </c>
      <c r="Q1855">
        <f t="shared" si="57"/>
        <v>58.21</v>
      </c>
      <c r="R1855" s="17">
        <v>41177.060381944444</v>
      </c>
      <c r="S1855" s="17">
        <v>41227.102048611108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 t="shared" si="56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s="11" t="s">
        <v>8281</v>
      </c>
      <c r="P1856" t="s">
        <v>8282</v>
      </c>
      <c r="Q1856">
        <f t="shared" si="57"/>
        <v>88.04</v>
      </c>
      <c r="R1856" s="17">
        <v>41388.021261574075</v>
      </c>
      <c r="S1856" s="17">
        <v>41418.021261574075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 t="shared" si="56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s="11" t="s">
        <v>8281</v>
      </c>
      <c r="P1857" t="s">
        <v>8282</v>
      </c>
      <c r="Q1857">
        <f t="shared" si="57"/>
        <v>70.58</v>
      </c>
      <c r="R1857" s="17">
        <v>41600.538657407407</v>
      </c>
      <c r="S1857" s="17">
        <v>41645.538657407407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 t="shared" ref="F1858:F1921" si="58">ROUND(E1858/D1858*100,0)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s="11" t="s">
        <v>8281</v>
      </c>
      <c r="P1858" t="s">
        <v>8282</v>
      </c>
      <c r="Q1858">
        <f t="shared" ref="Q1858:Q1921" si="59">IFERROR(ROUND(E1858/M1858,2),0)</f>
        <v>53.29</v>
      </c>
      <c r="R1858" s="17">
        <v>41817.854999999996</v>
      </c>
      <c r="S1858" s="17">
        <v>41838.854999999996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 t="shared" si="58"/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s="11" t="s">
        <v>8281</v>
      </c>
      <c r="P1859" t="s">
        <v>8282</v>
      </c>
      <c r="Q1859">
        <f t="shared" si="59"/>
        <v>136.36000000000001</v>
      </c>
      <c r="R1859" s="17">
        <v>41864.76866898148</v>
      </c>
      <c r="S1859" s="17">
        <v>41894.76866898148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 t="shared" si="58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s="11" t="s">
        <v>8281</v>
      </c>
      <c r="P1860" t="s">
        <v>8282</v>
      </c>
      <c r="Q1860">
        <f t="shared" si="59"/>
        <v>40.549999999999997</v>
      </c>
      <c r="R1860" s="17">
        <v>40833.200474537036</v>
      </c>
      <c r="S1860" s="17">
        <v>40893.242141203707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 t="shared" si="58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s="11" t="s">
        <v>8281</v>
      </c>
      <c r="P1861" t="s">
        <v>8282</v>
      </c>
      <c r="Q1861">
        <f t="shared" si="59"/>
        <v>70.63</v>
      </c>
      <c r="R1861" s="17">
        <v>40778.770011574074</v>
      </c>
      <c r="S1861" s="17">
        <v>40808.770011574074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 t="shared" si="58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s="11" t="s">
        <v>8281</v>
      </c>
      <c r="P1862" t="s">
        <v>8282</v>
      </c>
      <c r="Q1862">
        <f t="shared" si="59"/>
        <v>52.68</v>
      </c>
      <c r="R1862" s="17">
        <v>41655.709305555552</v>
      </c>
      <c r="S1862" s="17">
        <v>41676.709305555552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 t="shared" si="58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s="11" t="s">
        <v>8289</v>
      </c>
      <c r="P1863" t="s">
        <v>8291</v>
      </c>
      <c r="Q1863">
        <f t="shared" si="59"/>
        <v>0</v>
      </c>
      <c r="R1863" s="17">
        <v>42000.300243055557</v>
      </c>
      <c r="S1863" s="17">
        <v>42030.300243055557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 t="shared" si="58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s="11" t="s">
        <v>8289</v>
      </c>
      <c r="P1864" t="s">
        <v>8291</v>
      </c>
      <c r="Q1864">
        <f t="shared" si="59"/>
        <v>90.94</v>
      </c>
      <c r="R1864" s="17">
        <v>42755.492754629624</v>
      </c>
      <c r="S1864" s="17">
        <v>42802.3125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 t="shared" si="58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s="11" t="s">
        <v>8289</v>
      </c>
      <c r="P1865" t="s">
        <v>8291</v>
      </c>
      <c r="Q1865">
        <f t="shared" si="59"/>
        <v>5</v>
      </c>
      <c r="R1865" s="17">
        <v>41772.797280092593</v>
      </c>
      <c r="S1865" s="17">
        <v>41802.797280092593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 t="shared" si="58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s="11" t="s">
        <v>8289</v>
      </c>
      <c r="P1866" t="s">
        <v>8291</v>
      </c>
      <c r="Q1866">
        <f t="shared" si="59"/>
        <v>58.08</v>
      </c>
      <c r="R1866" s="17">
        <v>41733.716435185182</v>
      </c>
      <c r="S1866" s="17">
        <v>41763.716435185182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 t="shared" si="58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s="11" t="s">
        <v>8289</v>
      </c>
      <c r="P1867" t="s">
        <v>8291</v>
      </c>
      <c r="Q1867">
        <f t="shared" si="59"/>
        <v>2</v>
      </c>
      <c r="R1867" s="17">
        <v>42645.367442129631</v>
      </c>
      <c r="S1867" s="17">
        <v>42680.409108796302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 t="shared" si="58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s="11" t="s">
        <v>8289</v>
      </c>
      <c r="P1868" t="s">
        <v>8291</v>
      </c>
      <c r="Q1868">
        <f t="shared" si="59"/>
        <v>62.5</v>
      </c>
      <c r="R1868" s="17">
        <v>42742.246493055558</v>
      </c>
      <c r="S1868" s="17">
        <v>42795.166666666672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 t="shared" si="58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s="11" t="s">
        <v>8289</v>
      </c>
      <c r="P1869" t="s">
        <v>8291</v>
      </c>
      <c r="Q1869">
        <f t="shared" si="59"/>
        <v>10</v>
      </c>
      <c r="R1869" s="17">
        <v>42649.924907407403</v>
      </c>
      <c r="S1869" s="17">
        <v>42679.924907407403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 t="shared" si="58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s="11" t="s">
        <v>8289</v>
      </c>
      <c r="P1870" t="s">
        <v>8291</v>
      </c>
      <c r="Q1870">
        <f t="shared" si="59"/>
        <v>71.59</v>
      </c>
      <c r="R1870" s="17">
        <v>42328.779224537036</v>
      </c>
      <c r="S1870" s="17">
        <v>42353.332638888889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 t="shared" si="58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s="11" t="s">
        <v>8289</v>
      </c>
      <c r="P1871" t="s">
        <v>8291</v>
      </c>
      <c r="Q1871">
        <f t="shared" si="59"/>
        <v>0</v>
      </c>
      <c r="R1871" s="17">
        <v>42709.002881944441</v>
      </c>
      <c r="S1871" s="17">
        <v>42739.002881944441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 t="shared" si="58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s="11" t="s">
        <v>8289</v>
      </c>
      <c r="P1872" t="s">
        <v>8291</v>
      </c>
      <c r="Q1872">
        <f t="shared" si="59"/>
        <v>32.82</v>
      </c>
      <c r="R1872" s="17">
        <v>42371.355729166666</v>
      </c>
      <c r="S1872" s="17">
        <v>42400.178472222222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 t="shared" si="58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s="11" t="s">
        <v>8289</v>
      </c>
      <c r="P1873" t="s">
        <v>8291</v>
      </c>
      <c r="Q1873">
        <f t="shared" si="59"/>
        <v>49.12</v>
      </c>
      <c r="R1873" s="17">
        <v>41923.783576388887</v>
      </c>
      <c r="S1873" s="17">
        <v>41963.825243055559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 t="shared" si="58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s="11" t="s">
        <v>8289</v>
      </c>
      <c r="P1874" t="s">
        <v>8291</v>
      </c>
      <c r="Q1874">
        <f t="shared" si="59"/>
        <v>16.309999999999999</v>
      </c>
      <c r="R1874" s="17">
        <v>42155.129652777774</v>
      </c>
      <c r="S1874" s="17">
        <v>42185.129652777774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 t="shared" si="58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s="11" t="s">
        <v>8289</v>
      </c>
      <c r="P1875" t="s">
        <v>8291</v>
      </c>
      <c r="Q1875">
        <f t="shared" si="59"/>
        <v>18</v>
      </c>
      <c r="R1875" s="17">
        <v>42164.615856481483</v>
      </c>
      <c r="S1875" s="17">
        <v>42193.697916666672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 t="shared" si="58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s="11" t="s">
        <v>8289</v>
      </c>
      <c r="P1876" t="s">
        <v>8291</v>
      </c>
      <c r="Q1876">
        <f t="shared" si="59"/>
        <v>13</v>
      </c>
      <c r="R1876" s="17">
        <v>42529.969131944439</v>
      </c>
      <c r="S1876" s="17">
        <v>42549.969131944439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 t="shared" si="58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s="11" t="s">
        <v>8289</v>
      </c>
      <c r="P1877" t="s">
        <v>8291</v>
      </c>
      <c r="Q1877">
        <f t="shared" si="59"/>
        <v>17</v>
      </c>
      <c r="R1877" s="17">
        <v>42528.899398148147</v>
      </c>
      <c r="S1877" s="17">
        <v>42588.899398148147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 t="shared" si="58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s="11" t="s">
        <v>8289</v>
      </c>
      <c r="P1878" t="s">
        <v>8291</v>
      </c>
      <c r="Q1878">
        <f t="shared" si="59"/>
        <v>0</v>
      </c>
      <c r="R1878" s="17">
        <v>41776.284780092588</v>
      </c>
      <c r="S1878" s="17">
        <v>41806.284780092588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 t="shared" si="58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s="11" t="s">
        <v>8289</v>
      </c>
      <c r="P1879" t="s">
        <v>8291</v>
      </c>
      <c r="Q1879">
        <f t="shared" si="59"/>
        <v>0</v>
      </c>
      <c r="R1879" s="17">
        <v>42035.029224537036</v>
      </c>
      <c r="S1879" s="17">
        <v>42064.029224537036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 t="shared" si="58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s="11" t="s">
        <v>8289</v>
      </c>
      <c r="P1880" t="s">
        <v>8291</v>
      </c>
      <c r="Q1880">
        <f t="shared" si="59"/>
        <v>0</v>
      </c>
      <c r="R1880" s="17">
        <v>41773.008738425924</v>
      </c>
      <c r="S1880" s="17">
        <v>41803.008738425924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 t="shared" si="58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s="11" t="s">
        <v>8289</v>
      </c>
      <c r="P1881" t="s">
        <v>8291</v>
      </c>
      <c r="Q1881">
        <f t="shared" si="59"/>
        <v>3</v>
      </c>
      <c r="R1881" s="17">
        <v>42413.649641203709</v>
      </c>
      <c r="S1881" s="17">
        <v>42443.607974537037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 t="shared" si="58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s="11" t="s">
        <v>8289</v>
      </c>
      <c r="P1882" t="s">
        <v>8291</v>
      </c>
      <c r="Q1882">
        <f t="shared" si="59"/>
        <v>41.83</v>
      </c>
      <c r="R1882" s="17">
        <v>42430.566898148143</v>
      </c>
      <c r="S1882" s="17">
        <v>42459.525231481486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 t="shared" si="58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s="11" t="s">
        <v>8281</v>
      </c>
      <c r="P1883" t="s">
        <v>8285</v>
      </c>
      <c r="Q1883">
        <f t="shared" si="59"/>
        <v>49.34</v>
      </c>
      <c r="R1883" s="17">
        <v>42043.152650462958</v>
      </c>
      <c r="S1883" s="17">
        <v>42073.110983796301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 t="shared" si="58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s="11" t="s">
        <v>8281</v>
      </c>
      <c r="P1884" t="s">
        <v>8285</v>
      </c>
      <c r="Q1884">
        <f t="shared" si="59"/>
        <v>41.73</v>
      </c>
      <c r="R1884" s="17">
        <v>41067.949212962965</v>
      </c>
      <c r="S1884" s="17">
        <v>41100.991666666669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 t="shared" si="58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s="11" t="s">
        <v>8281</v>
      </c>
      <c r="P1885" t="s">
        <v>8285</v>
      </c>
      <c r="Q1885">
        <f t="shared" si="59"/>
        <v>32.72</v>
      </c>
      <c r="R1885" s="17">
        <v>40977.948009259257</v>
      </c>
      <c r="S1885" s="17">
        <v>41007.906342592592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 t="shared" si="58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s="11" t="s">
        <v>8281</v>
      </c>
      <c r="P1886" t="s">
        <v>8285</v>
      </c>
      <c r="Q1886">
        <f t="shared" si="59"/>
        <v>51.96</v>
      </c>
      <c r="R1886" s="17">
        <v>41205.198321759257</v>
      </c>
      <c r="S1886" s="17">
        <v>41240.5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 t="shared" si="58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s="11" t="s">
        <v>8281</v>
      </c>
      <c r="P1887" t="s">
        <v>8285</v>
      </c>
      <c r="Q1887">
        <f t="shared" si="59"/>
        <v>50.69</v>
      </c>
      <c r="R1887" s="17">
        <v>41099.093865740739</v>
      </c>
      <c r="S1887" s="17">
        <v>41131.916666666664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 t="shared" si="58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s="11" t="s">
        <v>8281</v>
      </c>
      <c r="P1888" t="s">
        <v>8285</v>
      </c>
      <c r="Q1888">
        <f t="shared" si="59"/>
        <v>42.24</v>
      </c>
      <c r="R1888" s="17">
        <v>41925.906689814816</v>
      </c>
      <c r="S1888" s="17">
        <v>41955.94835648148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 t="shared" si="58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s="11" t="s">
        <v>8281</v>
      </c>
      <c r="P1889" t="s">
        <v>8285</v>
      </c>
      <c r="Q1889">
        <f t="shared" si="59"/>
        <v>416.88</v>
      </c>
      <c r="R1889" s="17">
        <v>42323.800138888888</v>
      </c>
      <c r="S1889" s="17">
        <v>42341.895833333328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 t="shared" si="58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s="11" t="s">
        <v>8281</v>
      </c>
      <c r="P1890" t="s">
        <v>8285</v>
      </c>
      <c r="Q1890">
        <f t="shared" si="59"/>
        <v>46.65</v>
      </c>
      <c r="R1890" s="17">
        <v>40299.239953703705</v>
      </c>
      <c r="S1890" s="17">
        <v>40330.207638888889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 t="shared" si="58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s="11" t="s">
        <v>8281</v>
      </c>
      <c r="P1891" t="s">
        <v>8285</v>
      </c>
      <c r="Q1891">
        <f t="shared" si="59"/>
        <v>48.45</v>
      </c>
      <c r="R1891" s="17">
        <v>41299.793356481481</v>
      </c>
      <c r="S1891" s="17">
        <v>41344.751689814817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 t="shared" si="58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s="11" t="s">
        <v>8281</v>
      </c>
      <c r="P1892" t="s">
        <v>8285</v>
      </c>
      <c r="Q1892">
        <f t="shared" si="59"/>
        <v>70.53</v>
      </c>
      <c r="R1892" s="17">
        <v>41228.786203703705</v>
      </c>
      <c r="S1892" s="17">
        <v>41258.786203703705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 t="shared" si="58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s="11" t="s">
        <v>8281</v>
      </c>
      <c r="P1893" t="s">
        <v>8285</v>
      </c>
      <c r="Q1893">
        <f t="shared" si="59"/>
        <v>87.96</v>
      </c>
      <c r="R1893" s="17">
        <v>40335.798078703701</v>
      </c>
      <c r="S1893" s="17">
        <v>40381.25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 t="shared" si="58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s="11" t="s">
        <v>8281</v>
      </c>
      <c r="P1894" t="s">
        <v>8285</v>
      </c>
      <c r="Q1894">
        <f t="shared" si="59"/>
        <v>26.27</v>
      </c>
      <c r="R1894" s="17">
        <v>40671.637511574074</v>
      </c>
      <c r="S1894" s="17">
        <v>40701.637511574074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 t="shared" si="58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s="11" t="s">
        <v>8281</v>
      </c>
      <c r="P1895" t="s">
        <v>8285</v>
      </c>
      <c r="Q1895">
        <f t="shared" si="59"/>
        <v>57.78</v>
      </c>
      <c r="R1895" s="17">
        <v>40632.94195601852</v>
      </c>
      <c r="S1895" s="17">
        <v>40649.165972222225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 t="shared" si="58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s="11" t="s">
        <v>8281</v>
      </c>
      <c r="P1896" t="s">
        <v>8285</v>
      </c>
      <c r="Q1896">
        <f t="shared" si="59"/>
        <v>57.25</v>
      </c>
      <c r="R1896" s="17">
        <v>40920.904895833337</v>
      </c>
      <c r="S1896" s="17">
        <v>40951.904895833337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 t="shared" si="58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s="11" t="s">
        <v>8281</v>
      </c>
      <c r="P1897" t="s">
        <v>8285</v>
      </c>
      <c r="Q1897">
        <f t="shared" si="59"/>
        <v>196.34</v>
      </c>
      <c r="R1897" s="17">
        <v>42267.746782407412</v>
      </c>
      <c r="S1897" s="17">
        <v>42297.746782407412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 t="shared" si="58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s="11" t="s">
        <v>8281</v>
      </c>
      <c r="P1898" t="s">
        <v>8285</v>
      </c>
      <c r="Q1898">
        <f t="shared" si="59"/>
        <v>43</v>
      </c>
      <c r="R1898" s="17">
        <v>40981.710243055553</v>
      </c>
      <c r="S1898" s="17">
        <v>41011.710243055553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 t="shared" si="58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s="11" t="s">
        <v>8281</v>
      </c>
      <c r="P1899" t="s">
        <v>8285</v>
      </c>
      <c r="Q1899">
        <f t="shared" si="59"/>
        <v>35.549999999999997</v>
      </c>
      <c r="R1899" s="17">
        <v>41680.583402777782</v>
      </c>
      <c r="S1899" s="17">
        <v>41702.875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 t="shared" si="58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s="11" t="s">
        <v>8281</v>
      </c>
      <c r="P1900" t="s">
        <v>8285</v>
      </c>
      <c r="Q1900">
        <f t="shared" si="59"/>
        <v>68.81</v>
      </c>
      <c r="R1900" s="17">
        <v>42366.192974537036</v>
      </c>
      <c r="S1900" s="17">
        <v>42401.75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 t="shared" si="58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s="11" t="s">
        <v>8281</v>
      </c>
      <c r="P1901" t="s">
        <v>8285</v>
      </c>
      <c r="Q1901">
        <f t="shared" si="59"/>
        <v>28.57</v>
      </c>
      <c r="R1901" s="17">
        <v>42058.941736111112</v>
      </c>
      <c r="S1901" s="17">
        <v>42088.90006944444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 t="shared" si="58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s="11" t="s">
        <v>8281</v>
      </c>
      <c r="P1902" t="s">
        <v>8285</v>
      </c>
      <c r="Q1902">
        <f t="shared" si="59"/>
        <v>50.63</v>
      </c>
      <c r="R1902" s="17">
        <v>41160.871886574074</v>
      </c>
      <c r="S1902" s="17">
        <v>41188.415972222225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 t="shared" si="58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s="11" t="s">
        <v>8275</v>
      </c>
      <c r="P1903" t="s">
        <v>8304</v>
      </c>
      <c r="Q1903">
        <f t="shared" si="59"/>
        <v>106.8</v>
      </c>
      <c r="R1903" s="17">
        <v>42116.54315972222</v>
      </c>
      <c r="S1903" s="17">
        <v>42146.541666666672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 t="shared" si="58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s="11" t="s">
        <v>8275</v>
      </c>
      <c r="P1904" t="s">
        <v>8304</v>
      </c>
      <c r="Q1904">
        <f t="shared" si="59"/>
        <v>4</v>
      </c>
      <c r="R1904" s="17">
        <v>42037.789895833332</v>
      </c>
      <c r="S1904" s="17">
        <v>42067.789895833332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 t="shared" si="58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s="11" t="s">
        <v>8275</v>
      </c>
      <c r="P1905" t="s">
        <v>8304</v>
      </c>
      <c r="Q1905">
        <f t="shared" si="59"/>
        <v>34.1</v>
      </c>
      <c r="R1905" s="17">
        <v>42702.770729166667</v>
      </c>
      <c r="S1905" s="17">
        <v>42762.770729166667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 t="shared" si="58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s="11" t="s">
        <v>8275</v>
      </c>
      <c r="P1906" t="s">
        <v>8304</v>
      </c>
      <c r="Q1906">
        <f t="shared" si="59"/>
        <v>25</v>
      </c>
      <c r="R1906" s="17">
        <v>42326.685428240744</v>
      </c>
      <c r="S1906" s="17">
        <v>42371.685428240744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 t="shared" si="58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s="11" t="s">
        <v>8275</v>
      </c>
      <c r="P1907" t="s">
        <v>8304</v>
      </c>
      <c r="Q1907">
        <f t="shared" si="59"/>
        <v>10.5</v>
      </c>
      <c r="R1907" s="17">
        <v>41859.925856481481</v>
      </c>
      <c r="S1907" s="17">
        <v>41889.925856481481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 t="shared" si="58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s="11" t="s">
        <v>8275</v>
      </c>
      <c r="P1908" t="s">
        <v>8304</v>
      </c>
      <c r="Q1908">
        <f t="shared" si="59"/>
        <v>215.96</v>
      </c>
      <c r="R1908" s="17">
        <v>42514.671099537038</v>
      </c>
      <c r="S1908" s="17">
        <v>42544.671099537038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 t="shared" si="58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s="11" t="s">
        <v>8275</v>
      </c>
      <c r="P1909" t="s">
        <v>8304</v>
      </c>
      <c r="Q1909">
        <f t="shared" si="59"/>
        <v>21.25</v>
      </c>
      <c r="R1909" s="17">
        <v>41767.587094907409</v>
      </c>
      <c r="S1909" s="17">
        <v>41782.587094907409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 t="shared" si="58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s="11" t="s">
        <v>8275</v>
      </c>
      <c r="P1910" t="s">
        <v>8304</v>
      </c>
      <c r="Q1910">
        <f t="shared" si="59"/>
        <v>108.25</v>
      </c>
      <c r="R1910" s="17">
        <v>42703.917824074073</v>
      </c>
      <c r="S1910" s="17">
        <v>42733.917824074073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 t="shared" si="58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s="11" t="s">
        <v>8275</v>
      </c>
      <c r="P1911" t="s">
        <v>8304</v>
      </c>
      <c r="Q1911">
        <f t="shared" si="59"/>
        <v>129.97</v>
      </c>
      <c r="R1911" s="17">
        <v>41905.429155092592</v>
      </c>
      <c r="S1911" s="17">
        <v>41935.429155092592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 t="shared" si="58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s="11" t="s">
        <v>8275</v>
      </c>
      <c r="P1912" t="s">
        <v>8304</v>
      </c>
      <c r="Q1912">
        <f t="shared" si="59"/>
        <v>117.49</v>
      </c>
      <c r="R1912" s="17">
        <v>42264.963159722218</v>
      </c>
      <c r="S1912" s="17">
        <v>42308.947916666672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 t="shared" si="58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s="11" t="s">
        <v>8275</v>
      </c>
      <c r="P1913" t="s">
        <v>8304</v>
      </c>
      <c r="Q1913">
        <f t="shared" si="59"/>
        <v>10</v>
      </c>
      <c r="R1913" s="17">
        <v>41830.033958333333</v>
      </c>
      <c r="S1913" s="17">
        <v>41860.033958333333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 t="shared" si="58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s="11" t="s">
        <v>8275</v>
      </c>
      <c r="P1914" t="s">
        <v>8304</v>
      </c>
      <c r="Q1914">
        <f t="shared" si="59"/>
        <v>70.599999999999994</v>
      </c>
      <c r="R1914" s="17">
        <v>42129.226388888885</v>
      </c>
      <c r="S1914" s="17">
        <v>42159.226388888885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 t="shared" si="58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s="11" t="s">
        <v>8275</v>
      </c>
      <c r="P1915" t="s">
        <v>8304</v>
      </c>
      <c r="Q1915">
        <f t="shared" si="59"/>
        <v>24.5</v>
      </c>
      <c r="R1915" s="17">
        <v>41890.511319444442</v>
      </c>
      <c r="S1915" s="17">
        <v>41920.511319444442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 t="shared" si="58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s="11" t="s">
        <v>8275</v>
      </c>
      <c r="P1916" t="s">
        <v>8304</v>
      </c>
      <c r="Q1916">
        <f t="shared" si="59"/>
        <v>30</v>
      </c>
      <c r="R1916" s="17">
        <v>41929.174456018518</v>
      </c>
      <c r="S1916" s="17">
        <v>41944.165972222225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 t="shared" si="58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s="11" t="s">
        <v>8275</v>
      </c>
      <c r="P1917" t="s">
        <v>8304</v>
      </c>
      <c r="Q1917">
        <f t="shared" si="59"/>
        <v>2</v>
      </c>
      <c r="R1917" s="17">
        <v>41864.04886574074</v>
      </c>
      <c r="S1917" s="17">
        <v>41884.04886574074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 t="shared" si="58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s="11" t="s">
        <v>8275</v>
      </c>
      <c r="P1918" t="s">
        <v>8304</v>
      </c>
      <c r="Q1918">
        <f t="shared" si="59"/>
        <v>17</v>
      </c>
      <c r="R1918" s="17">
        <v>42656.717303240745</v>
      </c>
      <c r="S1918" s="17">
        <v>42681.758969907409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 t="shared" si="58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s="11" t="s">
        <v>8275</v>
      </c>
      <c r="P1919" t="s">
        <v>8304</v>
      </c>
      <c r="Q1919">
        <f t="shared" si="59"/>
        <v>2928.93</v>
      </c>
      <c r="R1919" s="17">
        <v>42746.270057870366</v>
      </c>
      <c r="S1919" s="17">
        <v>42776.270057870366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 t="shared" si="58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s="11" t="s">
        <v>8275</v>
      </c>
      <c r="P1920" t="s">
        <v>8304</v>
      </c>
      <c r="Q1920">
        <f t="shared" si="59"/>
        <v>28.89</v>
      </c>
      <c r="R1920" s="17">
        <v>41828.789942129632</v>
      </c>
      <c r="S1920" s="17">
        <v>41863.789942129632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 t="shared" si="58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s="11" t="s">
        <v>8275</v>
      </c>
      <c r="P1921" t="s">
        <v>8304</v>
      </c>
      <c r="Q1921">
        <f t="shared" si="59"/>
        <v>29.63</v>
      </c>
      <c r="R1921" s="17">
        <v>42113.875567129624</v>
      </c>
      <c r="S1921" s="17">
        <v>42143.875567129624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 t="shared" ref="F1922:F1985" si="60">ROUND(E1922/D1922*100,0)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s="11" t="s">
        <v>8275</v>
      </c>
      <c r="P1922" t="s">
        <v>8304</v>
      </c>
      <c r="Q1922">
        <f t="shared" ref="Q1922:Q1985" si="61">IFERROR(ROUND(E1922/M1922,2),0)</f>
        <v>40.98</v>
      </c>
      <c r="R1922" s="17">
        <v>42270.875706018516</v>
      </c>
      <c r="S1922" s="17">
        <v>42298.958333333328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 t="shared" si="60"/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s="11" t="s">
        <v>8281</v>
      </c>
      <c r="P1923" t="s">
        <v>8285</v>
      </c>
      <c r="Q1923">
        <f t="shared" si="61"/>
        <v>54</v>
      </c>
      <c r="R1923" s="17">
        <v>41074.221562500003</v>
      </c>
      <c r="S1923" s="17">
        <v>41104.221562500003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 t="shared" si="6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s="11" t="s">
        <v>8281</v>
      </c>
      <c r="P1924" t="s">
        <v>8285</v>
      </c>
      <c r="Q1924">
        <f t="shared" si="61"/>
        <v>36.11</v>
      </c>
      <c r="R1924" s="17">
        <v>41590.255868055552</v>
      </c>
      <c r="S1924" s="17">
        <v>41620.255868055552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 t="shared" si="6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s="11" t="s">
        <v>8281</v>
      </c>
      <c r="P1925" t="s">
        <v>8285</v>
      </c>
      <c r="Q1925">
        <f t="shared" si="61"/>
        <v>23.15</v>
      </c>
      <c r="R1925" s="17">
        <v>40772.848749999997</v>
      </c>
      <c r="S1925" s="17">
        <v>40813.207638888889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 t="shared" si="6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s="11" t="s">
        <v>8281</v>
      </c>
      <c r="P1926" t="s">
        <v>8285</v>
      </c>
      <c r="Q1926">
        <f t="shared" si="61"/>
        <v>104</v>
      </c>
      <c r="R1926" s="17">
        <v>41626.761053240742</v>
      </c>
      <c r="S1926" s="17">
        <v>41654.814583333333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 t="shared" si="6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s="11" t="s">
        <v>8281</v>
      </c>
      <c r="P1927" t="s">
        <v>8285</v>
      </c>
      <c r="Q1927">
        <f t="shared" si="61"/>
        <v>31.83</v>
      </c>
      <c r="R1927" s="17">
        <v>41535.90148148148</v>
      </c>
      <c r="S1927" s="17">
        <v>41558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 t="shared" si="6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s="11" t="s">
        <v>8281</v>
      </c>
      <c r="P1928" t="s">
        <v>8285</v>
      </c>
      <c r="Q1928">
        <f t="shared" si="61"/>
        <v>27.39</v>
      </c>
      <c r="R1928" s="17">
        <v>40456.954351851848</v>
      </c>
      <c r="S1928" s="17">
        <v>40484.018055555556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 t="shared" si="6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s="11" t="s">
        <v>8281</v>
      </c>
      <c r="P1929" t="s">
        <v>8285</v>
      </c>
      <c r="Q1929">
        <f t="shared" si="61"/>
        <v>56.36</v>
      </c>
      <c r="R1929" s="17">
        <v>40960.861562500002</v>
      </c>
      <c r="S1929" s="17">
        <v>40976.207638888889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 t="shared" si="6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s="11" t="s">
        <v>8281</v>
      </c>
      <c r="P1930" t="s">
        <v>8285</v>
      </c>
      <c r="Q1930">
        <f t="shared" si="61"/>
        <v>77.349999999999994</v>
      </c>
      <c r="R1930" s="17">
        <v>41371.648078703707</v>
      </c>
      <c r="S1930" s="17">
        <v>41401.648078703707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 t="shared" si="6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s="11" t="s">
        <v>8281</v>
      </c>
      <c r="P1931" t="s">
        <v>8285</v>
      </c>
      <c r="Q1931">
        <f t="shared" si="61"/>
        <v>42.8</v>
      </c>
      <c r="R1931" s="17">
        <v>40687.021597222221</v>
      </c>
      <c r="S1931" s="17">
        <v>40729.021597222221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 t="shared" si="6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s="11" t="s">
        <v>8281</v>
      </c>
      <c r="P1932" t="s">
        <v>8285</v>
      </c>
      <c r="Q1932">
        <f t="shared" si="61"/>
        <v>48.85</v>
      </c>
      <c r="R1932" s="17">
        <v>41402.558819444443</v>
      </c>
      <c r="S1932" s="17">
        <v>41462.558819444443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 t="shared" si="6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s="11" t="s">
        <v>8281</v>
      </c>
      <c r="P1933" t="s">
        <v>8285</v>
      </c>
      <c r="Q1933">
        <f t="shared" si="61"/>
        <v>48.24</v>
      </c>
      <c r="R1933" s="17">
        <v>41037.892465277779</v>
      </c>
      <c r="S1933" s="17">
        <v>41051.145833333336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 t="shared" si="6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s="11" t="s">
        <v>8281</v>
      </c>
      <c r="P1934" t="s">
        <v>8285</v>
      </c>
      <c r="Q1934">
        <f t="shared" si="61"/>
        <v>70.209999999999994</v>
      </c>
      <c r="R1934" s="17">
        <v>40911.809872685182</v>
      </c>
      <c r="S1934" s="17">
        <v>40932.809872685182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 t="shared" si="6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s="11" t="s">
        <v>8281</v>
      </c>
      <c r="P1935" t="s">
        <v>8285</v>
      </c>
      <c r="Q1935">
        <f t="shared" si="61"/>
        <v>94.05</v>
      </c>
      <c r="R1935" s="17">
        <v>41879.130868055552</v>
      </c>
      <c r="S1935" s="17">
        <v>41909.130868055552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 t="shared" si="6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s="11" t="s">
        <v>8281</v>
      </c>
      <c r="P1936" t="s">
        <v>8285</v>
      </c>
      <c r="Q1936">
        <f t="shared" si="61"/>
        <v>80.27</v>
      </c>
      <c r="R1936" s="17">
        <v>40865.867141203707</v>
      </c>
      <c r="S1936" s="17">
        <v>40902.208333333336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 t="shared" si="6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s="11" t="s">
        <v>8281</v>
      </c>
      <c r="P1937" t="s">
        <v>8285</v>
      </c>
      <c r="Q1937">
        <f t="shared" si="61"/>
        <v>54.2</v>
      </c>
      <c r="R1937" s="17">
        <v>41773.932534722226</v>
      </c>
      <c r="S1937" s="17">
        <v>41811.207638888889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 t="shared" si="6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s="11" t="s">
        <v>8281</v>
      </c>
      <c r="P1938" t="s">
        <v>8285</v>
      </c>
      <c r="Q1938">
        <f t="shared" si="61"/>
        <v>60.27</v>
      </c>
      <c r="R1938" s="17">
        <v>40852.889699074076</v>
      </c>
      <c r="S1938" s="17">
        <v>40883.249305555553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 t="shared" si="6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s="11" t="s">
        <v>8281</v>
      </c>
      <c r="P1939" t="s">
        <v>8285</v>
      </c>
      <c r="Q1939">
        <f t="shared" si="61"/>
        <v>38.74</v>
      </c>
      <c r="R1939" s="17">
        <v>41059.118993055556</v>
      </c>
      <c r="S1939" s="17">
        <v>41075.165972222225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 t="shared" si="6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s="11" t="s">
        <v>8281</v>
      </c>
      <c r="P1940" t="s">
        <v>8285</v>
      </c>
      <c r="Q1940">
        <f t="shared" si="61"/>
        <v>152.54</v>
      </c>
      <c r="R1940" s="17">
        <v>41426.259618055556</v>
      </c>
      <c r="S1940" s="17">
        <v>41457.208333333336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 t="shared" si="6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s="11" t="s">
        <v>8281</v>
      </c>
      <c r="P1941" t="s">
        <v>8285</v>
      </c>
      <c r="Q1941">
        <f t="shared" si="61"/>
        <v>115.31</v>
      </c>
      <c r="R1941" s="17">
        <v>41313.985046296293</v>
      </c>
      <c r="S1941" s="17">
        <v>41343.943379629629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 t="shared" si="6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s="11" t="s">
        <v>8281</v>
      </c>
      <c r="P1942" t="s">
        <v>8285</v>
      </c>
      <c r="Q1942">
        <f t="shared" si="61"/>
        <v>35.840000000000003</v>
      </c>
      <c r="R1942" s="17">
        <v>40670.507326388892</v>
      </c>
      <c r="S1942" s="17">
        <v>40709.165972222225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 t="shared" si="6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s="11" t="s">
        <v>8275</v>
      </c>
      <c r="P1943" t="s">
        <v>8305</v>
      </c>
      <c r="Q1943">
        <f t="shared" si="61"/>
        <v>64.569999999999993</v>
      </c>
      <c r="R1943" s="17">
        <v>41744.290868055556</v>
      </c>
      <c r="S1943" s="17">
        <v>41774.290868055556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 t="shared" si="6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s="11" t="s">
        <v>8275</v>
      </c>
      <c r="P1944" t="s">
        <v>8305</v>
      </c>
      <c r="Q1944">
        <f t="shared" si="61"/>
        <v>87.44</v>
      </c>
      <c r="R1944" s="17">
        <v>40638.828009259261</v>
      </c>
      <c r="S1944" s="17">
        <v>40728.828009259261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 t="shared" si="6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s="11" t="s">
        <v>8275</v>
      </c>
      <c r="P1945" t="s">
        <v>8305</v>
      </c>
      <c r="Q1945">
        <f t="shared" si="61"/>
        <v>68.819999999999993</v>
      </c>
      <c r="R1945" s="17">
        <v>42548.269861111112</v>
      </c>
      <c r="S1945" s="17">
        <v>42593.269861111112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 t="shared" si="6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s="11" t="s">
        <v>8275</v>
      </c>
      <c r="P1946" t="s">
        <v>8305</v>
      </c>
      <c r="Q1946">
        <f t="shared" si="61"/>
        <v>176.2</v>
      </c>
      <c r="R1946" s="17">
        <v>41730.584374999999</v>
      </c>
      <c r="S1946" s="17">
        <v>41760.584374999999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 t="shared" si="6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s="11" t="s">
        <v>8275</v>
      </c>
      <c r="P1947" t="s">
        <v>8305</v>
      </c>
      <c r="Q1947">
        <f t="shared" si="61"/>
        <v>511.79</v>
      </c>
      <c r="R1947" s="17">
        <v>42157.251828703709</v>
      </c>
      <c r="S1947" s="17">
        <v>42197.251828703709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 t="shared" si="6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s="11" t="s">
        <v>8275</v>
      </c>
      <c r="P1948" t="s">
        <v>8305</v>
      </c>
      <c r="Q1948">
        <f t="shared" si="61"/>
        <v>160.44</v>
      </c>
      <c r="R1948" s="17">
        <v>41689.150011574071</v>
      </c>
      <c r="S1948" s="17">
        <v>41749.108344907407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 t="shared" si="6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s="11" t="s">
        <v>8275</v>
      </c>
      <c r="P1949" t="s">
        <v>8305</v>
      </c>
      <c r="Q1949">
        <f t="shared" si="61"/>
        <v>35</v>
      </c>
      <c r="R1949" s="17">
        <v>40102.918055555558</v>
      </c>
      <c r="S1949" s="17">
        <v>40140.249305555553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 t="shared" si="6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s="11" t="s">
        <v>8275</v>
      </c>
      <c r="P1950" t="s">
        <v>8305</v>
      </c>
      <c r="Q1950">
        <f t="shared" si="61"/>
        <v>188.51</v>
      </c>
      <c r="R1950" s="17">
        <v>42473.604270833333</v>
      </c>
      <c r="S1950" s="17">
        <v>42527.709722222222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 t="shared" si="6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s="11" t="s">
        <v>8275</v>
      </c>
      <c r="P1951" t="s">
        <v>8305</v>
      </c>
      <c r="Q1951">
        <f t="shared" si="61"/>
        <v>56.2</v>
      </c>
      <c r="R1951" s="17">
        <v>41800.423043981478</v>
      </c>
      <c r="S1951" s="17">
        <v>41830.423043981478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 t="shared" si="6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s="11" t="s">
        <v>8275</v>
      </c>
      <c r="P1952" t="s">
        <v>8305</v>
      </c>
      <c r="Q1952">
        <f t="shared" si="61"/>
        <v>51.31</v>
      </c>
      <c r="R1952" s="17">
        <v>40624.181400462963</v>
      </c>
      <c r="S1952" s="17">
        <v>40655.181400462963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 t="shared" si="6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s="11" t="s">
        <v>8275</v>
      </c>
      <c r="P1953" t="s">
        <v>8305</v>
      </c>
      <c r="Q1953">
        <f t="shared" si="61"/>
        <v>127.36</v>
      </c>
      <c r="R1953" s="17">
        <v>42651.420567129629</v>
      </c>
      <c r="S1953" s="17">
        <v>42681.462233796294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 t="shared" si="6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s="11" t="s">
        <v>8275</v>
      </c>
      <c r="P1954" t="s">
        <v>8305</v>
      </c>
      <c r="Q1954">
        <f t="shared" si="61"/>
        <v>101.86</v>
      </c>
      <c r="R1954" s="17">
        <v>41526.60665509259</v>
      </c>
      <c r="S1954" s="17">
        <v>41563.60665509259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 t="shared" si="6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s="11" t="s">
        <v>8275</v>
      </c>
      <c r="P1955" t="s">
        <v>8305</v>
      </c>
      <c r="Q1955">
        <f t="shared" si="61"/>
        <v>230.56</v>
      </c>
      <c r="R1955" s="17">
        <v>40941.199826388889</v>
      </c>
      <c r="S1955" s="17">
        <v>40970.125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 t="shared" si="6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s="11" t="s">
        <v>8275</v>
      </c>
      <c r="P1956" t="s">
        <v>8305</v>
      </c>
      <c r="Q1956">
        <f t="shared" si="61"/>
        <v>842.11</v>
      </c>
      <c r="R1956" s="17">
        <v>42394.580740740741</v>
      </c>
      <c r="S1956" s="17">
        <v>42441.208333333328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 t="shared" si="6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s="11" t="s">
        <v>8275</v>
      </c>
      <c r="P1957" t="s">
        <v>8305</v>
      </c>
      <c r="Q1957">
        <f t="shared" si="61"/>
        <v>577.28</v>
      </c>
      <c r="R1957" s="17">
        <v>41020.271770833337</v>
      </c>
      <c r="S1957" s="17">
        <v>41052.791666666664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 t="shared" si="6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s="11" t="s">
        <v>8275</v>
      </c>
      <c r="P1958" t="s">
        <v>8305</v>
      </c>
      <c r="Q1958">
        <f t="shared" si="61"/>
        <v>483.34</v>
      </c>
      <c r="R1958" s="17">
        <v>42067.923668981486</v>
      </c>
      <c r="S1958" s="17">
        <v>42112.882002314815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 t="shared" si="6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s="11" t="s">
        <v>8275</v>
      </c>
      <c r="P1959" t="s">
        <v>8305</v>
      </c>
      <c r="Q1959">
        <f t="shared" si="61"/>
        <v>76.14</v>
      </c>
      <c r="R1959" s="17">
        <v>41179.098530092589</v>
      </c>
      <c r="S1959" s="17">
        <v>41209.098530092589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 t="shared" si="6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s="11" t="s">
        <v>8275</v>
      </c>
      <c r="P1960" t="s">
        <v>8305</v>
      </c>
      <c r="Q1960">
        <f t="shared" si="61"/>
        <v>74.11</v>
      </c>
      <c r="R1960" s="17">
        <v>41326.987974537034</v>
      </c>
      <c r="S1960" s="17">
        <v>41356.94630787037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 t="shared" si="6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s="11" t="s">
        <v>8275</v>
      </c>
      <c r="P1961" t="s">
        <v>8305</v>
      </c>
      <c r="Q1961">
        <f t="shared" si="61"/>
        <v>36.97</v>
      </c>
      <c r="R1961" s="17">
        <v>41871.845601851855</v>
      </c>
      <c r="S1961" s="17">
        <v>41913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 t="shared" si="6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s="11" t="s">
        <v>8275</v>
      </c>
      <c r="P1962" t="s">
        <v>8305</v>
      </c>
      <c r="Q1962">
        <f t="shared" si="61"/>
        <v>2500.9699999999998</v>
      </c>
      <c r="R1962" s="17">
        <v>41964.362743055557</v>
      </c>
      <c r="S1962" s="17">
        <v>41994.362743055557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 t="shared" si="6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s="11" t="s">
        <v>8275</v>
      </c>
      <c r="P1963" t="s">
        <v>8305</v>
      </c>
      <c r="Q1963">
        <f t="shared" si="61"/>
        <v>67.69</v>
      </c>
      <c r="R1963" s="17">
        <v>41148.194641203707</v>
      </c>
      <c r="S1963" s="17">
        <v>41188.165972222225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 t="shared" si="6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s="11" t="s">
        <v>8275</v>
      </c>
      <c r="P1964" t="s">
        <v>8305</v>
      </c>
      <c r="Q1964">
        <f t="shared" si="61"/>
        <v>63.05</v>
      </c>
      <c r="R1964" s="17">
        <v>41742.780509259261</v>
      </c>
      <c r="S1964" s="17">
        <v>41772.780509259261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 t="shared" si="6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s="11" t="s">
        <v>8275</v>
      </c>
      <c r="P1965" t="s">
        <v>8305</v>
      </c>
      <c r="Q1965">
        <f t="shared" si="61"/>
        <v>117.6</v>
      </c>
      <c r="R1965" s="17">
        <v>41863.429791666669</v>
      </c>
      <c r="S1965" s="17">
        <v>41898.429791666669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 t="shared" si="6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s="11" t="s">
        <v>8275</v>
      </c>
      <c r="P1966" t="s">
        <v>8305</v>
      </c>
      <c r="Q1966">
        <f t="shared" si="61"/>
        <v>180.75</v>
      </c>
      <c r="R1966" s="17">
        <v>42452.272824074069</v>
      </c>
      <c r="S1966" s="17">
        <v>42482.272824074069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 t="shared" si="6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s="11" t="s">
        <v>8275</v>
      </c>
      <c r="P1967" t="s">
        <v>8305</v>
      </c>
      <c r="Q1967">
        <f t="shared" si="61"/>
        <v>127.32</v>
      </c>
      <c r="R1967" s="17">
        <v>40898.089236111111</v>
      </c>
      <c r="S1967" s="17">
        <v>40920.041666666664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 t="shared" si="6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s="11" t="s">
        <v>8275</v>
      </c>
      <c r="P1968" t="s">
        <v>8305</v>
      </c>
      <c r="Q1968">
        <f t="shared" si="61"/>
        <v>136.63999999999999</v>
      </c>
      <c r="R1968" s="17">
        <v>41835.540486111109</v>
      </c>
      <c r="S1968" s="17">
        <v>41865.540486111109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 t="shared" si="6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s="11" t="s">
        <v>8275</v>
      </c>
      <c r="P1969" t="s">
        <v>8305</v>
      </c>
      <c r="Q1969">
        <f t="shared" si="61"/>
        <v>182.78</v>
      </c>
      <c r="R1969" s="17">
        <v>41730.663530092592</v>
      </c>
      <c r="S1969" s="17">
        <v>41760.663530092592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 t="shared" si="6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s="11" t="s">
        <v>8275</v>
      </c>
      <c r="P1970" t="s">
        <v>8305</v>
      </c>
      <c r="Q1970">
        <f t="shared" si="61"/>
        <v>279.38</v>
      </c>
      <c r="R1970" s="17">
        <v>42676.586979166663</v>
      </c>
      <c r="S1970" s="17">
        <v>42707.628645833334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 t="shared" si="6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s="11" t="s">
        <v>8275</v>
      </c>
      <c r="P1971" t="s">
        <v>8305</v>
      </c>
      <c r="Q1971">
        <f t="shared" si="61"/>
        <v>61.38</v>
      </c>
      <c r="R1971" s="17">
        <v>42557.792453703703</v>
      </c>
      <c r="S1971" s="17">
        <v>42587.792453703703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 t="shared" si="6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s="11" t="s">
        <v>8275</v>
      </c>
      <c r="P1972" t="s">
        <v>8305</v>
      </c>
      <c r="Q1972">
        <f t="shared" si="61"/>
        <v>80.73</v>
      </c>
      <c r="R1972" s="17">
        <v>41324.193298611113</v>
      </c>
      <c r="S1972" s="17">
        <v>41384.151631944449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 t="shared" si="6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s="11" t="s">
        <v>8275</v>
      </c>
      <c r="P1973" t="s">
        <v>8305</v>
      </c>
      <c r="Q1973">
        <f t="shared" si="61"/>
        <v>272.36</v>
      </c>
      <c r="R1973" s="17">
        <v>41561.500706018516</v>
      </c>
      <c r="S1973" s="17">
        <v>41593.166666666664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 t="shared" si="6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s="11" t="s">
        <v>8275</v>
      </c>
      <c r="P1974" t="s">
        <v>8305</v>
      </c>
      <c r="Q1974">
        <f t="shared" si="61"/>
        <v>70.849999999999994</v>
      </c>
      <c r="R1974" s="17">
        <v>41201.012083333335</v>
      </c>
      <c r="S1974" s="17">
        <v>41231.053749999999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 t="shared" si="6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s="11" t="s">
        <v>8275</v>
      </c>
      <c r="P1975" t="s">
        <v>8305</v>
      </c>
      <c r="Q1975">
        <f t="shared" si="61"/>
        <v>247.94</v>
      </c>
      <c r="R1975" s="17">
        <v>42549.722962962958</v>
      </c>
      <c r="S1975" s="17">
        <v>42588.291666666672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 t="shared" si="6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s="11" t="s">
        <v>8275</v>
      </c>
      <c r="P1976" t="s">
        <v>8305</v>
      </c>
      <c r="Q1976">
        <f t="shared" si="61"/>
        <v>186.81</v>
      </c>
      <c r="R1976" s="17">
        <v>41445.334131944444</v>
      </c>
      <c r="S1976" s="17">
        <v>41505.334131944444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 t="shared" si="6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s="11" t="s">
        <v>8275</v>
      </c>
      <c r="P1977" t="s">
        <v>8305</v>
      </c>
      <c r="Q1977">
        <f t="shared" si="61"/>
        <v>131.99</v>
      </c>
      <c r="R1977" s="17">
        <v>41313.755219907405</v>
      </c>
      <c r="S1977" s="17">
        <v>41343.755219907405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 t="shared" si="6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s="11" t="s">
        <v>8275</v>
      </c>
      <c r="P1978" t="s">
        <v>8305</v>
      </c>
      <c r="Q1978">
        <f t="shared" si="61"/>
        <v>29.31</v>
      </c>
      <c r="R1978" s="17">
        <v>41438.899594907409</v>
      </c>
      <c r="S1978" s="17">
        <v>41468.899594907409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 t="shared" si="6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s="11" t="s">
        <v>8275</v>
      </c>
      <c r="P1979" t="s">
        <v>8305</v>
      </c>
      <c r="Q1979">
        <f t="shared" si="61"/>
        <v>245.02</v>
      </c>
      <c r="R1979" s="17">
        <v>42311.216898148152</v>
      </c>
      <c r="S1979" s="17">
        <v>42357.332638888889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 t="shared" si="6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s="11" t="s">
        <v>8275</v>
      </c>
      <c r="P1980" t="s">
        <v>8305</v>
      </c>
      <c r="Q1980">
        <f t="shared" si="61"/>
        <v>1323.25</v>
      </c>
      <c r="R1980" s="17">
        <v>41039.225601851853</v>
      </c>
      <c r="S1980" s="17">
        <v>41072.291666666664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 t="shared" si="6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s="11" t="s">
        <v>8275</v>
      </c>
      <c r="P1981" t="s">
        <v>8305</v>
      </c>
      <c r="Q1981">
        <f t="shared" si="61"/>
        <v>282.66000000000003</v>
      </c>
      <c r="R1981" s="17">
        <v>42290.460023148145</v>
      </c>
      <c r="S1981" s="17">
        <v>42327.207638888889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 t="shared" si="6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s="11" t="s">
        <v>8275</v>
      </c>
      <c r="P1982" t="s">
        <v>8305</v>
      </c>
      <c r="Q1982">
        <f t="shared" si="61"/>
        <v>91.21</v>
      </c>
      <c r="R1982" s="17">
        <v>42423.542384259257</v>
      </c>
      <c r="S1982" s="17">
        <v>42463.500717592593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 t="shared" si="60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s="11" t="s">
        <v>8294</v>
      </c>
      <c r="P1983" t="s">
        <v>8306</v>
      </c>
      <c r="Q1983">
        <f t="shared" si="61"/>
        <v>31.75</v>
      </c>
      <c r="R1983" s="17">
        <v>41799.725289351853</v>
      </c>
      <c r="S1983" s="17">
        <v>41829.725289351853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 t="shared" si="60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s="11" t="s">
        <v>8294</v>
      </c>
      <c r="P1984" t="s">
        <v>8306</v>
      </c>
      <c r="Q1984">
        <f t="shared" si="61"/>
        <v>0</v>
      </c>
      <c r="R1984" s="17">
        <v>42678.586655092593</v>
      </c>
      <c r="S1984" s="17">
        <v>42708.628321759257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 t="shared" si="60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s="11" t="s">
        <v>8294</v>
      </c>
      <c r="P1985" t="s">
        <v>8306</v>
      </c>
      <c r="Q1985">
        <f t="shared" si="61"/>
        <v>88.69</v>
      </c>
      <c r="R1985" s="17">
        <v>42593.011782407411</v>
      </c>
      <c r="S1985" s="17">
        <v>42615.291666666672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 t="shared" ref="F1986:F2049" si="62">ROUND(E1986/D1986*100,0)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s="11" t="s">
        <v>8294</v>
      </c>
      <c r="P1986" t="s">
        <v>8306</v>
      </c>
      <c r="Q1986">
        <f t="shared" ref="Q1986:Q2049" si="63">IFERROR(ROUND(E1986/M1986,2),0)</f>
        <v>453.14</v>
      </c>
      <c r="R1986" s="17">
        <v>41913.790289351848</v>
      </c>
      <c r="S1986" s="17">
        <v>41973.831956018519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 t="shared" si="62"/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s="11" t="s">
        <v>8294</v>
      </c>
      <c r="P1987" t="s">
        <v>8306</v>
      </c>
      <c r="Q1987">
        <f t="shared" si="63"/>
        <v>12.75</v>
      </c>
      <c r="R1987" s="17">
        <v>42555.698738425926</v>
      </c>
      <c r="S1987" s="17">
        <v>42584.958333333328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 t="shared" si="62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s="11" t="s">
        <v>8294</v>
      </c>
      <c r="P1988" t="s">
        <v>8306</v>
      </c>
      <c r="Q1988">
        <f t="shared" si="63"/>
        <v>1</v>
      </c>
      <c r="R1988" s="17">
        <v>42413.433831018512</v>
      </c>
      <c r="S1988" s="17">
        <v>42443.392164351855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 t="shared" si="62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s="11" t="s">
        <v>8294</v>
      </c>
      <c r="P1989" t="s">
        <v>8306</v>
      </c>
      <c r="Q1989">
        <f t="shared" si="63"/>
        <v>83.43</v>
      </c>
      <c r="R1989" s="17">
        <v>42034.639768518522</v>
      </c>
      <c r="S1989" s="17">
        <v>42064.639768518522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 t="shared" si="62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s="11" t="s">
        <v>8294</v>
      </c>
      <c r="P1990" t="s">
        <v>8306</v>
      </c>
      <c r="Q1990">
        <f t="shared" si="63"/>
        <v>25</v>
      </c>
      <c r="R1990" s="17">
        <v>42206.763217592597</v>
      </c>
      <c r="S1990" s="17">
        <v>42236.763217592597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 t="shared" si="62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s="11" t="s">
        <v>8294</v>
      </c>
      <c r="P1991" t="s">
        <v>8306</v>
      </c>
      <c r="Q1991">
        <f t="shared" si="63"/>
        <v>50</v>
      </c>
      <c r="R1991" s="17">
        <v>42685.680648148147</v>
      </c>
      <c r="S1991" s="17">
        <v>42715.680648148147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 t="shared" si="62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s="11" t="s">
        <v>8294</v>
      </c>
      <c r="P1992" t="s">
        <v>8306</v>
      </c>
      <c r="Q1992">
        <f t="shared" si="63"/>
        <v>101.8</v>
      </c>
      <c r="R1992" s="17">
        <v>42398.195972222224</v>
      </c>
      <c r="S1992" s="17">
        <v>42413.195972222224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 t="shared" si="62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s="11" t="s">
        <v>8294</v>
      </c>
      <c r="P1993" t="s">
        <v>8306</v>
      </c>
      <c r="Q1993">
        <f t="shared" si="63"/>
        <v>46.67</v>
      </c>
      <c r="R1993" s="17">
        <v>42167.89335648148</v>
      </c>
      <c r="S1993" s="17">
        <v>42188.89335648148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 t="shared" si="62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s="11" t="s">
        <v>8294</v>
      </c>
      <c r="P1994" t="s">
        <v>8306</v>
      </c>
      <c r="Q1994">
        <f t="shared" si="63"/>
        <v>1</v>
      </c>
      <c r="R1994" s="17">
        <v>42023.143414351856</v>
      </c>
      <c r="S1994" s="17">
        <v>42053.143414351856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 t="shared" si="62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s="11" t="s">
        <v>8294</v>
      </c>
      <c r="P1995" t="s">
        <v>8306</v>
      </c>
      <c r="Q1995">
        <f t="shared" si="63"/>
        <v>0</v>
      </c>
      <c r="R1995" s="17">
        <v>42329.58839120371</v>
      </c>
      <c r="S1995" s="17">
        <v>42359.58839120371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 t="shared" si="62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s="11" t="s">
        <v>8294</v>
      </c>
      <c r="P1996" t="s">
        <v>8306</v>
      </c>
      <c r="Q1996">
        <f t="shared" si="63"/>
        <v>0</v>
      </c>
      <c r="R1996" s="17">
        <v>42651.006273148145</v>
      </c>
      <c r="S1996" s="17">
        <v>42711.047939814816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 t="shared" si="62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s="11" t="s">
        <v>8294</v>
      </c>
      <c r="P1997" t="s">
        <v>8306</v>
      </c>
      <c r="Q1997">
        <f t="shared" si="63"/>
        <v>26</v>
      </c>
      <c r="R1997" s="17">
        <v>42181.902037037042</v>
      </c>
      <c r="S1997" s="17">
        <v>42201.902037037042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 t="shared" si="62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s="11" t="s">
        <v>8294</v>
      </c>
      <c r="P1998" t="s">
        <v>8306</v>
      </c>
      <c r="Q1998">
        <f t="shared" si="63"/>
        <v>0</v>
      </c>
      <c r="R1998" s="17">
        <v>41800.819571759261</v>
      </c>
      <c r="S1998" s="17">
        <v>41830.819571759261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 t="shared" si="62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s="11" t="s">
        <v>8294</v>
      </c>
      <c r="P1999" t="s">
        <v>8306</v>
      </c>
      <c r="Q1999">
        <f t="shared" si="63"/>
        <v>0</v>
      </c>
      <c r="R1999" s="17">
        <v>41847.930694444447</v>
      </c>
      <c r="S1999" s="17">
        <v>41877.930694444447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 t="shared" si="62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s="11" t="s">
        <v>8294</v>
      </c>
      <c r="P2000" t="s">
        <v>8306</v>
      </c>
      <c r="Q2000">
        <f t="shared" si="63"/>
        <v>218.33</v>
      </c>
      <c r="R2000" s="17">
        <v>41807.118495370371</v>
      </c>
      <c r="S2000" s="17">
        <v>41852.118495370371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 t="shared" si="62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s="11" t="s">
        <v>8294</v>
      </c>
      <c r="P2001" t="s">
        <v>8306</v>
      </c>
      <c r="Q2001">
        <f t="shared" si="63"/>
        <v>33.71</v>
      </c>
      <c r="R2001" s="17">
        <v>41926.482731481483</v>
      </c>
      <c r="S2001" s="17">
        <v>41956.524398148147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 t="shared" si="62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s="11" t="s">
        <v>8294</v>
      </c>
      <c r="P2002" t="s">
        <v>8306</v>
      </c>
      <c r="Q2002">
        <f t="shared" si="63"/>
        <v>25</v>
      </c>
      <c r="R2002" s="17">
        <v>42345.951539351852</v>
      </c>
      <c r="S2002" s="17">
        <v>42375.951539351852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 t="shared" si="62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s="11" t="s">
        <v>8275</v>
      </c>
      <c r="P2003" t="s">
        <v>8305</v>
      </c>
      <c r="Q2003">
        <f t="shared" si="63"/>
        <v>128.38999999999999</v>
      </c>
      <c r="R2003" s="17">
        <v>42136.209675925929</v>
      </c>
      <c r="S2003" s="17">
        <v>42167.833333333328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 t="shared" si="62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s="11" t="s">
        <v>8275</v>
      </c>
      <c r="P2004" t="s">
        <v>8305</v>
      </c>
      <c r="Q2004">
        <f t="shared" si="63"/>
        <v>78.83</v>
      </c>
      <c r="R2004" s="17">
        <v>42728.71230324074</v>
      </c>
      <c r="S2004" s="17">
        <v>42758.71230324074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 t="shared" si="62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s="11" t="s">
        <v>8275</v>
      </c>
      <c r="P2005" t="s">
        <v>8305</v>
      </c>
      <c r="Q2005">
        <f t="shared" si="63"/>
        <v>91.76</v>
      </c>
      <c r="R2005" s="17">
        <v>40347.125601851854</v>
      </c>
      <c r="S2005" s="17">
        <v>40361.958333333336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 t="shared" si="62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s="11" t="s">
        <v>8275</v>
      </c>
      <c r="P2006" t="s">
        <v>8305</v>
      </c>
      <c r="Q2006">
        <f t="shared" si="63"/>
        <v>331.1</v>
      </c>
      <c r="R2006" s="17">
        <v>41800.604895833334</v>
      </c>
      <c r="S2006" s="17">
        <v>41830.604895833334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 t="shared" si="62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s="11" t="s">
        <v>8275</v>
      </c>
      <c r="P2007" t="s">
        <v>8305</v>
      </c>
      <c r="Q2007">
        <f t="shared" si="63"/>
        <v>194.26</v>
      </c>
      <c r="R2007" s="17">
        <v>41535.812708333331</v>
      </c>
      <c r="S2007" s="17">
        <v>41563.165972222225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 t="shared" si="62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s="11" t="s">
        <v>8275</v>
      </c>
      <c r="P2008" t="s">
        <v>8305</v>
      </c>
      <c r="Q2008">
        <f t="shared" si="63"/>
        <v>408.98</v>
      </c>
      <c r="R2008" s="17">
        <v>41941.500520833331</v>
      </c>
      <c r="S2008" s="17">
        <v>41976.542187500003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 t="shared" si="62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s="11" t="s">
        <v>8275</v>
      </c>
      <c r="P2009" t="s">
        <v>8305</v>
      </c>
      <c r="Q2009">
        <f t="shared" si="63"/>
        <v>84.46</v>
      </c>
      <c r="R2009" s="17">
        <v>40347.837800925925</v>
      </c>
      <c r="S2009" s="17">
        <v>40414.166666666664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 t="shared" si="62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s="11" t="s">
        <v>8275</v>
      </c>
      <c r="P2010" t="s">
        <v>8305</v>
      </c>
      <c r="Q2010">
        <f t="shared" si="63"/>
        <v>44.85</v>
      </c>
      <c r="R2010" s="17">
        <v>40761.604421296295</v>
      </c>
      <c r="S2010" s="17">
        <v>40805.604421296295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 t="shared" si="62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s="11" t="s">
        <v>8275</v>
      </c>
      <c r="P2011" t="s">
        <v>8305</v>
      </c>
      <c r="Q2011">
        <f t="shared" si="63"/>
        <v>383.36</v>
      </c>
      <c r="R2011" s="17">
        <v>42661.323414351849</v>
      </c>
      <c r="S2011" s="17">
        <v>42697.365081018521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 t="shared" si="62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s="11" t="s">
        <v>8275</v>
      </c>
      <c r="P2012" t="s">
        <v>8305</v>
      </c>
      <c r="Q2012">
        <f t="shared" si="63"/>
        <v>55.28</v>
      </c>
      <c r="R2012" s="17">
        <v>42570.996423611112</v>
      </c>
      <c r="S2012" s="17">
        <v>42600.996423611112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 t="shared" si="62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s="11" t="s">
        <v>8275</v>
      </c>
      <c r="P2013" t="s">
        <v>8305</v>
      </c>
      <c r="Q2013">
        <f t="shared" si="63"/>
        <v>422.02</v>
      </c>
      <c r="R2013" s="17">
        <v>42347.358483796299</v>
      </c>
      <c r="S2013" s="17">
        <v>42380.958333333328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 t="shared" si="62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s="11" t="s">
        <v>8275</v>
      </c>
      <c r="P2014" t="s">
        <v>8305</v>
      </c>
      <c r="Q2014">
        <f t="shared" si="63"/>
        <v>64.180000000000007</v>
      </c>
      <c r="R2014" s="17">
        <v>42010.822233796294</v>
      </c>
      <c r="S2014" s="17">
        <v>42040.822233796294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 t="shared" si="62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s="11" t="s">
        <v>8275</v>
      </c>
      <c r="P2015" t="s">
        <v>8305</v>
      </c>
      <c r="Q2015">
        <f t="shared" si="63"/>
        <v>173.58</v>
      </c>
      <c r="R2015" s="17">
        <v>42499.960810185185</v>
      </c>
      <c r="S2015" s="17">
        <v>42559.960810185185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 t="shared" si="62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s="11" t="s">
        <v>8275</v>
      </c>
      <c r="P2016" t="s">
        <v>8305</v>
      </c>
      <c r="Q2016">
        <f t="shared" si="63"/>
        <v>88.6</v>
      </c>
      <c r="R2016" s="17">
        <v>41324.214571759258</v>
      </c>
      <c r="S2016" s="17">
        <v>41358.172905092593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 t="shared" si="62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s="11" t="s">
        <v>8275</v>
      </c>
      <c r="P2017" t="s">
        <v>8305</v>
      </c>
      <c r="Q2017">
        <f t="shared" si="63"/>
        <v>50.22</v>
      </c>
      <c r="R2017" s="17">
        <v>40765.876886574071</v>
      </c>
      <c r="S2017" s="17">
        <v>40795.876886574071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 t="shared" si="62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s="11" t="s">
        <v>8275</v>
      </c>
      <c r="P2018" t="s">
        <v>8305</v>
      </c>
      <c r="Q2018">
        <f t="shared" si="63"/>
        <v>192.39</v>
      </c>
      <c r="R2018" s="17">
        <v>41312.88077546296</v>
      </c>
      <c r="S2018" s="17">
        <v>41342.88077546296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 t="shared" si="62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s="11" t="s">
        <v>8275</v>
      </c>
      <c r="P2019" t="s">
        <v>8305</v>
      </c>
      <c r="Q2019">
        <f t="shared" si="63"/>
        <v>73.42</v>
      </c>
      <c r="R2019" s="17">
        <v>40961.057349537034</v>
      </c>
      <c r="S2019" s="17">
        <v>40992.166666666664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 t="shared" si="62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s="11" t="s">
        <v>8275</v>
      </c>
      <c r="P2020" t="s">
        <v>8305</v>
      </c>
      <c r="Q2020">
        <f t="shared" si="63"/>
        <v>147.68</v>
      </c>
      <c r="R2020" s="17">
        <v>42199.365844907406</v>
      </c>
      <c r="S2020" s="17">
        <v>42229.365844907406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 t="shared" si="62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s="11" t="s">
        <v>8275</v>
      </c>
      <c r="P2021" t="s">
        <v>8305</v>
      </c>
      <c r="Q2021">
        <f t="shared" si="63"/>
        <v>108.97</v>
      </c>
      <c r="R2021" s="17">
        <v>42605.70857638889</v>
      </c>
      <c r="S2021" s="17">
        <v>42635.70857638889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 t="shared" si="62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s="11" t="s">
        <v>8275</v>
      </c>
      <c r="P2022" t="s">
        <v>8305</v>
      </c>
      <c r="Q2022">
        <f t="shared" si="63"/>
        <v>23.65</v>
      </c>
      <c r="R2022" s="17">
        <v>41737.097499999996</v>
      </c>
      <c r="S2022" s="17">
        <v>41773.961111111108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 t="shared" si="62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s="11" t="s">
        <v>8275</v>
      </c>
      <c r="P2023" t="s">
        <v>8305</v>
      </c>
      <c r="Q2023">
        <f t="shared" si="63"/>
        <v>147.94999999999999</v>
      </c>
      <c r="R2023" s="17">
        <v>41861.070567129631</v>
      </c>
      <c r="S2023" s="17">
        <v>41906.070567129631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 t="shared" si="62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s="11" t="s">
        <v>8275</v>
      </c>
      <c r="P2024" t="s">
        <v>8305</v>
      </c>
      <c r="Q2024">
        <f t="shared" si="63"/>
        <v>385.04</v>
      </c>
      <c r="R2024" s="17">
        <v>42502.569120370375</v>
      </c>
      <c r="S2024" s="17">
        <v>42532.569120370375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 t="shared" si="62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s="11" t="s">
        <v>8275</v>
      </c>
      <c r="P2025" t="s">
        <v>8305</v>
      </c>
      <c r="Q2025">
        <f t="shared" si="63"/>
        <v>457.39</v>
      </c>
      <c r="R2025" s="17">
        <v>42136.420752314814</v>
      </c>
      <c r="S2025" s="17">
        <v>42166.420752314814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 t="shared" si="62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s="11" t="s">
        <v>8275</v>
      </c>
      <c r="P2026" t="s">
        <v>8305</v>
      </c>
      <c r="Q2026">
        <f t="shared" si="63"/>
        <v>222.99</v>
      </c>
      <c r="R2026" s="17">
        <v>41099.966944444444</v>
      </c>
      <c r="S2026" s="17">
        <v>41134.125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 t="shared" si="62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s="11" t="s">
        <v>8275</v>
      </c>
      <c r="P2027" t="s">
        <v>8305</v>
      </c>
      <c r="Q2027">
        <f t="shared" si="63"/>
        <v>220.74</v>
      </c>
      <c r="R2027" s="17">
        <v>42136.184560185182</v>
      </c>
      <c r="S2027" s="17">
        <v>42166.184560185182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 t="shared" si="62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s="11" t="s">
        <v>8275</v>
      </c>
      <c r="P2028" t="s">
        <v>8305</v>
      </c>
      <c r="Q2028">
        <f t="shared" si="63"/>
        <v>73.5</v>
      </c>
      <c r="R2028" s="17">
        <v>41704.735937500001</v>
      </c>
      <c r="S2028" s="17">
        <v>41750.165972222225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 t="shared" si="62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s="11" t="s">
        <v>8275</v>
      </c>
      <c r="P2029" t="s">
        <v>8305</v>
      </c>
      <c r="Q2029">
        <f t="shared" si="63"/>
        <v>223.1</v>
      </c>
      <c r="R2029" s="17">
        <v>42048.813877314817</v>
      </c>
      <c r="S2029" s="17">
        <v>42093.772210648152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 t="shared" si="62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s="11" t="s">
        <v>8275</v>
      </c>
      <c r="P2030" t="s">
        <v>8305</v>
      </c>
      <c r="Q2030">
        <f t="shared" si="63"/>
        <v>47.91</v>
      </c>
      <c r="R2030" s="17">
        <v>40215.919050925928</v>
      </c>
      <c r="S2030" s="17">
        <v>40252.913194444445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 t="shared" si="62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s="11" t="s">
        <v>8275</v>
      </c>
      <c r="P2031" t="s">
        <v>8305</v>
      </c>
      <c r="Q2031">
        <f t="shared" si="63"/>
        <v>96.06</v>
      </c>
      <c r="R2031" s="17">
        <v>41848.021770833337</v>
      </c>
      <c r="S2031" s="17">
        <v>41878.021770833337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 t="shared" si="62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s="11" t="s">
        <v>8275</v>
      </c>
      <c r="P2032" t="s">
        <v>8305</v>
      </c>
      <c r="Q2032">
        <f t="shared" si="63"/>
        <v>118.61</v>
      </c>
      <c r="R2032" s="17">
        <v>41212.996481481481</v>
      </c>
      <c r="S2032" s="17">
        <v>41242.996481481481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 t="shared" si="62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s="11" t="s">
        <v>8275</v>
      </c>
      <c r="P2033" t="s">
        <v>8305</v>
      </c>
      <c r="Q2033">
        <f t="shared" si="63"/>
        <v>118.45</v>
      </c>
      <c r="R2033" s="17">
        <v>41975.329317129625</v>
      </c>
      <c r="S2033" s="17">
        <v>42013.041666666672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 t="shared" si="62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s="11" t="s">
        <v>8275</v>
      </c>
      <c r="P2034" t="s">
        <v>8305</v>
      </c>
      <c r="Q2034">
        <f t="shared" si="63"/>
        <v>143.21</v>
      </c>
      <c r="R2034" s="17">
        <v>42689.565671296295</v>
      </c>
      <c r="S2034" s="17">
        <v>42719.208333333328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 t="shared" si="62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s="11" t="s">
        <v>8275</v>
      </c>
      <c r="P2035" t="s">
        <v>8305</v>
      </c>
      <c r="Q2035">
        <f t="shared" si="63"/>
        <v>282.72000000000003</v>
      </c>
      <c r="R2035" s="17">
        <v>41725.082384259258</v>
      </c>
      <c r="S2035" s="17">
        <v>41755.082384259258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 t="shared" si="62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s="11" t="s">
        <v>8275</v>
      </c>
      <c r="P2036" t="s">
        <v>8305</v>
      </c>
      <c r="Q2036">
        <f t="shared" si="63"/>
        <v>593.94000000000005</v>
      </c>
      <c r="R2036" s="17">
        <v>42076.130011574074</v>
      </c>
      <c r="S2036" s="17">
        <v>42131.290277777778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 t="shared" si="62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s="11" t="s">
        <v>8275</v>
      </c>
      <c r="P2037" t="s">
        <v>8305</v>
      </c>
      <c r="Q2037">
        <f t="shared" si="63"/>
        <v>262.16000000000003</v>
      </c>
      <c r="R2037" s="17">
        <v>42311.625081018516</v>
      </c>
      <c r="S2037" s="17">
        <v>42357.041666666672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 t="shared" si="62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s="11" t="s">
        <v>8275</v>
      </c>
      <c r="P2038" t="s">
        <v>8305</v>
      </c>
      <c r="Q2038">
        <f t="shared" si="63"/>
        <v>46.58</v>
      </c>
      <c r="R2038" s="17">
        <v>41738.864803240744</v>
      </c>
      <c r="S2038" s="17">
        <v>41768.864803240744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 t="shared" si="62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s="11" t="s">
        <v>8275</v>
      </c>
      <c r="P2039" t="s">
        <v>8305</v>
      </c>
      <c r="Q2039">
        <f t="shared" si="63"/>
        <v>70.040000000000006</v>
      </c>
      <c r="R2039" s="17">
        <v>41578.210104166668</v>
      </c>
      <c r="S2039" s="17">
        <v>41638.251770833333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 t="shared" si="62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s="11" t="s">
        <v>8275</v>
      </c>
      <c r="P2040" t="s">
        <v>8305</v>
      </c>
      <c r="Q2040">
        <f t="shared" si="63"/>
        <v>164.91</v>
      </c>
      <c r="R2040" s="17">
        <v>41424.27107638889</v>
      </c>
      <c r="S2040" s="17">
        <v>41456.75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 t="shared" si="62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s="11" t="s">
        <v>8275</v>
      </c>
      <c r="P2041" t="s">
        <v>8305</v>
      </c>
      <c r="Q2041">
        <f t="shared" si="63"/>
        <v>449.26</v>
      </c>
      <c r="R2041" s="17">
        <v>42675.438946759255</v>
      </c>
      <c r="S2041" s="17">
        <v>42705.207638888889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 t="shared" si="62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s="11" t="s">
        <v>8275</v>
      </c>
      <c r="P2042" t="s">
        <v>8305</v>
      </c>
      <c r="Q2042">
        <f t="shared" si="63"/>
        <v>27.47</v>
      </c>
      <c r="R2042" s="17">
        <v>41578.927118055559</v>
      </c>
      <c r="S2042" s="17">
        <v>41593.968784722223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 t="shared" si="62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s="11" t="s">
        <v>8275</v>
      </c>
      <c r="P2043" t="s">
        <v>8305</v>
      </c>
      <c r="Q2043">
        <f t="shared" si="63"/>
        <v>143.97999999999999</v>
      </c>
      <c r="R2043" s="17">
        <v>42654.525775462964</v>
      </c>
      <c r="S2043" s="17">
        <v>42684.567442129628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 t="shared" si="62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s="11" t="s">
        <v>8275</v>
      </c>
      <c r="P2044" t="s">
        <v>8305</v>
      </c>
      <c r="Q2044">
        <f t="shared" si="63"/>
        <v>88.24</v>
      </c>
      <c r="R2044" s="17">
        <v>42331.708032407405</v>
      </c>
      <c r="S2044" s="17">
        <v>42391.708032407405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 t="shared" si="62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s="11" t="s">
        <v>8275</v>
      </c>
      <c r="P2045" t="s">
        <v>8305</v>
      </c>
      <c r="Q2045">
        <f t="shared" si="63"/>
        <v>36.33</v>
      </c>
      <c r="R2045" s="17">
        <v>42661.176817129628</v>
      </c>
      <c r="S2045" s="17">
        <v>42715.207638888889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 t="shared" si="62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s="11" t="s">
        <v>8275</v>
      </c>
      <c r="P2046" t="s">
        <v>8305</v>
      </c>
      <c r="Q2046">
        <f t="shared" si="63"/>
        <v>90.18</v>
      </c>
      <c r="R2046" s="17">
        <v>42138.684189814812</v>
      </c>
      <c r="S2046" s="17">
        <v>42168.684189814812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 t="shared" si="62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s="11" t="s">
        <v>8275</v>
      </c>
      <c r="P2047" t="s">
        <v>8305</v>
      </c>
      <c r="Q2047">
        <f t="shared" si="63"/>
        <v>152.62</v>
      </c>
      <c r="R2047" s="17">
        <v>41069.088506944441</v>
      </c>
      <c r="S2047" s="17">
        <v>41099.088506944441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 t="shared" si="62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s="11" t="s">
        <v>8275</v>
      </c>
      <c r="P2048" t="s">
        <v>8305</v>
      </c>
      <c r="Q2048">
        <f t="shared" si="63"/>
        <v>55.81</v>
      </c>
      <c r="R2048" s="17">
        <v>41387.171805555554</v>
      </c>
      <c r="S2048" s="17">
        <v>41417.171805555554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 t="shared" si="62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s="11" t="s">
        <v>8275</v>
      </c>
      <c r="P2049" t="s">
        <v>8305</v>
      </c>
      <c r="Q2049">
        <f t="shared" si="63"/>
        <v>227.85</v>
      </c>
      <c r="R2049" s="17">
        <v>42081.903587962966</v>
      </c>
      <c r="S2049" s="17">
        <v>42111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 t="shared" ref="F2050:F2113" si="64">ROUND(E2050/D2050*100,0)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s="11" t="s">
        <v>8275</v>
      </c>
      <c r="P2050" t="s">
        <v>8305</v>
      </c>
      <c r="Q2050">
        <f t="shared" ref="Q2050:Q2113" si="65">IFERROR(ROUND(E2050/M2050,2),0)</f>
        <v>91.83</v>
      </c>
      <c r="R2050" s="17">
        <v>41387.651516203703</v>
      </c>
      <c r="S2050" s="17">
        <v>41417.651516203703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 t="shared" si="64"/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s="11" t="s">
        <v>8275</v>
      </c>
      <c r="P2051" t="s">
        <v>8305</v>
      </c>
      <c r="Q2051">
        <f t="shared" si="65"/>
        <v>80.989999999999995</v>
      </c>
      <c r="R2051" s="17">
        <v>41575.527349537035</v>
      </c>
      <c r="S2051" s="17">
        <v>41610.957638888889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 t="shared" si="64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s="11" t="s">
        <v>8275</v>
      </c>
      <c r="P2052" t="s">
        <v>8305</v>
      </c>
      <c r="Q2052">
        <f t="shared" si="65"/>
        <v>278.39</v>
      </c>
      <c r="R2052" s="17">
        <v>42115.071504629625</v>
      </c>
      <c r="S2052" s="17">
        <v>42155.071504629625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 t="shared" si="64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s="11" t="s">
        <v>8275</v>
      </c>
      <c r="P2053" t="s">
        <v>8305</v>
      </c>
      <c r="Q2053">
        <f t="shared" si="65"/>
        <v>43.1</v>
      </c>
      <c r="R2053" s="17">
        <v>41604.022418981483</v>
      </c>
      <c r="S2053" s="17">
        <v>41634.022418981483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 t="shared" si="64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s="11" t="s">
        <v>8275</v>
      </c>
      <c r="P2054" t="s">
        <v>8305</v>
      </c>
      <c r="Q2054">
        <f t="shared" si="65"/>
        <v>326.29000000000002</v>
      </c>
      <c r="R2054" s="17">
        <v>42375.08394675926</v>
      </c>
      <c r="S2054" s="17">
        <v>42420.08394675926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 t="shared" si="64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s="11" t="s">
        <v>8275</v>
      </c>
      <c r="P2055" t="s">
        <v>8305</v>
      </c>
      <c r="Q2055">
        <f t="shared" si="65"/>
        <v>41.74</v>
      </c>
      <c r="R2055" s="17">
        <v>42303.617488425924</v>
      </c>
      <c r="S2055" s="17">
        <v>42333.659155092595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 t="shared" si="64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s="11" t="s">
        <v>8275</v>
      </c>
      <c r="P2056" t="s">
        <v>8305</v>
      </c>
      <c r="Q2056">
        <f t="shared" si="65"/>
        <v>64.02</v>
      </c>
      <c r="R2056" s="17">
        <v>41731.520949074074</v>
      </c>
      <c r="S2056" s="17">
        <v>41761.520949074074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 t="shared" si="64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s="11" t="s">
        <v>8275</v>
      </c>
      <c r="P2057" t="s">
        <v>8305</v>
      </c>
      <c r="Q2057">
        <f t="shared" si="65"/>
        <v>99.46</v>
      </c>
      <c r="R2057" s="17">
        <v>41946.674108796295</v>
      </c>
      <c r="S2057" s="17">
        <v>41976.166666666672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 t="shared" si="64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s="11" t="s">
        <v>8275</v>
      </c>
      <c r="P2058" t="s">
        <v>8305</v>
      </c>
      <c r="Q2058">
        <f t="shared" si="65"/>
        <v>138.49</v>
      </c>
      <c r="R2058" s="17">
        <v>41351.76090277778</v>
      </c>
      <c r="S2058" s="17">
        <v>41381.76090277778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 t="shared" si="64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s="11" t="s">
        <v>8275</v>
      </c>
      <c r="P2059" t="s">
        <v>8305</v>
      </c>
      <c r="Q2059">
        <f t="shared" si="65"/>
        <v>45.55</v>
      </c>
      <c r="R2059" s="17">
        <v>42396.494583333333</v>
      </c>
      <c r="S2059" s="17">
        <v>42426.494583333333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 t="shared" si="64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s="11" t="s">
        <v>8275</v>
      </c>
      <c r="P2060" t="s">
        <v>8305</v>
      </c>
      <c r="Q2060">
        <f t="shared" si="65"/>
        <v>10.51</v>
      </c>
      <c r="R2060" s="17">
        <v>42026.370717592596</v>
      </c>
      <c r="S2060" s="17">
        <v>42065.833333333328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 t="shared" si="64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s="11" t="s">
        <v>8275</v>
      </c>
      <c r="P2061" t="s">
        <v>8305</v>
      </c>
      <c r="Q2061">
        <f t="shared" si="65"/>
        <v>114.77</v>
      </c>
      <c r="R2061" s="17">
        <v>42361.602476851855</v>
      </c>
      <c r="S2061" s="17">
        <v>42400.915972222225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 t="shared" si="64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s="11" t="s">
        <v>8275</v>
      </c>
      <c r="P2062" t="s">
        <v>8305</v>
      </c>
      <c r="Q2062">
        <f t="shared" si="65"/>
        <v>36</v>
      </c>
      <c r="R2062" s="17">
        <v>41783.642939814818</v>
      </c>
      <c r="S2062" s="17">
        <v>41843.642939814818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 t="shared" si="64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s="11" t="s">
        <v>8275</v>
      </c>
      <c r="P2063" t="s">
        <v>8305</v>
      </c>
      <c r="Q2063">
        <f t="shared" si="65"/>
        <v>154.16999999999999</v>
      </c>
      <c r="R2063" s="17">
        <v>42705.764513888891</v>
      </c>
      <c r="S2063" s="17">
        <v>42735.764513888891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 t="shared" si="64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s="11" t="s">
        <v>8275</v>
      </c>
      <c r="P2064" t="s">
        <v>8305</v>
      </c>
      <c r="Q2064">
        <f t="shared" si="65"/>
        <v>566.39</v>
      </c>
      <c r="R2064" s="17">
        <v>42423.3830787037</v>
      </c>
      <c r="S2064" s="17">
        <v>42453.341412037036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 t="shared" si="64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s="11" t="s">
        <v>8275</v>
      </c>
      <c r="P2065" t="s">
        <v>8305</v>
      </c>
      <c r="Q2065">
        <f t="shared" si="65"/>
        <v>120.86</v>
      </c>
      <c r="R2065" s="17">
        <v>42472.73265046296</v>
      </c>
      <c r="S2065" s="17">
        <v>42505.73265046296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 t="shared" si="64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s="11" t="s">
        <v>8275</v>
      </c>
      <c r="P2066" t="s">
        <v>8305</v>
      </c>
      <c r="Q2066">
        <f t="shared" si="65"/>
        <v>86.16</v>
      </c>
      <c r="R2066" s="17">
        <v>41389.364849537036</v>
      </c>
      <c r="S2066" s="17">
        <v>41425.5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 t="shared" si="64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s="11" t="s">
        <v>8275</v>
      </c>
      <c r="P2067" t="s">
        <v>8305</v>
      </c>
      <c r="Q2067">
        <f t="shared" si="65"/>
        <v>51.21</v>
      </c>
      <c r="R2067" s="17">
        <v>41603.333668981482</v>
      </c>
      <c r="S2067" s="17">
        <v>41633.333668981482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 t="shared" si="64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s="11" t="s">
        <v>8275</v>
      </c>
      <c r="P2068" t="s">
        <v>8305</v>
      </c>
      <c r="Q2068">
        <f t="shared" si="65"/>
        <v>67.260000000000005</v>
      </c>
      <c r="R2068" s="17">
        <v>41844.771793981483</v>
      </c>
      <c r="S2068" s="17">
        <v>41874.771793981483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 t="shared" si="64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s="11" t="s">
        <v>8275</v>
      </c>
      <c r="P2069" t="s">
        <v>8305</v>
      </c>
      <c r="Q2069">
        <f t="shared" si="65"/>
        <v>62.8</v>
      </c>
      <c r="R2069" s="17">
        <v>42115.853888888887</v>
      </c>
      <c r="S2069" s="17">
        <v>42148.853888888887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 t="shared" si="64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s="11" t="s">
        <v>8275</v>
      </c>
      <c r="P2070" t="s">
        <v>8305</v>
      </c>
      <c r="Q2070">
        <f t="shared" si="65"/>
        <v>346.13</v>
      </c>
      <c r="R2070" s="17">
        <v>42633.841608796298</v>
      </c>
      <c r="S2070" s="17">
        <v>42663.841608796298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 t="shared" si="64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s="11" t="s">
        <v>8275</v>
      </c>
      <c r="P2071" t="s">
        <v>8305</v>
      </c>
      <c r="Q2071">
        <f t="shared" si="65"/>
        <v>244.12</v>
      </c>
      <c r="R2071" s="17">
        <v>42340.972118055557</v>
      </c>
      <c r="S2071" s="17">
        <v>42371.972118055557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 t="shared" si="64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s="11" t="s">
        <v>8275</v>
      </c>
      <c r="P2072" t="s">
        <v>8305</v>
      </c>
      <c r="Q2072">
        <f t="shared" si="65"/>
        <v>259.25</v>
      </c>
      <c r="R2072" s="17">
        <v>42519.6565162037</v>
      </c>
      <c r="S2072" s="17">
        <v>42549.6565162037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 t="shared" si="64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s="11" t="s">
        <v>8275</v>
      </c>
      <c r="P2073" t="s">
        <v>8305</v>
      </c>
      <c r="Q2073">
        <f t="shared" si="65"/>
        <v>201.96</v>
      </c>
      <c r="R2073" s="17">
        <v>42600.278749999998</v>
      </c>
      <c r="S2073" s="17">
        <v>42645.278749999998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 t="shared" si="64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s="11" t="s">
        <v>8275</v>
      </c>
      <c r="P2074" t="s">
        <v>8305</v>
      </c>
      <c r="Q2074">
        <f t="shared" si="65"/>
        <v>226.21</v>
      </c>
      <c r="R2074" s="17">
        <v>42467.581388888888</v>
      </c>
      <c r="S2074" s="17">
        <v>42497.581388888888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 t="shared" si="64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s="11" t="s">
        <v>8275</v>
      </c>
      <c r="P2075" t="s">
        <v>8305</v>
      </c>
      <c r="Q2075">
        <f t="shared" si="65"/>
        <v>324.69</v>
      </c>
      <c r="R2075" s="17">
        <v>42087.668032407411</v>
      </c>
      <c r="S2075" s="17">
        <v>42132.668032407411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 t="shared" si="64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s="11" t="s">
        <v>8275</v>
      </c>
      <c r="P2076" t="s">
        <v>8305</v>
      </c>
      <c r="Q2076">
        <f t="shared" si="65"/>
        <v>205</v>
      </c>
      <c r="R2076" s="17">
        <v>42466.826180555552</v>
      </c>
      <c r="S2076" s="17">
        <v>42496.826180555552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 t="shared" si="64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s="11" t="s">
        <v>8275</v>
      </c>
      <c r="P2077" t="s">
        <v>8305</v>
      </c>
      <c r="Q2077">
        <f t="shared" si="65"/>
        <v>20.47</v>
      </c>
      <c r="R2077" s="17">
        <v>41450.681574074071</v>
      </c>
      <c r="S2077" s="17">
        <v>41480.681574074071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 t="shared" si="64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s="11" t="s">
        <v>8275</v>
      </c>
      <c r="P2078" t="s">
        <v>8305</v>
      </c>
      <c r="Q2078">
        <f t="shared" si="65"/>
        <v>116.35</v>
      </c>
      <c r="R2078" s="17">
        <v>41803.880659722221</v>
      </c>
      <c r="S2078" s="17">
        <v>41843.880659722221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 t="shared" si="64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s="11" t="s">
        <v>8275</v>
      </c>
      <c r="P2079" t="s">
        <v>8305</v>
      </c>
      <c r="Q2079">
        <f t="shared" si="65"/>
        <v>307.2</v>
      </c>
      <c r="R2079" s="17">
        <v>42103.042546296296</v>
      </c>
      <c r="S2079" s="17">
        <v>42160.875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 t="shared" si="64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s="11" t="s">
        <v>8275</v>
      </c>
      <c r="P2080" t="s">
        <v>8305</v>
      </c>
      <c r="Q2080">
        <f t="shared" si="65"/>
        <v>546.69000000000005</v>
      </c>
      <c r="R2080" s="17">
        <v>42692.771493055552</v>
      </c>
      <c r="S2080" s="17">
        <v>42722.771493055552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 t="shared" si="64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s="11" t="s">
        <v>8275</v>
      </c>
      <c r="P2081" t="s">
        <v>8305</v>
      </c>
      <c r="Q2081">
        <f t="shared" si="65"/>
        <v>47.47</v>
      </c>
      <c r="R2081" s="17">
        <v>42150.71056712963</v>
      </c>
      <c r="S2081" s="17">
        <v>42180.791666666672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 t="shared" si="64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s="11" t="s">
        <v>8275</v>
      </c>
      <c r="P2082" t="s">
        <v>8305</v>
      </c>
      <c r="Q2082">
        <f t="shared" si="65"/>
        <v>101.56</v>
      </c>
      <c r="R2082" s="17">
        <v>42289.957175925927</v>
      </c>
      <c r="S2082" s="17">
        <v>42319.998842592591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 t="shared" si="64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s="11" t="s">
        <v>8281</v>
      </c>
      <c r="P2083" t="s">
        <v>8285</v>
      </c>
      <c r="Q2083">
        <f t="shared" si="65"/>
        <v>72.91</v>
      </c>
      <c r="R2083" s="17">
        <v>41004.156886574077</v>
      </c>
      <c r="S2083" s="17">
        <v>41045.207638888889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 t="shared" si="64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s="11" t="s">
        <v>8281</v>
      </c>
      <c r="P2084" t="s">
        <v>8285</v>
      </c>
      <c r="Q2084">
        <f t="shared" si="65"/>
        <v>43.71</v>
      </c>
      <c r="R2084" s="17">
        <v>40811.120324074072</v>
      </c>
      <c r="S2084" s="17">
        <v>40871.161990740737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 t="shared" si="64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s="11" t="s">
        <v>8281</v>
      </c>
      <c r="P2085" t="s">
        <v>8285</v>
      </c>
      <c r="Q2085">
        <f t="shared" si="65"/>
        <v>34</v>
      </c>
      <c r="R2085" s="17">
        <v>41034.72216435185</v>
      </c>
      <c r="S2085" s="17">
        <v>41064.72216435185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 t="shared" si="64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s="11" t="s">
        <v>8281</v>
      </c>
      <c r="P2086" t="s">
        <v>8285</v>
      </c>
      <c r="Q2086">
        <f t="shared" si="65"/>
        <v>70.650000000000006</v>
      </c>
      <c r="R2086" s="17">
        <v>41731.833124999997</v>
      </c>
      <c r="S2086" s="17">
        <v>41763.290972222225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 t="shared" si="64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s="11" t="s">
        <v>8281</v>
      </c>
      <c r="P2087" t="s">
        <v>8285</v>
      </c>
      <c r="Q2087">
        <f t="shared" si="65"/>
        <v>89.3</v>
      </c>
      <c r="R2087" s="17">
        <v>41075.835497685184</v>
      </c>
      <c r="S2087" s="17">
        <v>41105.835497685184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 t="shared" si="64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s="11" t="s">
        <v>8281</v>
      </c>
      <c r="P2088" t="s">
        <v>8285</v>
      </c>
      <c r="Q2088">
        <f t="shared" si="65"/>
        <v>115.09</v>
      </c>
      <c r="R2088" s="17">
        <v>40860.67050925926</v>
      </c>
      <c r="S2088" s="17">
        <v>40891.207638888889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 t="shared" si="64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s="11" t="s">
        <v>8281</v>
      </c>
      <c r="P2089" t="s">
        <v>8285</v>
      </c>
      <c r="Q2089">
        <f t="shared" si="65"/>
        <v>62.12</v>
      </c>
      <c r="R2089" s="17">
        <v>40764.204375000001</v>
      </c>
      <c r="S2089" s="17">
        <v>40794.204375000001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 t="shared" si="64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s="11" t="s">
        <v>8281</v>
      </c>
      <c r="P2090" t="s">
        <v>8285</v>
      </c>
      <c r="Q2090">
        <f t="shared" si="65"/>
        <v>46.2</v>
      </c>
      <c r="R2090" s="17">
        <v>40395.714722222219</v>
      </c>
      <c r="S2090" s="17">
        <v>40432.165972222225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 t="shared" si="64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s="11" t="s">
        <v>8281</v>
      </c>
      <c r="P2091" t="s">
        <v>8285</v>
      </c>
      <c r="Q2091">
        <f t="shared" si="65"/>
        <v>48.55</v>
      </c>
      <c r="R2091" s="17">
        <v>41453.076319444444</v>
      </c>
      <c r="S2091" s="17">
        <v>41488.076319444444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 t="shared" si="64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s="11" t="s">
        <v>8281</v>
      </c>
      <c r="P2092" t="s">
        <v>8285</v>
      </c>
      <c r="Q2092">
        <f t="shared" si="65"/>
        <v>57.52</v>
      </c>
      <c r="R2092" s="17">
        <v>41299.381423611114</v>
      </c>
      <c r="S2092" s="17">
        <v>41329.381423611114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 t="shared" si="64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s="11" t="s">
        <v>8281</v>
      </c>
      <c r="P2093" t="s">
        <v>8285</v>
      </c>
      <c r="Q2093">
        <f t="shared" si="65"/>
        <v>88.15</v>
      </c>
      <c r="R2093" s="17">
        <v>40555.322662037033</v>
      </c>
      <c r="S2093" s="17">
        <v>40603.833333333336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 t="shared" si="64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s="11" t="s">
        <v>8281</v>
      </c>
      <c r="P2094" t="s">
        <v>8285</v>
      </c>
      <c r="Q2094">
        <f t="shared" si="65"/>
        <v>110.49</v>
      </c>
      <c r="R2094" s="17">
        <v>40763.707546296297</v>
      </c>
      <c r="S2094" s="17">
        <v>40823.707546296297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 t="shared" si="64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s="11" t="s">
        <v>8281</v>
      </c>
      <c r="P2095" t="s">
        <v>8285</v>
      </c>
      <c r="Q2095">
        <f t="shared" si="65"/>
        <v>66.83</v>
      </c>
      <c r="R2095" s="17">
        <v>41205.854537037041</v>
      </c>
      <c r="S2095" s="17">
        <v>41265.896203703705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 t="shared" si="64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s="11" t="s">
        <v>8281</v>
      </c>
      <c r="P2096" t="s">
        <v>8285</v>
      </c>
      <c r="Q2096">
        <f t="shared" si="65"/>
        <v>58.6</v>
      </c>
      <c r="R2096" s="17">
        <v>40939.02002314815</v>
      </c>
      <c r="S2096" s="17">
        <v>40973.125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 t="shared" si="64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s="11" t="s">
        <v>8281</v>
      </c>
      <c r="P2097" t="s">
        <v>8285</v>
      </c>
      <c r="Q2097">
        <f t="shared" si="65"/>
        <v>113.64</v>
      </c>
      <c r="R2097" s="17">
        <v>40758.733483796292</v>
      </c>
      <c r="S2097" s="17">
        <v>40818.733483796292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 t="shared" si="64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s="11" t="s">
        <v>8281</v>
      </c>
      <c r="P2098" t="s">
        <v>8285</v>
      </c>
      <c r="Q2098">
        <f t="shared" si="65"/>
        <v>43.57</v>
      </c>
      <c r="R2098" s="17">
        <v>41192.758506944447</v>
      </c>
      <c r="S2098" s="17">
        <v>41208.165972222225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 t="shared" si="64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s="11" t="s">
        <v>8281</v>
      </c>
      <c r="P2099" t="s">
        <v>8285</v>
      </c>
      <c r="Q2099">
        <f t="shared" si="65"/>
        <v>78.95</v>
      </c>
      <c r="R2099" s="17">
        <v>40818.58489583333</v>
      </c>
      <c r="S2099" s="17">
        <v>40878.626562500001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 t="shared" si="64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s="11" t="s">
        <v>8281</v>
      </c>
      <c r="P2100" t="s">
        <v>8285</v>
      </c>
      <c r="Q2100">
        <f t="shared" si="65"/>
        <v>188.13</v>
      </c>
      <c r="R2100" s="17">
        <v>40946.11383101852</v>
      </c>
      <c r="S2100" s="17">
        <v>40976.11383101852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 t="shared" si="64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s="11" t="s">
        <v>8281</v>
      </c>
      <c r="P2101" t="s">
        <v>8285</v>
      </c>
      <c r="Q2101">
        <f t="shared" si="65"/>
        <v>63.03</v>
      </c>
      <c r="R2101" s="17">
        <v>42173.746342592596</v>
      </c>
      <c r="S2101" s="17">
        <v>42187.152777777781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 t="shared" si="64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s="11" t="s">
        <v>8281</v>
      </c>
      <c r="P2102" t="s">
        <v>8285</v>
      </c>
      <c r="Q2102">
        <f t="shared" si="65"/>
        <v>30.37</v>
      </c>
      <c r="R2102" s="17">
        <v>41074.834965277776</v>
      </c>
      <c r="S2102" s="17">
        <v>41090.165972222225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 t="shared" si="64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s="11" t="s">
        <v>8281</v>
      </c>
      <c r="P2103" t="s">
        <v>8285</v>
      </c>
      <c r="Q2103">
        <f t="shared" si="65"/>
        <v>51.48</v>
      </c>
      <c r="R2103" s="17">
        <v>40892.149467592593</v>
      </c>
      <c r="S2103" s="17">
        <v>40952.149467592593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 t="shared" si="64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s="11" t="s">
        <v>8281</v>
      </c>
      <c r="P2104" t="s">
        <v>8285</v>
      </c>
      <c r="Q2104">
        <f t="shared" si="65"/>
        <v>35.79</v>
      </c>
      <c r="R2104" s="17">
        <v>40638.868611111109</v>
      </c>
      <c r="S2104" s="17">
        <v>40668.868611111109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 t="shared" si="64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s="11" t="s">
        <v>8281</v>
      </c>
      <c r="P2105" t="s">
        <v>8285</v>
      </c>
      <c r="Q2105">
        <f t="shared" si="65"/>
        <v>98.82</v>
      </c>
      <c r="R2105" s="17">
        <v>41192.754942129628</v>
      </c>
      <c r="S2105" s="17">
        <v>41222.7966087963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 t="shared" si="64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s="11" t="s">
        <v>8281</v>
      </c>
      <c r="P2106" t="s">
        <v>8285</v>
      </c>
      <c r="Q2106">
        <f t="shared" si="65"/>
        <v>28</v>
      </c>
      <c r="R2106" s="17">
        <v>41394.074467592596</v>
      </c>
      <c r="S2106" s="17">
        <v>41425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 t="shared" si="64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s="11" t="s">
        <v>8281</v>
      </c>
      <c r="P2107" t="s">
        <v>8285</v>
      </c>
      <c r="Q2107">
        <f t="shared" si="65"/>
        <v>51.31</v>
      </c>
      <c r="R2107" s="17">
        <v>41951.788807870369</v>
      </c>
      <c r="S2107" s="17">
        <v>41964.166666666672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 t="shared" si="64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s="11" t="s">
        <v>8281</v>
      </c>
      <c r="P2108" t="s">
        <v>8285</v>
      </c>
      <c r="Q2108">
        <f t="shared" si="65"/>
        <v>53.52</v>
      </c>
      <c r="R2108" s="17">
        <v>41270.21497685185</v>
      </c>
      <c r="S2108" s="17">
        <v>41300.21497685185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 t="shared" si="64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s="11" t="s">
        <v>8281</v>
      </c>
      <c r="P2109" t="s">
        <v>8285</v>
      </c>
      <c r="Q2109">
        <f t="shared" si="65"/>
        <v>37.15</v>
      </c>
      <c r="R2109" s="17">
        <v>41934.71056712963</v>
      </c>
      <c r="S2109" s="17">
        <v>41955.752233796295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 t="shared" si="64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s="11" t="s">
        <v>8281</v>
      </c>
      <c r="P2110" t="s">
        <v>8285</v>
      </c>
      <c r="Q2110">
        <f t="shared" si="65"/>
        <v>89.9</v>
      </c>
      <c r="R2110" s="17">
        <v>41135.175694444442</v>
      </c>
      <c r="S2110" s="17">
        <v>41162.163194444445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 t="shared" si="64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s="11" t="s">
        <v>8281</v>
      </c>
      <c r="P2111" t="s">
        <v>8285</v>
      </c>
      <c r="Q2111">
        <f t="shared" si="65"/>
        <v>106.53</v>
      </c>
      <c r="R2111" s="17">
        <v>42160.708530092597</v>
      </c>
      <c r="S2111" s="17">
        <v>42190.708530092597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 t="shared" si="64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s="11" t="s">
        <v>8281</v>
      </c>
      <c r="P2112" t="s">
        <v>8285</v>
      </c>
      <c r="Q2112">
        <f t="shared" si="65"/>
        <v>52.82</v>
      </c>
      <c r="R2112" s="17">
        <v>41759.670937499999</v>
      </c>
      <c r="S2112" s="17">
        <v>41787.207638888889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 t="shared" si="64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s="11" t="s">
        <v>8281</v>
      </c>
      <c r="P2113" t="s">
        <v>8285</v>
      </c>
      <c r="Q2113">
        <f t="shared" si="65"/>
        <v>54.62</v>
      </c>
      <c r="R2113" s="17">
        <v>40703.197048611109</v>
      </c>
      <c r="S2113" s="17">
        <v>40770.041666666664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 t="shared" ref="F2114:F2177" si="66">ROUND(E2114/D2114*100,0)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s="11" t="s">
        <v>8281</v>
      </c>
      <c r="P2114" t="s">
        <v>8285</v>
      </c>
      <c r="Q2114">
        <f t="shared" ref="Q2114:Q2177" si="67">IFERROR(ROUND(E2114/M2114,2),0)</f>
        <v>27.27</v>
      </c>
      <c r="R2114" s="17">
        <v>41365.928159722222</v>
      </c>
      <c r="S2114" s="17">
        <v>41379.928159722222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 t="shared" si="66"/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s="11" t="s">
        <v>8281</v>
      </c>
      <c r="P2115" t="s">
        <v>8285</v>
      </c>
      <c r="Q2115">
        <f t="shared" si="67"/>
        <v>68.599999999999994</v>
      </c>
      <c r="R2115" s="17">
        <v>41870.86546296296</v>
      </c>
      <c r="S2115" s="17">
        <v>41905.86546296296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 t="shared" si="66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s="11" t="s">
        <v>8281</v>
      </c>
      <c r="P2116" t="s">
        <v>8285</v>
      </c>
      <c r="Q2116">
        <f t="shared" si="67"/>
        <v>35.61</v>
      </c>
      <c r="R2116" s="17">
        <v>40458.815625000003</v>
      </c>
      <c r="S2116" s="17">
        <v>40521.207638888889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 t="shared" si="66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s="11" t="s">
        <v>8281</v>
      </c>
      <c r="P2117" t="s">
        <v>8285</v>
      </c>
      <c r="Q2117">
        <f t="shared" si="67"/>
        <v>94.03</v>
      </c>
      <c r="R2117" s="17">
        <v>40564.081030092595</v>
      </c>
      <c r="S2117" s="17">
        <v>40594.081030092595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 t="shared" si="66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s="11" t="s">
        <v>8281</v>
      </c>
      <c r="P2118" t="s">
        <v>8285</v>
      </c>
      <c r="Q2118">
        <f t="shared" si="67"/>
        <v>526.46</v>
      </c>
      <c r="R2118" s="17">
        <v>41136.777812500004</v>
      </c>
      <c r="S2118" s="17">
        <v>41184.777812500004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 t="shared" si="66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s="11" t="s">
        <v>8281</v>
      </c>
      <c r="P2119" t="s">
        <v>8285</v>
      </c>
      <c r="Q2119">
        <f t="shared" si="67"/>
        <v>50.66</v>
      </c>
      <c r="R2119" s="17">
        <v>42290.059594907405</v>
      </c>
      <c r="S2119" s="17">
        <v>42304.207638888889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 t="shared" si="66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s="11" t="s">
        <v>8281</v>
      </c>
      <c r="P2120" t="s">
        <v>8285</v>
      </c>
      <c r="Q2120">
        <f t="shared" si="67"/>
        <v>79.180000000000007</v>
      </c>
      <c r="R2120" s="17">
        <v>40718.839537037034</v>
      </c>
      <c r="S2120" s="17">
        <v>40748.839537037034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 t="shared" si="66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s="11" t="s">
        <v>8281</v>
      </c>
      <c r="P2121" t="s">
        <v>8285</v>
      </c>
      <c r="Q2121">
        <f t="shared" si="67"/>
        <v>91.59</v>
      </c>
      <c r="R2121" s="17">
        <v>41107.130150462966</v>
      </c>
      <c r="S2121" s="17">
        <v>41137.130150462966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 t="shared" si="66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s="11" t="s">
        <v>8281</v>
      </c>
      <c r="P2122" t="s">
        <v>8285</v>
      </c>
      <c r="Q2122">
        <f t="shared" si="67"/>
        <v>116.96</v>
      </c>
      <c r="R2122" s="17">
        <v>41591.964537037034</v>
      </c>
      <c r="S2122" s="17">
        <v>41640.964537037034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 t="shared" si="66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s="11" t="s">
        <v>8289</v>
      </c>
      <c r="P2123" t="s">
        <v>8290</v>
      </c>
      <c r="Q2123">
        <f t="shared" si="67"/>
        <v>28.4</v>
      </c>
      <c r="R2123" s="17">
        <v>42716.7424537037</v>
      </c>
      <c r="S2123" s="17">
        <v>42746.7424537037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 t="shared" si="66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s="11" t="s">
        <v>8289</v>
      </c>
      <c r="P2124" t="s">
        <v>8290</v>
      </c>
      <c r="Q2124">
        <f t="shared" si="67"/>
        <v>103.33</v>
      </c>
      <c r="R2124" s="17">
        <v>42712.300567129627</v>
      </c>
      <c r="S2124" s="17">
        <v>42742.300567129627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 t="shared" si="66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s="11" t="s">
        <v>8289</v>
      </c>
      <c r="P2125" t="s">
        <v>8290</v>
      </c>
      <c r="Q2125">
        <f t="shared" si="67"/>
        <v>10</v>
      </c>
      <c r="R2125" s="17">
        <v>40198.424849537041</v>
      </c>
      <c r="S2125" s="17">
        <v>40252.290972222225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 t="shared" si="66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s="11" t="s">
        <v>8289</v>
      </c>
      <c r="P2126" t="s">
        <v>8290</v>
      </c>
      <c r="Q2126">
        <f t="shared" si="67"/>
        <v>23</v>
      </c>
      <c r="R2126" s="17">
        <v>40464.028182870366</v>
      </c>
      <c r="S2126" s="17">
        <v>40512.208333333336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 t="shared" si="66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s="11" t="s">
        <v>8289</v>
      </c>
      <c r="P2127" t="s">
        <v>8290</v>
      </c>
      <c r="Q2127">
        <f t="shared" si="67"/>
        <v>31.56</v>
      </c>
      <c r="R2127" s="17">
        <v>42191.023530092592</v>
      </c>
      <c r="S2127" s="17">
        <v>42221.023530092592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 t="shared" si="66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s="11" t="s">
        <v>8289</v>
      </c>
      <c r="P2128" t="s">
        <v>8290</v>
      </c>
      <c r="Q2128">
        <f t="shared" si="67"/>
        <v>5</v>
      </c>
      <c r="R2128" s="17">
        <v>41951.973229166666</v>
      </c>
      <c r="S2128" s="17">
        <v>41981.973229166666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 t="shared" si="66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s="11" t="s">
        <v>8289</v>
      </c>
      <c r="P2129" t="s">
        <v>8290</v>
      </c>
      <c r="Q2129">
        <f t="shared" si="67"/>
        <v>34.22</v>
      </c>
      <c r="R2129" s="17">
        <v>42045.50535879629</v>
      </c>
      <c r="S2129" s="17">
        <v>42075.463692129633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 t="shared" si="66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s="11" t="s">
        <v>8289</v>
      </c>
      <c r="P2130" t="s">
        <v>8290</v>
      </c>
      <c r="Q2130">
        <f t="shared" si="67"/>
        <v>25</v>
      </c>
      <c r="R2130" s="17">
        <v>41843.772789351853</v>
      </c>
      <c r="S2130" s="17">
        <v>41903.772789351853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 t="shared" si="66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s="11" t="s">
        <v>8289</v>
      </c>
      <c r="P2131" t="s">
        <v>8290</v>
      </c>
      <c r="Q2131">
        <f t="shared" si="67"/>
        <v>19.670000000000002</v>
      </c>
      <c r="R2131" s="17">
        <v>42409.024305555555</v>
      </c>
      <c r="S2131" s="17">
        <v>42439.024305555555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 t="shared" si="66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s="11" t="s">
        <v>8289</v>
      </c>
      <c r="P2132" t="s">
        <v>8290</v>
      </c>
      <c r="Q2132">
        <f t="shared" si="67"/>
        <v>21.25</v>
      </c>
      <c r="R2132" s="17">
        <v>41832.086377314816</v>
      </c>
      <c r="S2132" s="17">
        <v>41867.086377314816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 t="shared" si="66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s="11" t="s">
        <v>8289</v>
      </c>
      <c r="P2133" t="s">
        <v>8290</v>
      </c>
      <c r="Q2133">
        <f t="shared" si="67"/>
        <v>8.33</v>
      </c>
      <c r="R2133" s="17">
        <v>42167.207071759258</v>
      </c>
      <c r="S2133" s="17">
        <v>42197.207071759258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 t="shared" si="66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s="11" t="s">
        <v>8289</v>
      </c>
      <c r="P2134" t="s">
        <v>8290</v>
      </c>
      <c r="Q2134">
        <f t="shared" si="67"/>
        <v>21.34</v>
      </c>
      <c r="R2134" s="17">
        <v>41643.487175925926</v>
      </c>
      <c r="S2134" s="17">
        <v>41673.487175925926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 t="shared" si="66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s="11" t="s">
        <v>8289</v>
      </c>
      <c r="P2135" t="s">
        <v>8290</v>
      </c>
      <c r="Q2135">
        <f t="shared" si="67"/>
        <v>5.33</v>
      </c>
      <c r="R2135" s="17">
        <v>40619.097210648149</v>
      </c>
      <c r="S2135" s="17">
        <v>40657.290972222225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 t="shared" si="66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s="11" t="s">
        <v>8289</v>
      </c>
      <c r="P2136" t="s">
        <v>8290</v>
      </c>
      <c r="Q2136">
        <f t="shared" si="67"/>
        <v>34.67</v>
      </c>
      <c r="R2136" s="17">
        <v>41361.886469907404</v>
      </c>
      <c r="S2136" s="17">
        <v>41391.886469907404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 t="shared" si="66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s="11" t="s">
        <v>8289</v>
      </c>
      <c r="P2137" t="s">
        <v>8290</v>
      </c>
      <c r="Q2137">
        <f t="shared" si="67"/>
        <v>21.73</v>
      </c>
      <c r="R2137" s="17">
        <v>41156.963344907403</v>
      </c>
      <c r="S2137" s="17">
        <v>41186.963344907403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 t="shared" si="66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s="11" t="s">
        <v>8289</v>
      </c>
      <c r="P2138" t="s">
        <v>8290</v>
      </c>
      <c r="Q2138">
        <f t="shared" si="67"/>
        <v>11.92</v>
      </c>
      <c r="R2138" s="17">
        <v>41536.509097222224</v>
      </c>
      <c r="S2138" s="17">
        <v>41566.509097222224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 t="shared" si="66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s="11" t="s">
        <v>8289</v>
      </c>
      <c r="P2139" t="s">
        <v>8290</v>
      </c>
      <c r="Q2139">
        <f t="shared" si="67"/>
        <v>26.6</v>
      </c>
      <c r="R2139" s="17">
        <v>41948.771168981482</v>
      </c>
      <c r="S2139" s="17">
        <v>41978.771168981482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 t="shared" si="66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s="11" t="s">
        <v>8289</v>
      </c>
      <c r="P2140" t="s">
        <v>8290</v>
      </c>
      <c r="Q2140">
        <f t="shared" si="67"/>
        <v>10.67</v>
      </c>
      <c r="R2140" s="17">
        <v>41557.013182870374</v>
      </c>
      <c r="S2140" s="17">
        <v>41587.054849537039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 t="shared" si="66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s="11" t="s">
        <v>8289</v>
      </c>
      <c r="P2141" t="s">
        <v>8290</v>
      </c>
      <c r="Q2141">
        <f t="shared" si="67"/>
        <v>29.04</v>
      </c>
      <c r="R2141" s="17">
        <v>42647.750092592592</v>
      </c>
      <c r="S2141" s="17">
        <v>42677.750092592592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 t="shared" si="66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s="11" t="s">
        <v>8289</v>
      </c>
      <c r="P2142" t="s">
        <v>8290</v>
      </c>
      <c r="Q2142">
        <f t="shared" si="67"/>
        <v>50.91</v>
      </c>
      <c r="R2142" s="17">
        <v>41255.833611111113</v>
      </c>
      <c r="S2142" s="17">
        <v>41285.833611111113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 t="shared" si="66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s="11" t="s">
        <v>8289</v>
      </c>
      <c r="P2143" t="s">
        <v>8290</v>
      </c>
      <c r="Q2143">
        <f t="shared" si="67"/>
        <v>0</v>
      </c>
      <c r="R2143" s="17">
        <v>41927.235636574071</v>
      </c>
      <c r="S2143" s="17">
        <v>41957.277303240742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 t="shared" si="66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s="11" t="s">
        <v>8289</v>
      </c>
      <c r="P2144" t="s">
        <v>8290</v>
      </c>
      <c r="Q2144">
        <f t="shared" si="67"/>
        <v>50.08</v>
      </c>
      <c r="R2144" s="17">
        <v>42340.701504629629</v>
      </c>
      <c r="S2144" s="17">
        <v>42368.701504629629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 t="shared" si="66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s="11" t="s">
        <v>8289</v>
      </c>
      <c r="P2145" t="s">
        <v>8290</v>
      </c>
      <c r="Q2145">
        <f t="shared" si="67"/>
        <v>45</v>
      </c>
      <c r="R2145" s="17">
        <v>40332.886712962965</v>
      </c>
      <c r="S2145" s="17">
        <v>40380.791666666664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 t="shared" si="66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s="11" t="s">
        <v>8289</v>
      </c>
      <c r="P2146" t="s">
        <v>8290</v>
      </c>
      <c r="Q2146">
        <f t="shared" si="67"/>
        <v>25.29</v>
      </c>
      <c r="R2146" s="17">
        <v>41499.546759259261</v>
      </c>
      <c r="S2146" s="17">
        <v>41531.546759259261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 t="shared" si="66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s="11" t="s">
        <v>8289</v>
      </c>
      <c r="P2147" t="s">
        <v>8290</v>
      </c>
      <c r="Q2147">
        <f t="shared" si="67"/>
        <v>51.29</v>
      </c>
      <c r="R2147" s="17">
        <v>41575.237430555557</v>
      </c>
      <c r="S2147" s="17">
        <v>41605.279097222221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 t="shared" si="66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s="11" t="s">
        <v>8289</v>
      </c>
      <c r="P2148" t="s">
        <v>8290</v>
      </c>
      <c r="Q2148">
        <f t="shared" si="67"/>
        <v>1</v>
      </c>
      <c r="R2148" s="17">
        <v>42397.679513888885</v>
      </c>
      <c r="S2148" s="17">
        <v>42411.679513888885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 t="shared" si="66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s="11" t="s">
        <v>8289</v>
      </c>
      <c r="P2149" t="s">
        <v>8290</v>
      </c>
      <c r="Q2149">
        <f t="shared" si="67"/>
        <v>49.38</v>
      </c>
      <c r="R2149" s="17">
        <v>41927.295694444445</v>
      </c>
      <c r="S2149" s="17">
        <v>41959.337361111116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 t="shared" si="66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s="11" t="s">
        <v>8289</v>
      </c>
      <c r="P2150" t="s">
        <v>8290</v>
      </c>
      <c r="Q2150">
        <f t="shared" si="67"/>
        <v>1</v>
      </c>
      <c r="R2150" s="17">
        <v>42066.733587962968</v>
      </c>
      <c r="S2150" s="17">
        <v>42096.691921296297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 t="shared" si="66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s="11" t="s">
        <v>8289</v>
      </c>
      <c r="P2151" t="s">
        <v>8290</v>
      </c>
      <c r="Q2151">
        <f t="shared" si="67"/>
        <v>0</v>
      </c>
      <c r="R2151" s="17">
        <v>40355.024953703702</v>
      </c>
      <c r="S2151" s="17">
        <v>40390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 t="shared" si="66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s="11" t="s">
        <v>8289</v>
      </c>
      <c r="P2152" t="s">
        <v>8290</v>
      </c>
      <c r="Q2152">
        <f t="shared" si="67"/>
        <v>101.25</v>
      </c>
      <c r="R2152" s="17">
        <v>42534.284710648149</v>
      </c>
      <c r="S2152" s="17">
        <v>42564.284710648149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 t="shared" si="66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s="11" t="s">
        <v>8289</v>
      </c>
      <c r="P2153" t="s">
        <v>8290</v>
      </c>
      <c r="Q2153">
        <f t="shared" si="67"/>
        <v>19.670000000000002</v>
      </c>
      <c r="R2153" s="17">
        <v>42520.847384259265</v>
      </c>
      <c r="S2153" s="17">
        <v>42550.847384259265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 t="shared" si="66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s="11" t="s">
        <v>8289</v>
      </c>
      <c r="P2154" t="s">
        <v>8290</v>
      </c>
      <c r="Q2154">
        <f t="shared" si="67"/>
        <v>12.5</v>
      </c>
      <c r="R2154" s="17">
        <v>41683.832280092596</v>
      </c>
      <c r="S2154" s="17">
        <v>41713.790613425925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 t="shared" si="66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s="11" t="s">
        <v>8289</v>
      </c>
      <c r="P2155" t="s">
        <v>8290</v>
      </c>
      <c r="Q2155">
        <f t="shared" si="67"/>
        <v>8.5</v>
      </c>
      <c r="R2155" s="17">
        <v>41974.911087962959</v>
      </c>
      <c r="S2155" s="17">
        <v>42014.332638888889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 t="shared" si="66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s="11" t="s">
        <v>8289</v>
      </c>
      <c r="P2156" t="s">
        <v>8290</v>
      </c>
      <c r="Q2156">
        <f t="shared" si="67"/>
        <v>1</v>
      </c>
      <c r="R2156" s="17">
        <v>41647.632256944446</v>
      </c>
      <c r="S2156" s="17">
        <v>41667.632256944446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 t="shared" si="66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s="11" t="s">
        <v>8289</v>
      </c>
      <c r="P2157" t="s">
        <v>8290</v>
      </c>
      <c r="Q2157">
        <f t="shared" si="67"/>
        <v>23</v>
      </c>
      <c r="R2157" s="17">
        <v>42430.747511574074</v>
      </c>
      <c r="S2157" s="17">
        <v>42460.70584490741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 t="shared" si="66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s="11" t="s">
        <v>8289</v>
      </c>
      <c r="P2158" t="s">
        <v>8290</v>
      </c>
      <c r="Q2158">
        <f t="shared" si="67"/>
        <v>17.989999999999998</v>
      </c>
      <c r="R2158" s="17">
        <v>41488.85423611111</v>
      </c>
      <c r="S2158" s="17">
        <v>41533.85423611111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 t="shared" si="66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s="11" t="s">
        <v>8289</v>
      </c>
      <c r="P2159" t="s">
        <v>8290</v>
      </c>
      <c r="Q2159">
        <f t="shared" si="67"/>
        <v>370.95</v>
      </c>
      <c r="R2159" s="17">
        <v>42694.98128472222</v>
      </c>
      <c r="S2159" s="17">
        <v>42727.332638888889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 t="shared" si="66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s="11" t="s">
        <v>8289</v>
      </c>
      <c r="P2160" t="s">
        <v>8290</v>
      </c>
      <c r="Q2160">
        <f t="shared" si="67"/>
        <v>63.57</v>
      </c>
      <c r="R2160" s="17">
        <v>41264.853865740741</v>
      </c>
      <c r="S2160" s="17">
        <v>41309.853865740741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 t="shared" si="66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s="11" t="s">
        <v>8289</v>
      </c>
      <c r="P2161" t="s">
        <v>8290</v>
      </c>
      <c r="Q2161">
        <f t="shared" si="67"/>
        <v>13</v>
      </c>
      <c r="R2161" s="17">
        <v>40710.731180555551</v>
      </c>
      <c r="S2161" s="17">
        <v>40740.731180555551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 t="shared" si="66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s="11" t="s">
        <v>8289</v>
      </c>
      <c r="P2162" t="s">
        <v>8290</v>
      </c>
      <c r="Q2162">
        <f t="shared" si="67"/>
        <v>5.31</v>
      </c>
      <c r="R2162" s="17">
        <v>41018.711863425924</v>
      </c>
      <c r="S2162" s="17">
        <v>41048.711863425924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 t="shared" si="66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s="11" t="s">
        <v>8281</v>
      </c>
      <c r="P2163" t="s">
        <v>8282</v>
      </c>
      <c r="Q2163">
        <f t="shared" si="67"/>
        <v>35.619999999999997</v>
      </c>
      <c r="R2163" s="17">
        <v>42240.852534722217</v>
      </c>
      <c r="S2163" s="17">
        <v>42270.852534722217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 t="shared" si="66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s="11" t="s">
        <v>8281</v>
      </c>
      <c r="P2164" t="s">
        <v>8282</v>
      </c>
      <c r="Q2164">
        <f t="shared" si="67"/>
        <v>87.1</v>
      </c>
      <c r="R2164" s="17">
        <v>41813.766099537039</v>
      </c>
      <c r="S2164" s="17">
        <v>41844.766099537039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 t="shared" si="66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s="11" t="s">
        <v>8281</v>
      </c>
      <c r="P2165" t="s">
        <v>8282</v>
      </c>
      <c r="Q2165">
        <f t="shared" si="67"/>
        <v>75.11</v>
      </c>
      <c r="R2165" s="17">
        <v>42111.899537037039</v>
      </c>
      <c r="S2165" s="17">
        <v>42163.159722222219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 t="shared" si="66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s="11" t="s">
        <v>8281</v>
      </c>
      <c r="P2166" t="s">
        <v>8282</v>
      </c>
      <c r="Q2166">
        <f t="shared" si="67"/>
        <v>68.010000000000005</v>
      </c>
      <c r="R2166" s="17">
        <v>42515.71775462963</v>
      </c>
      <c r="S2166" s="17">
        <v>42546.165972222225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 t="shared" si="66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s="11" t="s">
        <v>8281</v>
      </c>
      <c r="P2167" t="s">
        <v>8282</v>
      </c>
      <c r="Q2167">
        <f t="shared" si="67"/>
        <v>29.62</v>
      </c>
      <c r="R2167" s="17">
        <v>42438.667071759264</v>
      </c>
      <c r="S2167" s="17">
        <v>42468.625405092593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 t="shared" si="66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s="11" t="s">
        <v>8281</v>
      </c>
      <c r="P2168" t="s">
        <v>8282</v>
      </c>
      <c r="Q2168">
        <f t="shared" si="67"/>
        <v>91.63</v>
      </c>
      <c r="R2168" s="17">
        <v>41933.838171296295</v>
      </c>
      <c r="S2168" s="17">
        <v>41978.879837962959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 t="shared" si="66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s="11" t="s">
        <v>8281</v>
      </c>
      <c r="P2169" t="s">
        <v>8282</v>
      </c>
      <c r="Q2169">
        <f t="shared" si="67"/>
        <v>22.5</v>
      </c>
      <c r="R2169" s="17">
        <v>41153.066400462965</v>
      </c>
      <c r="S2169" s="17">
        <v>41167.066400462965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 t="shared" si="66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s="11" t="s">
        <v>8281</v>
      </c>
      <c r="P2170" t="s">
        <v>8282</v>
      </c>
      <c r="Q2170">
        <f t="shared" si="67"/>
        <v>64.37</v>
      </c>
      <c r="R2170" s="17">
        <v>42745.600243055553</v>
      </c>
      <c r="S2170" s="17">
        <v>42776.208333333328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 t="shared" si="66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s="11" t="s">
        <v>8281</v>
      </c>
      <c r="P2171" t="s">
        <v>8282</v>
      </c>
      <c r="Q2171">
        <f t="shared" si="67"/>
        <v>21.86</v>
      </c>
      <c r="R2171" s="17">
        <v>42793.700821759259</v>
      </c>
      <c r="S2171" s="17">
        <v>42796.700821759259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 t="shared" si="66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s="11" t="s">
        <v>8281</v>
      </c>
      <c r="P2172" t="s">
        <v>8282</v>
      </c>
      <c r="Q2172">
        <f t="shared" si="67"/>
        <v>33.32</v>
      </c>
      <c r="R2172" s="17">
        <v>42198.750254629631</v>
      </c>
      <c r="S2172" s="17">
        <v>42238.750254629631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 t="shared" si="66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s="11" t="s">
        <v>8281</v>
      </c>
      <c r="P2173" t="s">
        <v>8282</v>
      </c>
      <c r="Q2173">
        <f t="shared" si="67"/>
        <v>90.28</v>
      </c>
      <c r="R2173" s="17">
        <v>42141.95711805555</v>
      </c>
      <c r="S2173" s="17">
        <v>42177.208333333328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 t="shared" si="66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s="11" t="s">
        <v>8281</v>
      </c>
      <c r="P2174" t="s">
        <v>8282</v>
      </c>
      <c r="Q2174">
        <f t="shared" si="67"/>
        <v>76.92</v>
      </c>
      <c r="R2174" s="17">
        <v>42082.580092592587</v>
      </c>
      <c r="S2174" s="17">
        <v>42112.580092592587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 t="shared" si="66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s="11" t="s">
        <v>8281</v>
      </c>
      <c r="P2175" t="s">
        <v>8282</v>
      </c>
      <c r="Q2175">
        <f t="shared" si="67"/>
        <v>59.23</v>
      </c>
      <c r="R2175" s="17">
        <v>41495.692627314813</v>
      </c>
      <c r="S2175" s="17">
        <v>41527.165972222225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 t="shared" si="66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s="11" t="s">
        <v>8281</v>
      </c>
      <c r="P2176" t="s">
        <v>8282</v>
      </c>
      <c r="Q2176">
        <f t="shared" si="67"/>
        <v>65.38</v>
      </c>
      <c r="R2176" s="17">
        <v>42465.542905092589</v>
      </c>
      <c r="S2176" s="17">
        <v>42495.542905092589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 t="shared" si="66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s="11" t="s">
        <v>8281</v>
      </c>
      <c r="P2177" t="s">
        <v>8282</v>
      </c>
      <c r="Q2177">
        <f t="shared" si="67"/>
        <v>67.31</v>
      </c>
      <c r="R2177" s="17">
        <v>42565.009097222224</v>
      </c>
      <c r="S2177" s="17">
        <v>42572.009097222224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 t="shared" ref="F2178:F2241" si="68">ROUND(E2178/D2178*100,0)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s="11" t="s">
        <v>8281</v>
      </c>
      <c r="P2178" t="s">
        <v>8282</v>
      </c>
      <c r="Q2178">
        <f t="shared" ref="Q2178:Q2241" si="69">IFERROR(ROUND(E2178/M2178,2),0)</f>
        <v>88.75</v>
      </c>
      <c r="R2178" s="17">
        <v>42096.633206018523</v>
      </c>
      <c r="S2178" s="17">
        <v>42126.633206018523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 t="shared" si="68"/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s="11" t="s">
        <v>8281</v>
      </c>
      <c r="P2179" t="s">
        <v>8282</v>
      </c>
      <c r="Q2179">
        <f t="shared" si="69"/>
        <v>65.87</v>
      </c>
      <c r="R2179" s="17">
        <v>42502.250775462962</v>
      </c>
      <c r="S2179" s="17">
        <v>42527.250775462962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 t="shared" si="68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s="11" t="s">
        <v>8281</v>
      </c>
      <c r="P2180" t="s">
        <v>8282</v>
      </c>
      <c r="Q2180">
        <f t="shared" si="69"/>
        <v>40.35</v>
      </c>
      <c r="R2180" s="17">
        <v>42723.63653935185</v>
      </c>
      <c r="S2180" s="17">
        <v>42753.63653935185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 t="shared" si="68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s="11" t="s">
        <v>8281</v>
      </c>
      <c r="P2181" t="s">
        <v>8282</v>
      </c>
      <c r="Q2181">
        <f t="shared" si="69"/>
        <v>76.86</v>
      </c>
      <c r="R2181" s="17">
        <v>42075.171203703707</v>
      </c>
      <c r="S2181" s="17">
        <v>42105.171203703707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 t="shared" si="68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s="11" t="s">
        <v>8281</v>
      </c>
      <c r="P2182" t="s">
        <v>8282</v>
      </c>
      <c r="Q2182">
        <f t="shared" si="69"/>
        <v>68.709999999999994</v>
      </c>
      <c r="R2182" s="17">
        <v>42279.669768518521</v>
      </c>
      <c r="S2182" s="17">
        <v>42321.711435185185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 t="shared" si="68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s="11" t="s">
        <v>8289</v>
      </c>
      <c r="P2183" t="s">
        <v>8307</v>
      </c>
      <c r="Q2183">
        <f t="shared" si="69"/>
        <v>57.77</v>
      </c>
      <c r="R2183" s="17">
        <v>42773.005243055552</v>
      </c>
      <c r="S2183" s="17">
        <v>42787.005243055552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 t="shared" si="68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s="11" t="s">
        <v>8289</v>
      </c>
      <c r="P2184" t="s">
        <v>8307</v>
      </c>
      <c r="Q2184">
        <f t="shared" si="69"/>
        <v>44.17</v>
      </c>
      <c r="R2184" s="17">
        <v>41879.900752314818</v>
      </c>
      <c r="S2184" s="17">
        <v>41914.900752314818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 t="shared" si="68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s="11" t="s">
        <v>8289</v>
      </c>
      <c r="P2185" t="s">
        <v>8307</v>
      </c>
      <c r="Q2185">
        <f t="shared" si="69"/>
        <v>31.57</v>
      </c>
      <c r="R2185" s="17">
        <v>42745.365474537044</v>
      </c>
      <c r="S2185" s="17">
        <v>42775.208333333328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 t="shared" si="68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s="11" t="s">
        <v>8289</v>
      </c>
      <c r="P2186" t="s">
        <v>8307</v>
      </c>
      <c r="Q2186">
        <f t="shared" si="69"/>
        <v>107.05</v>
      </c>
      <c r="R2186" s="17">
        <v>42380.690289351856</v>
      </c>
      <c r="S2186" s="17">
        <v>42394.666666666672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 t="shared" si="68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s="11" t="s">
        <v>8289</v>
      </c>
      <c r="P2187" t="s">
        <v>8307</v>
      </c>
      <c r="Q2187">
        <f t="shared" si="69"/>
        <v>149.03</v>
      </c>
      <c r="R2187" s="17">
        <v>41319.349988425929</v>
      </c>
      <c r="S2187" s="17">
        <v>41359.349988425929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 t="shared" si="68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s="11" t="s">
        <v>8289</v>
      </c>
      <c r="P2188" t="s">
        <v>8307</v>
      </c>
      <c r="Q2188">
        <f t="shared" si="69"/>
        <v>55.96</v>
      </c>
      <c r="R2188" s="17">
        <v>42583.615081018521</v>
      </c>
      <c r="S2188" s="17">
        <v>42620.083333333328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 t="shared" si="68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s="11" t="s">
        <v>8289</v>
      </c>
      <c r="P2189" t="s">
        <v>8307</v>
      </c>
      <c r="Q2189">
        <f t="shared" si="69"/>
        <v>56.97</v>
      </c>
      <c r="R2189" s="17">
        <v>42068.209097222221</v>
      </c>
      <c r="S2189" s="17">
        <v>42097.165972222225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 t="shared" si="68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s="11" t="s">
        <v>8289</v>
      </c>
      <c r="P2190" t="s">
        <v>8307</v>
      </c>
      <c r="Q2190">
        <f t="shared" si="69"/>
        <v>44.06</v>
      </c>
      <c r="R2190" s="17">
        <v>42633.586122685185</v>
      </c>
      <c r="S2190" s="17">
        <v>42668.708333333328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 t="shared" si="68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s="11" t="s">
        <v>8289</v>
      </c>
      <c r="P2191" t="s">
        <v>8307</v>
      </c>
      <c r="Q2191">
        <f t="shared" si="69"/>
        <v>68.63</v>
      </c>
      <c r="R2191" s="17">
        <v>42467.788194444445</v>
      </c>
      <c r="S2191" s="17">
        <v>42481.916666666672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 t="shared" si="68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s="11" t="s">
        <v>8289</v>
      </c>
      <c r="P2192" t="s">
        <v>8307</v>
      </c>
      <c r="Q2192">
        <f t="shared" si="69"/>
        <v>65.319999999999993</v>
      </c>
      <c r="R2192" s="17">
        <v>42417.625046296293</v>
      </c>
      <c r="S2192" s="17">
        <v>42452.290972222225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 t="shared" si="68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s="11" t="s">
        <v>8289</v>
      </c>
      <c r="P2193" t="s">
        <v>8307</v>
      </c>
      <c r="Q2193">
        <f t="shared" si="69"/>
        <v>35.92</v>
      </c>
      <c r="R2193" s="17">
        <v>42768.833645833336</v>
      </c>
      <c r="S2193" s="17">
        <v>42780.833645833336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 t="shared" si="68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s="11" t="s">
        <v>8289</v>
      </c>
      <c r="P2194" t="s">
        <v>8307</v>
      </c>
      <c r="Q2194">
        <f t="shared" si="69"/>
        <v>40.07</v>
      </c>
      <c r="R2194" s="17">
        <v>42691.8512037037</v>
      </c>
      <c r="S2194" s="17">
        <v>42719.958333333328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 t="shared" si="68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s="11" t="s">
        <v>8289</v>
      </c>
      <c r="P2195" t="s">
        <v>8307</v>
      </c>
      <c r="Q2195">
        <f t="shared" si="69"/>
        <v>75.650000000000006</v>
      </c>
      <c r="R2195" s="17">
        <v>42664.405925925923</v>
      </c>
      <c r="S2195" s="17">
        <v>42695.207638888889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 t="shared" si="68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s="11" t="s">
        <v>8289</v>
      </c>
      <c r="P2196" t="s">
        <v>8307</v>
      </c>
      <c r="Q2196">
        <f t="shared" si="69"/>
        <v>61.2</v>
      </c>
      <c r="R2196" s="17">
        <v>42425.757986111115</v>
      </c>
      <c r="S2196" s="17">
        <v>42455.716319444444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 t="shared" si="68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s="11" t="s">
        <v>8289</v>
      </c>
      <c r="P2197" t="s">
        <v>8307</v>
      </c>
      <c r="Q2197">
        <f t="shared" si="69"/>
        <v>48.13</v>
      </c>
      <c r="R2197" s="17">
        <v>42197.771990740745</v>
      </c>
      <c r="S2197" s="17">
        <v>42227.771990740745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 t="shared" si="68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s="11" t="s">
        <v>8289</v>
      </c>
      <c r="P2198" t="s">
        <v>8307</v>
      </c>
      <c r="Q2198">
        <f t="shared" si="69"/>
        <v>68.11</v>
      </c>
      <c r="R2198" s="17">
        <v>42675.487291666665</v>
      </c>
      <c r="S2198" s="17">
        <v>42706.291666666672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 t="shared" si="68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s="11" t="s">
        <v>8289</v>
      </c>
      <c r="P2199" t="s">
        <v>8307</v>
      </c>
      <c r="Q2199">
        <f t="shared" si="69"/>
        <v>65.89</v>
      </c>
      <c r="R2199" s="17">
        <v>42033.584016203706</v>
      </c>
      <c r="S2199" s="17">
        <v>42063.584016203706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 t="shared" si="68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s="11" t="s">
        <v>8289</v>
      </c>
      <c r="P2200" t="s">
        <v>8307</v>
      </c>
      <c r="Q2200">
        <f t="shared" si="69"/>
        <v>81.650000000000006</v>
      </c>
      <c r="R2200" s="17">
        <v>42292.513888888891</v>
      </c>
      <c r="S2200" s="17">
        <v>42322.555555555555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 t="shared" si="68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s="11" t="s">
        <v>8289</v>
      </c>
      <c r="P2201" t="s">
        <v>8307</v>
      </c>
      <c r="Q2201">
        <f t="shared" si="69"/>
        <v>52.7</v>
      </c>
      <c r="R2201" s="17">
        <v>42262.416643518518</v>
      </c>
      <c r="S2201" s="17">
        <v>42292.416643518518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 t="shared" si="68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s="11" t="s">
        <v>8289</v>
      </c>
      <c r="P2202" t="s">
        <v>8307</v>
      </c>
      <c r="Q2202">
        <f t="shared" si="69"/>
        <v>41.23</v>
      </c>
      <c r="R2202" s="17">
        <v>42163.625787037032</v>
      </c>
      <c r="S2202" s="17">
        <v>42191.125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 t="shared" si="68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s="11" t="s">
        <v>8281</v>
      </c>
      <c r="P2203" t="s">
        <v>8286</v>
      </c>
      <c r="Q2203">
        <f t="shared" si="69"/>
        <v>15.04</v>
      </c>
      <c r="R2203" s="17">
        <v>41276.846817129634</v>
      </c>
      <c r="S2203" s="17">
        <v>41290.846817129634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 t="shared" si="68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s="11" t="s">
        <v>8281</v>
      </c>
      <c r="P2204" t="s">
        <v>8286</v>
      </c>
      <c r="Q2204">
        <f t="shared" si="69"/>
        <v>39.07</v>
      </c>
      <c r="R2204" s="17">
        <v>41184.849166666667</v>
      </c>
      <c r="S2204" s="17">
        <v>41214.849166666667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 t="shared" si="68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s="11" t="s">
        <v>8281</v>
      </c>
      <c r="P2205" t="s">
        <v>8286</v>
      </c>
      <c r="Q2205">
        <f t="shared" si="69"/>
        <v>43.82</v>
      </c>
      <c r="R2205" s="17">
        <v>42241.85974537037</v>
      </c>
      <c r="S2205" s="17">
        <v>42271.85974537037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 t="shared" si="68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s="11" t="s">
        <v>8281</v>
      </c>
      <c r="P2206" t="s">
        <v>8286</v>
      </c>
      <c r="Q2206">
        <f t="shared" si="69"/>
        <v>27.3</v>
      </c>
      <c r="R2206" s="17">
        <v>41312.311562499999</v>
      </c>
      <c r="S2206" s="17">
        <v>41342.311562499999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 t="shared" si="68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s="11" t="s">
        <v>8281</v>
      </c>
      <c r="P2207" t="s">
        <v>8286</v>
      </c>
      <c r="Q2207">
        <f t="shared" si="69"/>
        <v>42.22</v>
      </c>
      <c r="R2207" s="17">
        <v>41031.82163194444</v>
      </c>
      <c r="S2207" s="17">
        <v>41061.82163194444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 t="shared" si="68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s="11" t="s">
        <v>8281</v>
      </c>
      <c r="P2208" t="s">
        <v>8286</v>
      </c>
      <c r="Q2208">
        <f t="shared" si="69"/>
        <v>33.24</v>
      </c>
      <c r="R2208" s="17">
        <v>40997.257222222222</v>
      </c>
      <c r="S2208" s="17">
        <v>41015.257222222222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 t="shared" si="68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s="11" t="s">
        <v>8281</v>
      </c>
      <c r="P2209" t="s">
        <v>8286</v>
      </c>
      <c r="Q2209">
        <f t="shared" si="69"/>
        <v>285.70999999999998</v>
      </c>
      <c r="R2209" s="17">
        <v>41564.194131944445</v>
      </c>
      <c r="S2209" s="17">
        <v>41594.235798611109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 t="shared" si="68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s="11" t="s">
        <v>8281</v>
      </c>
      <c r="P2210" t="s">
        <v>8286</v>
      </c>
      <c r="Q2210">
        <f t="shared" si="69"/>
        <v>42.33</v>
      </c>
      <c r="R2210" s="17">
        <v>40946.882245370369</v>
      </c>
      <c r="S2210" s="17">
        <v>41006.166666666664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 t="shared" si="68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s="11" t="s">
        <v>8281</v>
      </c>
      <c r="P2211" t="s">
        <v>8286</v>
      </c>
      <c r="Q2211">
        <f t="shared" si="69"/>
        <v>50.27</v>
      </c>
      <c r="R2211" s="17">
        <v>41732.479675925926</v>
      </c>
      <c r="S2211" s="17">
        <v>41743.958333333336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 t="shared" si="68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s="11" t="s">
        <v>8281</v>
      </c>
      <c r="P2212" t="s">
        <v>8286</v>
      </c>
      <c r="Q2212">
        <f t="shared" si="69"/>
        <v>61.9</v>
      </c>
      <c r="R2212" s="17">
        <v>40956.066087962965</v>
      </c>
      <c r="S2212" s="17">
        <v>41013.73333333333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 t="shared" si="68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s="11" t="s">
        <v>8281</v>
      </c>
      <c r="P2213" t="s">
        <v>8286</v>
      </c>
      <c r="Q2213">
        <f t="shared" si="69"/>
        <v>40.75</v>
      </c>
      <c r="R2213" s="17">
        <v>41716.785011574073</v>
      </c>
      <c r="S2213" s="17">
        <v>41739.290972222225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 t="shared" si="68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s="11" t="s">
        <v>8281</v>
      </c>
      <c r="P2214" t="s">
        <v>8286</v>
      </c>
      <c r="Q2214">
        <f t="shared" si="69"/>
        <v>55.8</v>
      </c>
      <c r="R2214" s="17">
        <v>41548.747418981482</v>
      </c>
      <c r="S2214" s="17">
        <v>41582.041666666664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 t="shared" si="68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s="11" t="s">
        <v>8281</v>
      </c>
      <c r="P2215" t="s">
        <v>8286</v>
      </c>
      <c r="Q2215">
        <f t="shared" si="69"/>
        <v>10</v>
      </c>
      <c r="R2215" s="17">
        <v>42109.826145833329</v>
      </c>
      <c r="S2215" s="17">
        <v>42139.826145833329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 t="shared" si="68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s="11" t="s">
        <v>8281</v>
      </c>
      <c r="P2216" t="s">
        <v>8286</v>
      </c>
      <c r="Q2216">
        <f t="shared" si="69"/>
        <v>73.13</v>
      </c>
      <c r="R2216" s="17">
        <v>41646.792222222226</v>
      </c>
      <c r="S2216" s="17">
        <v>41676.792222222226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 t="shared" si="68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s="11" t="s">
        <v>8281</v>
      </c>
      <c r="P2217" t="s">
        <v>8286</v>
      </c>
      <c r="Q2217">
        <f t="shared" si="69"/>
        <v>26.06</v>
      </c>
      <c r="R2217" s="17">
        <v>40958.717268518521</v>
      </c>
      <c r="S2217" s="17">
        <v>40981.290972222225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 t="shared" si="68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s="11" t="s">
        <v>8281</v>
      </c>
      <c r="P2218" t="s">
        <v>8286</v>
      </c>
      <c r="Q2218">
        <f t="shared" si="69"/>
        <v>22.64</v>
      </c>
      <c r="R2218" s="17">
        <v>42194.751678240747</v>
      </c>
      <c r="S2218" s="17">
        <v>42208.751678240747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 t="shared" si="68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s="11" t="s">
        <v>8281</v>
      </c>
      <c r="P2219" t="s">
        <v>8286</v>
      </c>
      <c r="Q2219">
        <f t="shared" si="69"/>
        <v>47.22</v>
      </c>
      <c r="R2219" s="17">
        <v>42299.776770833334</v>
      </c>
      <c r="S2219" s="17">
        <v>42310.333333333328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 t="shared" si="68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s="11" t="s">
        <v>8281</v>
      </c>
      <c r="P2220" t="s">
        <v>8286</v>
      </c>
      <c r="Q2220">
        <f t="shared" si="69"/>
        <v>32.32</v>
      </c>
      <c r="R2220" s="17">
        <v>41127.812303240738</v>
      </c>
      <c r="S2220" s="17">
        <v>41150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 t="shared" si="68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s="11" t="s">
        <v>8281</v>
      </c>
      <c r="P2221" t="s">
        <v>8286</v>
      </c>
      <c r="Q2221">
        <f t="shared" si="69"/>
        <v>53.42</v>
      </c>
      <c r="R2221" s="17">
        <v>42205.718888888892</v>
      </c>
      <c r="S2221" s="17">
        <v>42235.718888888892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 t="shared" si="68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s="11" t="s">
        <v>8281</v>
      </c>
      <c r="P2222" t="s">
        <v>8286</v>
      </c>
      <c r="Q2222">
        <f t="shared" si="69"/>
        <v>51.3</v>
      </c>
      <c r="R2222" s="17">
        <v>41452.060601851852</v>
      </c>
      <c r="S2222" s="17">
        <v>41482.060601851852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 t="shared" si="68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s="11" t="s">
        <v>8289</v>
      </c>
      <c r="P2223" t="s">
        <v>8307</v>
      </c>
      <c r="Q2223">
        <f t="shared" si="69"/>
        <v>37.200000000000003</v>
      </c>
      <c r="R2223" s="17">
        <v>42452.666770833333</v>
      </c>
      <c r="S2223" s="17">
        <v>42483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 t="shared" si="68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s="11" t="s">
        <v>8289</v>
      </c>
      <c r="P2224" t="s">
        <v>8307</v>
      </c>
      <c r="Q2224">
        <f t="shared" si="69"/>
        <v>27.1</v>
      </c>
      <c r="R2224" s="17">
        <v>40906.787581018521</v>
      </c>
      <c r="S2224" s="17">
        <v>40936.787581018521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 t="shared" si="68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s="11" t="s">
        <v>8289</v>
      </c>
      <c r="P2225" t="s">
        <v>8307</v>
      </c>
      <c r="Q2225">
        <f t="shared" si="69"/>
        <v>206.31</v>
      </c>
      <c r="R2225" s="17">
        <v>42152.640833333338</v>
      </c>
      <c r="S2225" s="17">
        <v>42182.640833333338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 t="shared" si="68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s="11" t="s">
        <v>8289</v>
      </c>
      <c r="P2226" t="s">
        <v>8307</v>
      </c>
      <c r="Q2226">
        <f t="shared" si="69"/>
        <v>82.15</v>
      </c>
      <c r="R2226" s="17">
        <v>42644.667534722219</v>
      </c>
      <c r="S2226" s="17">
        <v>42672.791666666672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 t="shared" si="68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s="11" t="s">
        <v>8289</v>
      </c>
      <c r="P2227" t="s">
        <v>8307</v>
      </c>
      <c r="Q2227">
        <f t="shared" si="69"/>
        <v>164.8</v>
      </c>
      <c r="R2227" s="17">
        <v>41873.79184027778</v>
      </c>
      <c r="S2227" s="17">
        <v>41903.79184027778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 t="shared" si="68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s="11" t="s">
        <v>8289</v>
      </c>
      <c r="P2228" t="s">
        <v>8307</v>
      </c>
      <c r="Q2228">
        <f t="shared" si="69"/>
        <v>60.82</v>
      </c>
      <c r="R2228" s="17">
        <v>42381.79886574074</v>
      </c>
      <c r="S2228" s="17">
        <v>42412.207638888889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 t="shared" si="68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s="11" t="s">
        <v>8289</v>
      </c>
      <c r="P2229" t="s">
        <v>8307</v>
      </c>
      <c r="Q2229">
        <f t="shared" si="69"/>
        <v>67.97</v>
      </c>
      <c r="R2229" s="17">
        <v>41561.807349537034</v>
      </c>
      <c r="S2229" s="17">
        <v>41591.849016203705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 t="shared" si="68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s="11" t="s">
        <v>8289</v>
      </c>
      <c r="P2230" t="s">
        <v>8307</v>
      </c>
      <c r="Q2230">
        <f t="shared" si="69"/>
        <v>81.56</v>
      </c>
      <c r="R2230" s="17">
        <v>42202.278194444443</v>
      </c>
      <c r="S2230" s="17">
        <v>42232.278194444443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 t="shared" si="68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s="11" t="s">
        <v>8289</v>
      </c>
      <c r="P2231" t="s">
        <v>8307</v>
      </c>
      <c r="Q2231">
        <f t="shared" si="69"/>
        <v>25.43</v>
      </c>
      <c r="R2231" s="17">
        <v>41484.664247685185</v>
      </c>
      <c r="S2231" s="17">
        <v>41520.166666666664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 t="shared" si="68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s="11" t="s">
        <v>8289</v>
      </c>
      <c r="P2232" t="s">
        <v>8307</v>
      </c>
      <c r="Q2232">
        <f t="shared" si="69"/>
        <v>21.5</v>
      </c>
      <c r="R2232" s="17">
        <v>41724.881099537037</v>
      </c>
      <c r="S2232" s="17">
        <v>41754.881099537037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 t="shared" si="68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s="11" t="s">
        <v>8289</v>
      </c>
      <c r="P2233" t="s">
        <v>8307</v>
      </c>
      <c r="Q2233">
        <f t="shared" si="69"/>
        <v>27.23</v>
      </c>
      <c r="R2233" s="17">
        <v>41423.910891203705</v>
      </c>
      <c r="S2233" s="17">
        <v>41450.208333333336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 t="shared" si="68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s="11" t="s">
        <v>8289</v>
      </c>
      <c r="P2234" t="s">
        <v>8307</v>
      </c>
      <c r="Q2234">
        <f t="shared" si="69"/>
        <v>25.09</v>
      </c>
      <c r="R2234" s="17">
        <v>41806.794074074074</v>
      </c>
      <c r="S2234" s="17">
        <v>41839.125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 t="shared" si="68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s="11" t="s">
        <v>8289</v>
      </c>
      <c r="P2235" t="s">
        <v>8307</v>
      </c>
      <c r="Q2235">
        <f t="shared" si="69"/>
        <v>21.23</v>
      </c>
      <c r="R2235" s="17">
        <v>42331.378923611104</v>
      </c>
      <c r="S2235" s="17">
        <v>42352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 t="shared" si="68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s="11" t="s">
        <v>8289</v>
      </c>
      <c r="P2236" t="s">
        <v>8307</v>
      </c>
      <c r="Q2236">
        <f t="shared" si="69"/>
        <v>41.61</v>
      </c>
      <c r="R2236" s="17">
        <v>42710.824618055558</v>
      </c>
      <c r="S2236" s="17">
        <v>42740.824618055558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 t="shared" si="68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s="11" t="s">
        <v>8289</v>
      </c>
      <c r="P2237" t="s">
        <v>8307</v>
      </c>
      <c r="Q2237">
        <f t="shared" si="69"/>
        <v>135.59</v>
      </c>
      <c r="R2237" s="17">
        <v>42062.022118055553</v>
      </c>
      <c r="S2237" s="17">
        <v>42091.980451388896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 t="shared" si="68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s="11" t="s">
        <v>8289</v>
      </c>
      <c r="P2238" t="s">
        <v>8307</v>
      </c>
      <c r="Q2238">
        <f t="shared" si="69"/>
        <v>22.12</v>
      </c>
      <c r="R2238" s="17">
        <v>42371.617164351846</v>
      </c>
      <c r="S2238" s="17">
        <v>42401.617164351846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 t="shared" si="68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s="11" t="s">
        <v>8289</v>
      </c>
      <c r="P2239" t="s">
        <v>8307</v>
      </c>
      <c r="Q2239">
        <f t="shared" si="69"/>
        <v>64.63</v>
      </c>
      <c r="R2239" s="17">
        <v>41915.003275462965</v>
      </c>
      <c r="S2239" s="17">
        <v>41955.332638888889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 t="shared" si="68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s="11" t="s">
        <v>8289</v>
      </c>
      <c r="P2240" t="s">
        <v>8307</v>
      </c>
      <c r="Q2240">
        <f t="shared" si="69"/>
        <v>69.569999999999993</v>
      </c>
      <c r="R2240" s="17">
        <v>42774.621712962966</v>
      </c>
      <c r="S2240" s="17">
        <v>42804.621712962966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 t="shared" si="68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s="11" t="s">
        <v>8289</v>
      </c>
      <c r="P2241" t="s">
        <v>8307</v>
      </c>
      <c r="Q2241">
        <f t="shared" si="69"/>
        <v>75.13</v>
      </c>
      <c r="R2241" s="17">
        <v>41572.958495370374</v>
      </c>
      <c r="S2241" s="17">
        <v>41609.168055555558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 t="shared" ref="F2242:F2305" si="70">ROUND(E2242/D2242*100,0)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s="11" t="s">
        <v>8289</v>
      </c>
      <c r="P2242" t="s">
        <v>8307</v>
      </c>
      <c r="Q2242">
        <f t="shared" ref="Q2242:Q2305" si="71">IFERROR(ROUND(E2242/M2242,2),0)</f>
        <v>140.97999999999999</v>
      </c>
      <c r="R2242" s="17">
        <v>42452.825740740736</v>
      </c>
      <c r="S2242" s="17">
        <v>42482.825740740736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 t="shared" si="70"/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s="11" t="s">
        <v>8289</v>
      </c>
      <c r="P2243" t="s">
        <v>8307</v>
      </c>
      <c r="Q2243">
        <f t="shared" si="71"/>
        <v>49.47</v>
      </c>
      <c r="R2243" s="17">
        <v>42766.827546296292</v>
      </c>
      <c r="S2243" s="17">
        <v>42796.827546296292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 t="shared" si="70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s="11" t="s">
        <v>8289</v>
      </c>
      <c r="P2244" t="s">
        <v>8307</v>
      </c>
      <c r="Q2244">
        <f t="shared" si="71"/>
        <v>53.87</v>
      </c>
      <c r="R2244" s="17">
        <v>41569.575613425928</v>
      </c>
      <c r="S2244" s="17">
        <v>41605.126388888886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 t="shared" si="70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s="11" t="s">
        <v>8289</v>
      </c>
      <c r="P2245" t="s">
        <v>8307</v>
      </c>
      <c r="Q2245">
        <f t="shared" si="71"/>
        <v>4.57</v>
      </c>
      <c r="R2245" s="17">
        <v>42800.751041666663</v>
      </c>
      <c r="S2245" s="17">
        <v>42807.125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 t="shared" si="70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s="11" t="s">
        <v>8289</v>
      </c>
      <c r="P2246" t="s">
        <v>8307</v>
      </c>
      <c r="Q2246">
        <f t="shared" si="71"/>
        <v>65</v>
      </c>
      <c r="R2246" s="17">
        <v>42647.818819444445</v>
      </c>
      <c r="S2246" s="17">
        <v>42659.854166666672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 t="shared" si="70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s="11" t="s">
        <v>8289</v>
      </c>
      <c r="P2247" t="s">
        <v>8307</v>
      </c>
      <c r="Q2247">
        <f t="shared" si="71"/>
        <v>53.48</v>
      </c>
      <c r="R2247" s="17">
        <v>41660.708530092597</v>
      </c>
      <c r="S2247" s="17">
        <v>41691.75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 t="shared" si="70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s="11" t="s">
        <v>8289</v>
      </c>
      <c r="P2248" t="s">
        <v>8307</v>
      </c>
      <c r="Q2248">
        <f t="shared" si="71"/>
        <v>43.91</v>
      </c>
      <c r="R2248" s="17">
        <v>42221.79178240741</v>
      </c>
      <c r="S2248" s="17">
        <v>42251.79178240741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 t="shared" si="70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s="11" t="s">
        <v>8289</v>
      </c>
      <c r="P2249" t="s">
        <v>8307</v>
      </c>
      <c r="Q2249">
        <f t="shared" si="71"/>
        <v>50.85</v>
      </c>
      <c r="R2249" s="17">
        <v>42200.666261574079</v>
      </c>
      <c r="S2249" s="17">
        <v>42214.666261574079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 t="shared" si="70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s="11" t="s">
        <v>8289</v>
      </c>
      <c r="P2250" t="s">
        <v>8307</v>
      </c>
      <c r="Q2250">
        <f t="shared" si="71"/>
        <v>58.63</v>
      </c>
      <c r="R2250" s="17">
        <v>42688.875902777778</v>
      </c>
      <c r="S2250" s="17">
        <v>42718.875902777778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 t="shared" si="70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s="11" t="s">
        <v>8289</v>
      </c>
      <c r="P2251" t="s">
        <v>8307</v>
      </c>
      <c r="Q2251">
        <f t="shared" si="71"/>
        <v>32.82</v>
      </c>
      <c r="R2251" s="17">
        <v>41336.703298611108</v>
      </c>
      <c r="S2251" s="17">
        <v>41366.661631944444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 t="shared" si="70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s="11" t="s">
        <v>8289</v>
      </c>
      <c r="P2252" t="s">
        <v>8307</v>
      </c>
      <c r="Q2252">
        <f t="shared" si="71"/>
        <v>426.93</v>
      </c>
      <c r="R2252" s="17">
        <v>42677.005474537036</v>
      </c>
      <c r="S2252" s="17">
        <v>42707.0471412037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 t="shared" si="70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s="11" t="s">
        <v>8289</v>
      </c>
      <c r="P2253" t="s">
        <v>8307</v>
      </c>
      <c r="Q2253">
        <f t="shared" si="71"/>
        <v>23.81</v>
      </c>
      <c r="R2253" s="17">
        <v>41846.34579861111</v>
      </c>
      <c r="S2253" s="17">
        <v>41867.34579861111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 t="shared" si="70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s="11" t="s">
        <v>8289</v>
      </c>
      <c r="P2254" t="s">
        <v>8307</v>
      </c>
      <c r="Q2254">
        <f t="shared" si="71"/>
        <v>98.41</v>
      </c>
      <c r="R2254" s="17">
        <v>42573.327986111108</v>
      </c>
      <c r="S2254" s="17">
        <v>42588.327986111108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 t="shared" si="70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s="11" t="s">
        <v>8289</v>
      </c>
      <c r="P2255" t="s">
        <v>8307</v>
      </c>
      <c r="Q2255">
        <f t="shared" si="71"/>
        <v>107.32</v>
      </c>
      <c r="R2255" s="17">
        <v>42296.631331018521</v>
      </c>
      <c r="S2255" s="17">
        <v>42326.672997685186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 t="shared" si="70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s="11" t="s">
        <v>8289</v>
      </c>
      <c r="P2256" t="s">
        <v>8307</v>
      </c>
      <c r="Q2256">
        <f t="shared" si="71"/>
        <v>11.67</v>
      </c>
      <c r="R2256" s="17">
        <v>42752.647777777776</v>
      </c>
      <c r="S2256" s="17">
        <v>42759.647777777776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 t="shared" si="70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s="11" t="s">
        <v>8289</v>
      </c>
      <c r="P2257" t="s">
        <v>8307</v>
      </c>
      <c r="Q2257">
        <f t="shared" si="71"/>
        <v>41.78</v>
      </c>
      <c r="R2257" s="17">
        <v>42467.951979166668</v>
      </c>
      <c r="S2257" s="17">
        <v>42497.951979166668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 t="shared" si="70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s="11" t="s">
        <v>8289</v>
      </c>
      <c r="P2258" t="s">
        <v>8307</v>
      </c>
      <c r="Q2258">
        <f t="shared" si="71"/>
        <v>21.38</v>
      </c>
      <c r="R2258" s="17">
        <v>42682.451921296291</v>
      </c>
      <c r="S2258" s="17">
        <v>42696.451921296291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 t="shared" si="70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s="11" t="s">
        <v>8289</v>
      </c>
      <c r="P2259" t="s">
        <v>8307</v>
      </c>
      <c r="Q2259">
        <f t="shared" si="71"/>
        <v>94.1</v>
      </c>
      <c r="R2259" s="17">
        <v>42505.936678240745</v>
      </c>
      <c r="S2259" s="17">
        <v>42540.958333333328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 t="shared" si="70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s="11" t="s">
        <v>8289</v>
      </c>
      <c r="P2260" t="s">
        <v>8307</v>
      </c>
      <c r="Q2260">
        <f t="shared" si="71"/>
        <v>15.72</v>
      </c>
      <c r="R2260" s="17">
        <v>42136.75100694444</v>
      </c>
      <c r="S2260" s="17">
        <v>42166.75100694444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 t="shared" si="70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s="11" t="s">
        <v>8289</v>
      </c>
      <c r="P2261" t="s">
        <v>8307</v>
      </c>
      <c r="Q2261">
        <f t="shared" si="71"/>
        <v>90.64</v>
      </c>
      <c r="R2261" s="17">
        <v>42702.804814814815</v>
      </c>
      <c r="S2261" s="17">
        <v>42712.804814814815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 t="shared" si="70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s="11" t="s">
        <v>8289</v>
      </c>
      <c r="P2262" t="s">
        <v>8307</v>
      </c>
      <c r="Q2262">
        <f t="shared" si="71"/>
        <v>97.3</v>
      </c>
      <c r="R2262" s="17">
        <v>41695.016782407409</v>
      </c>
      <c r="S2262" s="17">
        <v>41724.975115740745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 t="shared" si="70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s="11" t="s">
        <v>8289</v>
      </c>
      <c r="P2263" t="s">
        <v>8307</v>
      </c>
      <c r="Q2263">
        <f t="shared" si="71"/>
        <v>37.119999999999997</v>
      </c>
      <c r="R2263" s="17">
        <v>42759.724768518514</v>
      </c>
      <c r="S2263" s="17">
        <v>42780.724768518514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 t="shared" si="70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s="11" t="s">
        <v>8289</v>
      </c>
      <c r="P2264" t="s">
        <v>8307</v>
      </c>
      <c r="Q2264">
        <f t="shared" si="71"/>
        <v>28.1</v>
      </c>
      <c r="R2264" s="17">
        <v>41926.585162037038</v>
      </c>
      <c r="S2264" s="17">
        <v>41961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 t="shared" si="70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s="11" t="s">
        <v>8289</v>
      </c>
      <c r="P2265" t="s">
        <v>8307</v>
      </c>
      <c r="Q2265">
        <f t="shared" si="71"/>
        <v>144.43</v>
      </c>
      <c r="R2265" s="17">
        <v>42014.832326388889</v>
      </c>
      <c r="S2265" s="17">
        <v>42035.832326388889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 t="shared" si="70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s="11" t="s">
        <v>8289</v>
      </c>
      <c r="P2266" t="s">
        <v>8307</v>
      </c>
      <c r="Q2266">
        <f t="shared" si="71"/>
        <v>24.27</v>
      </c>
      <c r="R2266" s="17">
        <v>42496.582337962958</v>
      </c>
      <c r="S2266" s="17">
        <v>42513.125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 t="shared" si="70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s="11" t="s">
        <v>8289</v>
      </c>
      <c r="P2267" t="s">
        <v>8307</v>
      </c>
      <c r="Q2267">
        <f t="shared" si="71"/>
        <v>35.119999999999997</v>
      </c>
      <c r="R2267" s="17">
        <v>42689.853090277778</v>
      </c>
      <c r="S2267" s="17">
        <v>42696.853090277778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 t="shared" si="70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s="11" t="s">
        <v>8289</v>
      </c>
      <c r="P2268" t="s">
        <v>8307</v>
      </c>
      <c r="Q2268">
        <f t="shared" si="71"/>
        <v>24.76</v>
      </c>
      <c r="R2268" s="17">
        <v>42469.874907407408</v>
      </c>
      <c r="S2268" s="17">
        <v>42487.083333333328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 t="shared" si="70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s="11" t="s">
        <v>8289</v>
      </c>
      <c r="P2269" t="s">
        <v>8307</v>
      </c>
      <c r="Q2269">
        <f t="shared" si="71"/>
        <v>188.38</v>
      </c>
      <c r="R2269" s="17">
        <v>41968.829826388886</v>
      </c>
      <c r="S2269" s="17">
        <v>41994.041666666672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 t="shared" si="70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s="11" t="s">
        <v>8289</v>
      </c>
      <c r="P2270" t="s">
        <v>8307</v>
      </c>
      <c r="Q2270">
        <f t="shared" si="71"/>
        <v>148.08000000000001</v>
      </c>
      <c r="R2270" s="17">
        <v>42776.082349537035</v>
      </c>
      <c r="S2270" s="17">
        <v>42806.082349537035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 t="shared" si="70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s="11" t="s">
        <v>8289</v>
      </c>
      <c r="P2271" t="s">
        <v>8307</v>
      </c>
      <c r="Q2271">
        <f t="shared" si="71"/>
        <v>49.93</v>
      </c>
      <c r="R2271" s="17">
        <v>42776.704432870371</v>
      </c>
      <c r="S2271" s="17">
        <v>42801.208333333328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 t="shared" si="70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s="11" t="s">
        <v>8289</v>
      </c>
      <c r="P2272" t="s">
        <v>8307</v>
      </c>
      <c r="Q2272">
        <f t="shared" si="71"/>
        <v>107.82</v>
      </c>
      <c r="R2272" s="17">
        <v>42725.869363425925</v>
      </c>
      <c r="S2272" s="17">
        <v>42745.915972222225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 t="shared" si="70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s="11" t="s">
        <v>8289</v>
      </c>
      <c r="P2273" t="s">
        <v>8307</v>
      </c>
      <c r="Q2273">
        <f t="shared" si="71"/>
        <v>42.63</v>
      </c>
      <c r="R2273" s="17">
        <v>42684.000046296293</v>
      </c>
      <c r="S2273" s="17">
        <v>42714.000046296293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 t="shared" si="70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s="11" t="s">
        <v>8289</v>
      </c>
      <c r="P2274" t="s">
        <v>8307</v>
      </c>
      <c r="Q2274">
        <f t="shared" si="71"/>
        <v>14.37</v>
      </c>
      <c r="R2274" s="17">
        <v>42315.699490740735</v>
      </c>
      <c r="S2274" s="17">
        <v>42345.699490740735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 t="shared" si="70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s="11" t="s">
        <v>8289</v>
      </c>
      <c r="P2275" t="s">
        <v>8307</v>
      </c>
      <c r="Q2275">
        <f t="shared" si="71"/>
        <v>37.479999999999997</v>
      </c>
      <c r="R2275" s="17">
        <v>42781.549097222218</v>
      </c>
      <c r="S2275" s="17">
        <v>42806.507430555561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 t="shared" si="70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s="11" t="s">
        <v>8289</v>
      </c>
      <c r="P2276" t="s">
        <v>8307</v>
      </c>
      <c r="Q2276">
        <f t="shared" si="71"/>
        <v>30.2</v>
      </c>
      <c r="R2276" s="17">
        <v>41663.500659722224</v>
      </c>
      <c r="S2276" s="17">
        <v>41693.500659722224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 t="shared" si="70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s="11" t="s">
        <v>8289</v>
      </c>
      <c r="P2277" t="s">
        <v>8307</v>
      </c>
      <c r="Q2277">
        <f t="shared" si="71"/>
        <v>33.549999999999997</v>
      </c>
      <c r="R2277" s="17">
        <v>41965.616655092599</v>
      </c>
      <c r="S2277" s="17">
        <v>41995.616655092599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 t="shared" si="70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s="11" t="s">
        <v>8289</v>
      </c>
      <c r="P2278" t="s">
        <v>8307</v>
      </c>
      <c r="Q2278">
        <f t="shared" si="71"/>
        <v>64.75</v>
      </c>
      <c r="R2278" s="17">
        <v>41614.651493055557</v>
      </c>
      <c r="S2278" s="17">
        <v>41644.651493055557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 t="shared" si="70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s="11" t="s">
        <v>8289</v>
      </c>
      <c r="P2279" t="s">
        <v>8307</v>
      </c>
      <c r="Q2279">
        <f t="shared" si="71"/>
        <v>57.93</v>
      </c>
      <c r="R2279" s="17">
        <v>40936.678506944445</v>
      </c>
      <c r="S2279" s="17">
        <v>40966.678506944445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 t="shared" si="70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s="11" t="s">
        <v>8289</v>
      </c>
      <c r="P2280" t="s">
        <v>8307</v>
      </c>
      <c r="Q2280">
        <f t="shared" si="71"/>
        <v>53.08</v>
      </c>
      <c r="R2280" s="17">
        <v>42338.709108796291</v>
      </c>
      <c r="S2280" s="17">
        <v>42372.957638888889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 t="shared" si="70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s="11" t="s">
        <v>8289</v>
      </c>
      <c r="P2281" t="s">
        <v>8307</v>
      </c>
      <c r="Q2281">
        <f t="shared" si="71"/>
        <v>48.06</v>
      </c>
      <c r="R2281" s="17">
        <v>42020.806701388887</v>
      </c>
      <c r="S2281" s="17">
        <v>42039.166666666672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 t="shared" si="70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s="11" t="s">
        <v>8289</v>
      </c>
      <c r="P2282" t="s">
        <v>8307</v>
      </c>
      <c r="Q2282">
        <f t="shared" si="71"/>
        <v>82.4</v>
      </c>
      <c r="R2282" s="17">
        <v>42234.624895833331</v>
      </c>
      <c r="S2282" s="17">
        <v>42264.624895833331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 t="shared" si="70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s="11" t="s">
        <v>8281</v>
      </c>
      <c r="P2283" t="s">
        <v>8282</v>
      </c>
      <c r="Q2283">
        <f t="shared" si="71"/>
        <v>50.45</v>
      </c>
      <c r="R2283" s="17">
        <v>40687.285844907405</v>
      </c>
      <c r="S2283" s="17">
        <v>40749.284722222219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 t="shared" si="70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s="11" t="s">
        <v>8281</v>
      </c>
      <c r="P2284" t="s">
        <v>8282</v>
      </c>
      <c r="Q2284">
        <f t="shared" si="71"/>
        <v>115.83</v>
      </c>
      <c r="R2284" s="17">
        <v>42323.17460648148</v>
      </c>
      <c r="S2284" s="17">
        <v>42383.17460648148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 t="shared" si="70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s="11" t="s">
        <v>8281</v>
      </c>
      <c r="P2285" t="s">
        <v>8282</v>
      </c>
      <c r="Q2285">
        <f t="shared" si="71"/>
        <v>63.03</v>
      </c>
      <c r="R2285" s="17">
        <v>40978.125046296293</v>
      </c>
      <c r="S2285" s="17">
        <v>41038.083379629628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 t="shared" si="70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s="11" t="s">
        <v>8281</v>
      </c>
      <c r="P2286" t="s">
        <v>8282</v>
      </c>
      <c r="Q2286">
        <f t="shared" si="71"/>
        <v>108.02</v>
      </c>
      <c r="R2286" s="17">
        <v>40585.796817129631</v>
      </c>
      <c r="S2286" s="17">
        <v>40614.166666666664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 t="shared" si="70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s="11" t="s">
        <v>8281</v>
      </c>
      <c r="P2287" t="s">
        <v>8282</v>
      </c>
      <c r="Q2287">
        <f t="shared" si="71"/>
        <v>46.09</v>
      </c>
      <c r="R2287" s="17">
        <v>41059.185682870368</v>
      </c>
      <c r="S2287" s="17">
        <v>41089.185682870368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 t="shared" si="70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s="11" t="s">
        <v>8281</v>
      </c>
      <c r="P2288" t="s">
        <v>8282</v>
      </c>
      <c r="Q2288">
        <f t="shared" si="71"/>
        <v>107.21</v>
      </c>
      <c r="R2288" s="17">
        <v>41494.963587962964</v>
      </c>
      <c r="S2288" s="17">
        <v>41523.165972222225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 t="shared" si="70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s="11" t="s">
        <v>8281</v>
      </c>
      <c r="P2289" t="s">
        <v>8282</v>
      </c>
      <c r="Q2289">
        <f t="shared" si="71"/>
        <v>50.93</v>
      </c>
      <c r="R2289" s="17">
        <v>41792.667361111111</v>
      </c>
      <c r="S2289" s="17">
        <v>41813.667361111111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 t="shared" si="70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s="11" t="s">
        <v>8281</v>
      </c>
      <c r="P2290" t="s">
        <v>8282</v>
      </c>
      <c r="Q2290">
        <f t="shared" si="71"/>
        <v>40.04</v>
      </c>
      <c r="R2290" s="17">
        <v>41067.827418981484</v>
      </c>
      <c r="S2290" s="17">
        <v>41086.75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 t="shared" si="70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s="11" t="s">
        <v>8281</v>
      </c>
      <c r="P2291" t="s">
        <v>8282</v>
      </c>
      <c r="Q2291">
        <f t="shared" si="71"/>
        <v>64.44</v>
      </c>
      <c r="R2291" s="17">
        <v>41571.998379629629</v>
      </c>
      <c r="S2291" s="17">
        <v>41614.973611111112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 t="shared" si="70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s="11" t="s">
        <v>8281</v>
      </c>
      <c r="P2292" t="s">
        <v>8282</v>
      </c>
      <c r="Q2292">
        <f t="shared" si="71"/>
        <v>53.83</v>
      </c>
      <c r="R2292" s="17">
        <v>40070.253819444442</v>
      </c>
      <c r="S2292" s="17">
        <v>40148.708333333336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 t="shared" si="70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s="11" t="s">
        <v>8281</v>
      </c>
      <c r="P2293" t="s">
        <v>8282</v>
      </c>
      <c r="Q2293">
        <f t="shared" si="71"/>
        <v>100.47</v>
      </c>
      <c r="R2293" s="17">
        <v>40987.977060185185</v>
      </c>
      <c r="S2293" s="17">
        <v>41022.166666666664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 t="shared" si="70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s="11" t="s">
        <v>8281</v>
      </c>
      <c r="P2294" t="s">
        <v>8282</v>
      </c>
      <c r="Q2294">
        <f t="shared" si="71"/>
        <v>46.63</v>
      </c>
      <c r="R2294" s="17">
        <v>40987.697638888887</v>
      </c>
      <c r="S2294" s="17">
        <v>41017.697638888887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 t="shared" si="70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s="11" t="s">
        <v>8281</v>
      </c>
      <c r="P2295" t="s">
        <v>8282</v>
      </c>
      <c r="Q2295">
        <f t="shared" si="71"/>
        <v>34.07</v>
      </c>
      <c r="R2295" s="17">
        <v>41151.708321759259</v>
      </c>
      <c r="S2295" s="17">
        <v>41177.165972222225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 t="shared" si="70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s="11" t="s">
        <v>8281</v>
      </c>
      <c r="P2296" t="s">
        <v>8282</v>
      </c>
      <c r="Q2296">
        <f t="shared" si="71"/>
        <v>65.209999999999994</v>
      </c>
      <c r="R2296" s="17">
        <v>41264.72314814815</v>
      </c>
      <c r="S2296" s="17">
        <v>41294.72314814815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 t="shared" si="70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s="11" t="s">
        <v>8281</v>
      </c>
      <c r="P2297" t="s">
        <v>8282</v>
      </c>
      <c r="Q2297">
        <f t="shared" si="71"/>
        <v>44.21</v>
      </c>
      <c r="R2297" s="17">
        <v>41270.954351851848</v>
      </c>
      <c r="S2297" s="17">
        <v>41300.954351851848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 t="shared" si="70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s="11" t="s">
        <v>8281</v>
      </c>
      <c r="P2298" t="s">
        <v>8282</v>
      </c>
      <c r="Q2298">
        <f t="shared" si="71"/>
        <v>71.97</v>
      </c>
      <c r="R2298" s="17">
        <v>40927.731782407405</v>
      </c>
      <c r="S2298" s="17">
        <v>40962.731782407405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 t="shared" si="70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s="11" t="s">
        <v>8281</v>
      </c>
      <c r="P2299" t="s">
        <v>8282</v>
      </c>
      <c r="Q2299">
        <f t="shared" si="71"/>
        <v>52.95</v>
      </c>
      <c r="R2299" s="17">
        <v>40948.042233796295</v>
      </c>
      <c r="S2299" s="17">
        <v>40982.165972222225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 t="shared" si="70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s="11" t="s">
        <v>8281</v>
      </c>
      <c r="P2300" t="s">
        <v>8282</v>
      </c>
      <c r="Q2300">
        <f t="shared" si="71"/>
        <v>109.45</v>
      </c>
      <c r="R2300" s="17">
        <v>41694.84065972222</v>
      </c>
      <c r="S2300" s="17">
        <v>41724.798993055556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 t="shared" si="70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s="11" t="s">
        <v>8281</v>
      </c>
      <c r="P2301" t="s">
        <v>8282</v>
      </c>
      <c r="Q2301">
        <f t="shared" si="71"/>
        <v>75.040000000000006</v>
      </c>
      <c r="R2301" s="17">
        <v>40565.032511574071</v>
      </c>
      <c r="S2301" s="17">
        <v>40580.032511574071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 t="shared" si="70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s="11" t="s">
        <v>8281</v>
      </c>
      <c r="P2302" t="s">
        <v>8282</v>
      </c>
      <c r="Q2302">
        <f t="shared" si="71"/>
        <v>115.71</v>
      </c>
      <c r="R2302" s="17">
        <v>41074.727037037039</v>
      </c>
      <c r="S2302" s="17">
        <v>41088.727037037039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 t="shared" si="70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s="11" t="s">
        <v>8281</v>
      </c>
      <c r="P2303" t="s">
        <v>8285</v>
      </c>
      <c r="Q2303">
        <f t="shared" si="71"/>
        <v>31.66</v>
      </c>
      <c r="R2303" s="17">
        <v>41416.146944444445</v>
      </c>
      <c r="S2303" s="17">
        <v>41446.146944444445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 t="shared" si="70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s="11" t="s">
        <v>8281</v>
      </c>
      <c r="P2304" t="s">
        <v>8285</v>
      </c>
      <c r="Q2304">
        <f t="shared" si="71"/>
        <v>46.18</v>
      </c>
      <c r="R2304" s="17">
        <v>41605.868449074071</v>
      </c>
      <c r="S2304" s="17">
        <v>41639.291666666664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 t="shared" si="70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s="11" t="s">
        <v>8281</v>
      </c>
      <c r="P2305" t="s">
        <v>8285</v>
      </c>
      <c r="Q2305">
        <f t="shared" si="71"/>
        <v>68.48</v>
      </c>
      <c r="R2305" s="17">
        <v>40850.111064814817</v>
      </c>
      <c r="S2305" s="17">
        <v>40890.152731481481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 t="shared" ref="F2306:F2369" si="72">ROUND(E2306/D2306*100,0)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s="11" t="s">
        <v>8281</v>
      </c>
      <c r="P2306" t="s">
        <v>8285</v>
      </c>
      <c r="Q2306">
        <f t="shared" ref="Q2306:Q2369" si="73">IFERROR(ROUND(E2306/M2306,2),0)</f>
        <v>53.47</v>
      </c>
      <c r="R2306" s="17">
        <v>40502.815868055557</v>
      </c>
      <c r="S2306" s="17">
        <v>40544.207638888889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 t="shared" si="72"/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s="11" t="s">
        <v>8281</v>
      </c>
      <c r="P2307" t="s">
        <v>8285</v>
      </c>
      <c r="Q2307">
        <f t="shared" si="73"/>
        <v>109.11</v>
      </c>
      <c r="R2307" s="17">
        <v>41834.695277777777</v>
      </c>
      <c r="S2307" s="17">
        <v>41859.75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 t="shared" si="72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s="11" t="s">
        <v>8281</v>
      </c>
      <c r="P2308" t="s">
        <v>8285</v>
      </c>
      <c r="Q2308">
        <f t="shared" si="73"/>
        <v>51.19</v>
      </c>
      <c r="R2308" s="17">
        <v>40948.16815972222</v>
      </c>
      <c r="S2308" s="17">
        <v>40978.16815972222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 t="shared" si="72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s="11" t="s">
        <v>8281</v>
      </c>
      <c r="P2309" t="s">
        <v>8285</v>
      </c>
      <c r="Q2309">
        <f t="shared" si="73"/>
        <v>27.94</v>
      </c>
      <c r="R2309" s="17">
        <v>41004.802465277775</v>
      </c>
      <c r="S2309" s="17">
        <v>41034.802407407406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 t="shared" si="72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s="11" t="s">
        <v>8281</v>
      </c>
      <c r="P2310" t="s">
        <v>8285</v>
      </c>
      <c r="Q2310">
        <f t="shared" si="73"/>
        <v>82.5</v>
      </c>
      <c r="R2310" s="17">
        <v>41851.962916666671</v>
      </c>
      <c r="S2310" s="17">
        <v>41880.041666666664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 t="shared" si="72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s="11" t="s">
        <v>8281</v>
      </c>
      <c r="P2311" t="s">
        <v>8285</v>
      </c>
      <c r="Q2311">
        <f t="shared" si="73"/>
        <v>59.82</v>
      </c>
      <c r="R2311" s="17">
        <v>41307.987696759257</v>
      </c>
      <c r="S2311" s="17">
        <v>41342.987696759257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 t="shared" si="72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s="11" t="s">
        <v>8281</v>
      </c>
      <c r="P2312" t="s">
        <v>8285</v>
      </c>
      <c r="Q2312">
        <f t="shared" si="73"/>
        <v>64.819999999999993</v>
      </c>
      <c r="R2312" s="17">
        <v>41324.79415509259</v>
      </c>
      <c r="S2312" s="17">
        <v>41354.752488425926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 t="shared" si="72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s="11" t="s">
        <v>8281</v>
      </c>
      <c r="P2313" t="s">
        <v>8285</v>
      </c>
      <c r="Q2313">
        <f t="shared" si="73"/>
        <v>90.1</v>
      </c>
      <c r="R2313" s="17">
        <v>41736.004502314812</v>
      </c>
      <c r="S2313" s="17">
        <v>41766.004502314812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 t="shared" si="72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s="11" t="s">
        <v>8281</v>
      </c>
      <c r="P2314" t="s">
        <v>8285</v>
      </c>
      <c r="Q2314">
        <f t="shared" si="73"/>
        <v>40.96</v>
      </c>
      <c r="R2314" s="17">
        <v>41716.632847222223</v>
      </c>
      <c r="S2314" s="17">
        <v>41747.958333333336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 t="shared" si="72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s="11" t="s">
        <v>8281</v>
      </c>
      <c r="P2315" t="s">
        <v>8285</v>
      </c>
      <c r="Q2315">
        <f t="shared" si="73"/>
        <v>56</v>
      </c>
      <c r="R2315" s="17">
        <v>41002.958634259259</v>
      </c>
      <c r="S2315" s="17">
        <v>41032.958634259259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 t="shared" si="72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s="11" t="s">
        <v>8281</v>
      </c>
      <c r="P2316" t="s">
        <v>8285</v>
      </c>
      <c r="Q2316">
        <f t="shared" si="73"/>
        <v>37.67</v>
      </c>
      <c r="R2316" s="17">
        <v>41037.551585648151</v>
      </c>
      <c r="S2316" s="17">
        <v>41067.551585648151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 t="shared" si="72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s="11" t="s">
        <v>8281</v>
      </c>
      <c r="P2317" t="s">
        <v>8285</v>
      </c>
      <c r="Q2317">
        <f t="shared" si="73"/>
        <v>40.08</v>
      </c>
      <c r="R2317" s="17">
        <v>41004.72619212963</v>
      </c>
      <c r="S2317" s="17">
        <v>41034.72619212963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 t="shared" si="72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s="11" t="s">
        <v>8281</v>
      </c>
      <c r="P2318" t="s">
        <v>8285</v>
      </c>
      <c r="Q2318">
        <f t="shared" si="73"/>
        <v>78.03</v>
      </c>
      <c r="R2318" s="17">
        <v>40079.725115740745</v>
      </c>
      <c r="S2318" s="17">
        <v>40156.76666666667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 t="shared" si="72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s="11" t="s">
        <v>8281</v>
      </c>
      <c r="P2319" t="s">
        <v>8285</v>
      </c>
      <c r="Q2319">
        <f t="shared" si="73"/>
        <v>18.91</v>
      </c>
      <c r="R2319" s="17">
        <v>40192.542233796295</v>
      </c>
      <c r="S2319" s="17">
        <v>40224.208333333336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 t="shared" si="72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s="11" t="s">
        <v>8281</v>
      </c>
      <c r="P2320" t="s">
        <v>8285</v>
      </c>
      <c r="Q2320">
        <f t="shared" si="73"/>
        <v>37.130000000000003</v>
      </c>
      <c r="R2320" s="17">
        <v>40050.643680555557</v>
      </c>
      <c r="S2320" s="17">
        <v>40082.165972222225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 t="shared" si="72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s="11" t="s">
        <v>8281</v>
      </c>
      <c r="P2321" t="s">
        <v>8285</v>
      </c>
      <c r="Q2321">
        <f t="shared" si="73"/>
        <v>41.96</v>
      </c>
      <c r="R2321" s="17">
        <v>41593.082002314812</v>
      </c>
      <c r="S2321" s="17">
        <v>41623.082002314812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 t="shared" si="72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s="11" t="s">
        <v>8281</v>
      </c>
      <c r="P2322" t="s">
        <v>8285</v>
      </c>
      <c r="Q2322">
        <f t="shared" si="73"/>
        <v>61.04</v>
      </c>
      <c r="R2322" s="17">
        <v>41696.817129629628</v>
      </c>
      <c r="S2322" s="17">
        <v>41731.775462962964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 t="shared" si="72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s="11" t="s">
        <v>8292</v>
      </c>
      <c r="P2323" t="s">
        <v>8308</v>
      </c>
      <c r="Q2323">
        <f t="shared" si="73"/>
        <v>64.53</v>
      </c>
      <c r="R2323" s="17">
        <v>42799.260428240741</v>
      </c>
      <c r="S2323" s="17">
        <v>42829.21876157407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 t="shared" si="72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s="11" t="s">
        <v>8292</v>
      </c>
      <c r="P2324" t="s">
        <v>8308</v>
      </c>
      <c r="Q2324">
        <f t="shared" si="73"/>
        <v>21.25</v>
      </c>
      <c r="R2324" s="17">
        <v>42804.895474537043</v>
      </c>
      <c r="S2324" s="17">
        <v>42834.853807870371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 t="shared" si="72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s="11" t="s">
        <v>8292</v>
      </c>
      <c r="P2325" t="s">
        <v>8308</v>
      </c>
      <c r="Q2325">
        <f t="shared" si="73"/>
        <v>30</v>
      </c>
      <c r="R2325" s="17">
        <v>42807.755173611105</v>
      </c>
      <c r="S2325" s="17">
        <v>42814.755173611105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 t="shared" si="72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s="11" t="s">
        <v>8292</v>
      </c>
      <c r="P2326" t="s">
        <v>8308</v>
      </c>
      <c r="Q2326">
        <f t="shared" si="73"/>
        <v>25.49</v>
      </c>
      <c r="R2326" s="17">
        <v>42790.885243055556</v>
      </c>
      <c r="S2326" s="17">
        <v>42820.843576388885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 t="shared" si="72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s="11" t="s">
        <v>8292</v>
      </c>
      <c r="P2327" t="s">
        <v>8308</v>
      </c>
      <c r="Q2327">
        <f t="shared" si="73"/>
        <v>11.43</v>
      </c>
      <c r="R2327" s="17">
        <v>42794.022349537037</v>
      </c>
      <c r="S2327" s="17">
        <v>42823.980682870373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 t="shared" si="72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s="11" t="s">
        <v>8292</v>
      </c>
      <c r="P2328" t="s">
        <v>8308</v>
      </c>
      <c r="Q2328">
        <f t="shared" si="73"/>
        <v>108</v>
      </c>
      <c r="R2328" s="17">
        <v>42804.034120370372</v>
      </c>
      <c r="S2328" s="17">
        <v>42855.708333333328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 t="shared" si="72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s="11" t="s">
        <v>8292</v>
      </c>
      <c r="P2329" t="s">
        <v>8308</v>
      </c>
      <c r="Q2329">
        <f t="shared" si="73"/>
        <v>54.88</v>
      </c>
      <c r="R2329" s="17">
        <v>41842.917129629634</v>
      </c>
      <c r="S2329" s="17">
        <v>41877.917129629634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 t="shared" si="72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s="11" t="s">
        <v>8292</v>
      </c>
      <c r="P2330" t="s">
        <v>8308</v>
      </c>
      <c r="Q2330">
        <f t="shared" si="73"/>
        <v>47.38</v>
      </c>
      <c r="R2330" s="17">
        <v>42139.781678240746</v>
      </c>
      <c r="S2330" s="17">
        <v>42169.781678240746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 t="shared" si="72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s="11" t="s">
        <v>8292</v>
      </c>
      <c r="P2331" t="s">
        <v>8308</v>
      </c>
      <c r="Q2331">
        <f t="shared" si="73"/>
        <v>211.84</v>
      </c>
      <c r="R2331" s="17">
        <v>41807.624374999999</v>
      </c>
      <c r="S2331" s="17">
        <v>41837.624374999999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 t="shared" si="72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s="11" t="s">
        <v>8292</v>
      </c>
      <c r="P2332" t="s">
        <v>8308</v>
      </c>
      <c r="Q2332">
        <f t="shared" si="73"/>
        <v>219.93</v>
      </c>
      <c r="R2332" s="17">
        <v>42332.89980324074</v>
      </c>
      <c r="S2332" s="17">
        <v>42363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 t="shared" si="72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s="11" t="s">
        <v>8292</v>
      </c>
      <c r="P2333" t="s">
        <v>8308</v>
      </c>
      <c r="Q2333">
        <f t="shared" si="73"/>
        <v>40.799999999999997</v>
      </c>
      <c r="R2333" s="17">
        <v>41839.005671296298</v>
      </c>
      <c r="S2333" s="17">
        <v>41869.005671296298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 t="shared" si="72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s="11" t="s">
        <v>8292</v>
      </c>
      <c r="P2334" t="s">
        <v>8308</v>
      </c>
      <c r="Q2334">
        <f t="shared" si="73"/>
        <v>75.5</v>
      </c>
      <c r="R2334" s="17">
        <v>42011.628136574072</v>
      </c>
      <c r="S2334" s="17">
        <v>42041.628136574072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 t="shared" si="72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s="11" t="s">
        <v>8292</v>
      </c>
      <c r="P2335" t="s">
        <v>8308</v>
      </c>
      <c r="Q2335">
        <f t="shared" si="73"/>
        <v>13.54</v>
      </c>
      <c r="R2335" s="17">
        <v>41767.650347222225</v>
      </c>
      <c r="S2335" s="17">
        <v>41788.743055555555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 t="shared" si="72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s="11" t="s">
        <v>8292</v>
      </c>
      <c r="P2336" t="s">
        <v>8308</v>
      </c>
      <c r="Q2336">
        <f t="shared" si="73"/>
        <v>60.87</v>
      </c>
      <c r="R2336" s="17">
        <v>41918.670115740737</v>
      </c>
      <c r="S2336" s="17">
        <v>41948.731944444444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 t="shared" si="72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s="11" t="s">
        <v>8292</v>
      </c>
      <c r="P2337" t="s">
        <v>8308</v>
      </c>
      <c r="Q2337">
        <f t="shared" si="73"/>
        <v>115.69</v>
      </c>
      <c r="R2337" s="17">
        <v>41771.572256944448</v>
      </c>
      <c r="S2337" s="17">
        <v>41801.572256944448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 t="shared" si="72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s="11" t="s">
        <v>8292</v>
      </c>
      <c r="P2338" t="s">
        <v>8308</v>
      </c>
      <c r="Q2338">
        <f t="shared" si="73"/>
        <v>48.1</v>
      </c>
      <c r="R2338" s="17">
        <v>41666.924710648149</v>
      </c>
      <c r="S2338" s="17">
        <v>41706.924710648149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 t="shared" si="72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s="11" t="s">
        <v>8292</v>
      </c>
      <c r="P2339" t="s">
        <v>8308</v>
      </c>
      <c r="Q2339">
        <f t="shared" si="73"/>
        <v>74.180000000000007</v>
      </c>
      <c r="R2339" s="17">
        <v>41786.640543981484</v>
      </c>
      <c r="S2339" s="17">
        <v>41816.640543981484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 t="shared" si="72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s="11" t="s">
        <v>8292</v>
      </c>
      <c r="P2340" t="s">
        <v>8308</v>
      </c>
      <c r="Q2340">
        <f t="shared" si="73"/>
        <v>123.35</v>
      </c>
      <c r="R2340" s="17">
        <v>41789.896805555552</v>
      </c>
      <c r="S2340" s="17">
        <v>41819.896805555552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 t="shared" si="72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s="11" t="s">
        <v>8292</v>
      </c>
      <c r="P2341" t="s">
        <v>8308</v>
      </c>
      <c r="Q2341">
        <f t="shared" si="73"/>
        <v>66.62</v>
      </c>
      <c r="R2341" s="17">
        <v>42692.79987268518</v>
      </c>
      <c r="S2341" s="17">
        <v>42723.332638888889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 t="shared" si="72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s="11" t="s">
        <v>8292</v>
      </c>
      <c r="P2342" t="s">
        <v>8308</v>
      </c>
      <c r="Q2342">
        <f t="shared" si="73"/>
        <v>104.99</v>
      </c>
      <c r="R2342" s="17">
        <v>42643.642800925925</v>
      </c>
      <c r="S2342" s="17">
        <v>42673.642800925925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 t="shared" si="72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s="11" t="s">
        <v>8275</v>
      </c>
      <c r="P2343" t="s">
        <v>8276</v>
      </c>
      <c r="Q2343">
        <f t="shared" si="73"/>
        <v>0</v>
      </c>
      <c r="R2343" s="17">
        <v>42167.813703703709</v>
      </c>
      <c r="S2343" s="17">
        <v>42197.813703703709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 t="shared" si="72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s="11" t="s">
        <v>8275</v>
      </c>
      <c r="P2344" t="s">
        <v>8276</v>
      </c>
      <c r="Q2344">
        <f t="shared" si="73"/>
        <v>0</v>
      </c>
      <c r="R2344" s="17">
        <v>41897.702199074076</v>
      </c>
      <c r="S2344" s="17">
        <v>41918.208333333336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 t="shared" si="72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s="11" t="s">
        <v>8275</v>
      </c>
      <c r="P2345" t="s">
        <v>8276</v>
      </c>
      <c r="Q2345">
        <f t="shared" si="73"/>
        <v>300</v>
      </c>
      <c r="R2345" s="17">
        <v>42327.825289351851</v>
      </c>
      <c r="S2345" s="17">
        <v>42377.82430555555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 t="shared" si="72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s="11" t="s">
        <v>8275</v>
      </c>
      <c r="P2346" t="s">
        <v>8276</v>
      </c>
      <c r="Q2346">
        <f t="shared" si="73"/>
        <v>1</v>
      </c>
      <c r="R2346" s="17">
        <v>42515.727650462963</v>
      </c>
      <c r="S2346" s="17">
        <v>42545.727650462963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 t="shared" si="72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s="11" t="s">
        <v>8275</v>
      </c>
      <c r="P2347" t="s">
        <v>8276</v>
      </c>
      <c r="Q2347">
        <f t="shared" si="73"/>
        <v>0</v>
      </c>
      <c r="R2347" s="17">
        <v>42060.001805555556</v>
      </c>
      <c r="S2347" s="17">
        <v>42094.985416666663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 t="shared" si="72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s="11" t="s">
        <v>8275</v>
      </c>
      <c r="P2348" t="s">
        <v>8276</v>
      </c>
      <c r="Q2348">
        <f t="shared" si="73"/>
        <v>13</v>
      </c>
      <c r="R2348" s="17">
        <v>42615.79896990741</v>
      </c>
      <c r="S2348" s="17">
        <v>42660.79896990741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 t="shared" si="72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s="11" t="s">
        <v>8275</v>
      </c>
      <c r="P2349" t="s">
        <v>8276</v>
      </c>
      <c r="Q2349">
        <f t="shared" si="73"/>
        <v>15</v>
      </c>
      <c r="R2349" s="17">
        <v>42577.607361111113</v>
      </c>
      <c r="S2349" s="17">
        <v>42607.607361111113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 t="shared" si="72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s="11" t="s">
        <v>8275</v>
      </c>
      <c r="P2350" t="s">
        <v>8276</v>
      </c>
      <c r="Q2350">
        <f t="shared" si="73"/>
        <v>54</v>
      </c>
      <c r="R2350" s="17">
        <v>42360.932152777779</v>
      </c>
      <c r="S2350" s="17">
        <v>42420.932152777779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 t="shared" si="72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s="11" t="s">
        <v>8275</v>
      </c>
      <c r="P2351" t="s">
        <v>8276</v>
      </c>
      <c r="Q2351">
        <f t="shared" si="73"/>
        <v>0</v>
      </c>
      <c r="R2351" s="17">
        <v>42198.775787037041</v>
      </c>
      <c r="S2351" s="17">
        <v>42227.775787037041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 t="shared" si="72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s="11" t="s">
        <v>8275</v>
      </c>
      <c r="P2352" t="s">
        <v>8276</v>
      </c>
      <c r="Q2352">
        <f t="shared" si="73"/>
        <v>0</v>
      </c>
      <c r="R2352" s="17">
        <v>42708.842245370368</v>
      </c>
      <c r="S2352" s="17">
        <v>42738.842245370368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 t="shared" si="72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s="11" t="s">
        <v>8275</v>
      </c>
      <c r="P2353" t="s">
        <v>8276</v>
      </c>
      <c r="Q2353">
        <f t="shared" si="73"/>
        <v>15.43</v>
      </c>
      <c r="R2353" s="17">
        <v>42094.101145833338</v>
      </c>
      <c r="S2353" s="17">
        <v>42124.101145833338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 t="shared" si="72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s="11" t="s">
        <v>8275</v>
      </c>
      <c r="P2354" t="s">
        <v>8276</v>
      </c>
      <c r="Q2354">
        <f t="shared" si="73"/>
        <v>0</v>
      </c>
      <c r="R2354" s="17">
        <v>42101.633703703701</v>
      </c>
      <c r="S2354" s="17">
        <v>42161.633703703701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 t="shared" si="72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s="11" t="s">
        <v>8275</v>
      </c>
      <c r="P2355" t="s">
        <v>8276</v>
      </c>
      <c r="Q2355">
        <f t="shared" si="73"/>
        <v>0</v>
      </c>
      <c r="R2355" s="17">
        <v>42103.676180555558</v>
      </c>
      <c r="S2355" s="17">
        <v>42115.676180555558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 t="shared" si="72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s="11" t="s">
        <v>8275</v>
      </c>
      <c r="P2356" t="s">
        <v>8276</v>
      </c>
      <c r="Q2356">
        <f t="shared" si="73"/>
        <v>25</v>
      </c>
      <c r="R2356" s="17">
        <v>41954.722916666666</v>
      </c>
      <c r="S2356" s="17">
        <v>42014.722916666666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 t="shared" si="72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s="11" t="s">
        <v>8275</v>
      </c>
      <c r="P2357" t="s">
        <v>8276</v>
      </c>
      <c r="Q2357">
        <f t="shared" si="73"/>
        <v>27.5</v>
      </c>
      <c r="R2357" s="17">
        <v>42096.918240740735</v>
      </c>
      <c r="S2357" s="17">
        <v>42126.918240740735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 t="shared" si="72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s="11" t="s">
        <v>8275</v>
      </c>
      <c r="P2358" t="s">
        <v>8276</v>
      </c>
      <c r="Q2358">
        <f t="shared" si="73"/>
        <v>0</v>
      </c>
      <c r="R2358" s="17">
        <v>42130.78361111111</v>
      </c>
      <c r="S2358" s="17">
        <v>42160.78361111111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 t="shared" si="72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s="11" t="s">
        <v>8275</v>
      </c>
      <c r="P2359" t="s">
        <v>8276</v>
      </c>
      <c r="Q2359">
        <f t="shared" si="73"/>
        <v>0</v>
      </c>
      <c r="R2359" s="17">
        <v>42264.620115740734</v>
      </c>
      <c r="S2359" s="17">
        <v>42294.620115740734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 t="shared" si="72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s="11" t="s">
        <v>8275</v>
      </c>
      <c r="P2360" t="s">
        <v>8276</v>
      </c>
      <c r="Q2360">
        <f t="shared" si="73"/>
        <v>0</v>
      </c>
      <c r="R2360" s="17">
        <v>41978.930972222224</v>
      </c>
      <c r="S2360" s="17">
        <v>42035.027083333334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 t="shared" si="72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s="11" t="s">
        <v>8275</v>
      </c>
      <c r="P2361" t="s">
        <v>8276</v>
      </c>
      <c r="Q2361">
        <f t="shared" si="73"/>
        <v>367</v>
      </c>
      <c r="R2361" s="17">
        <v>42159.649583333332</v>
      </c>
      <c r="S2361" s="17">
        <v>42219.649583333332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 t="shared" si="72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s="11" t="s">
        <v>8275</v>
      </c>
      <c r="P2362" t="s">
        <v>8276</v>
      </c>
      <c r="Q2362">
        <f t="shared" si="73"/>
        <v>2</v>
      </c>
      <c r="R2362" s="17">
        <v>42377.70694444445</v>
      </c>
      <c r="S2362" s="17">
        <v>42407.70694444445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 t="shared" si="72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s="11" t="s">
        <v>8275</v>
      </c>
      <c r="P2363" t="s">
        <v>8276</v>
      </c>
      <c r="Q2363">
        <f t="shared" si="73"/>
        <v>0</v>
      </c>
      <c r="R2363" s="17">
        <v>42466.858888888892</v>
      </c>
      <c r="S2363" s="17">
        <v>42490.916666666672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 t="shared" si="72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s="11" t="s">
        <v>8275</v>
      </c>
      <c r="P2364" t="s">
        <v>8276</v>
      </c>
      <c r="Q2364">
        <f t="shared" si="73"/>
        <v>60</v>
      </c>
      <c r="R2364" s="17">
        <v>41954.688310185185</v>
      </c>
      <c r="S2364" s="17">
        <v>41984.688310185185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 t="shared" si="72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s="11" t="s">
        <v>8275</v>
      </c>
      <c r="P2365" t="s">
        <v>8276</v>
      </c>
      <c r="Q2365">
        <f t="shared" si="73"/>
        <v>0</v>
      </c>
      <c r="R2365" s="17">
        <v>42322.011574074073</v>
      </c>
      <c r="S2365" s="17">
        <v>42367.011574074073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 t="shared" si="72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s="11" t="s">
        <v>8275</v>
      </c>
      <c r="P2366" t="s">
        <v>8276</v>
      </c>
      <c r="Q2366">
        <f t="shared" si="73"/>
        <v>0</v>
      </c>
      <c r="R2366" s="17">
        <v>42248.934675925921</v>
      </c>
      <c r="S2366" s="17">
        <v>42303.934675925921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 t="shared" si="72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s="11" t="s">
        <v>8275</v>
      </c>
      <c r="P2367" t="s">
        <v>8276</v>
      </c>
      <c r="Q2367">
        <f t="shared" si="73"/>
        <v>0</v>
      </c>
      <c r="R2367" s="17">
        <v>42346.736400462964</v>
      </c>
      <c r="S2367" s="17">
        <v>42386.958333333328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 t="shared" si="72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s="11" t="s">
        <v>8275</v>
      </c>
      <c r="P2368" t="s">
        <v>8276</v>
      </c>
      <c r="Q2368">
        <f t="shared" si="73"/>
        <v>97.41</v>
      </c>
      <c r="R2368" s="17">
        <v>42268.531631944439</v>
      </c>
      <c r="S2368" s="17">
        <v>42298.531631944439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 t="shared" si="72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s="11" t="s">
        <v>8275</v>
      </c>
      <c r="P2369" t="s">
        <v>8276</v>
      </c>
      <c r="Q2369">
        <f t="shared" si="73"/>
        <v>47.86</v>
      </c>
      <c r="R2369" s="17">
        <v>42425.970092592594</v>
      </c>
      <c r="S2369" s="17">
        <v>42485.928425925929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 t="shared" ref="F2370:F2433" si="74">ROUND(E2370/D2370*100,0)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s="11" t="s">
        <v>8275</v>
      </c>
      <c r="P2370" t="s">
        <v>8276</v>
      </c>
      <c r="Q2370">
        <f t="shared" ref="Q2370:Q2433" si="75">IFERROR(ROUND(E2370/M2370,2),0)</f>
        <v>50</v>
      </c>
      <c r="R2370" s="17">
        <v>42063.721817129626</v>
      </c>
      <c r="S2370" s="17">
        <v>42108.680150462969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 t="shared" si="74"/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s="11" t="s">
        <v>8275</v>
      </c>
      <c r="P2371" t="s">
        <v>8276</v>
      </c>
      <c r="Q2371">
        <f t="shared" si="75"/>
        <v>0</v>
      </c>
      <c r="R2371" s="17">
        <v>42380.812627314815</v>
      </c>
      <c r="S2371" s="17">
        <v>42410.812627314815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 t="shared" si="74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s="11" t="s">
        <v>8275</v>
      </c>
      <c r="P2372" t="s">
        <v>8276</v>
      </c>
      <c r="Q2372">
        <f t="shared" si="75"/>
        <v>20.5</v>
      </c>
      <c r="R2372" s="17">
        <v>41961.18913194444</v>
      </c>
      <c r="S2372" s="17">
        <v>41991.18913194444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 t="shared" si="74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s="11" t="s">
        <v>8275</v>
      </c>
      <c r="P2373" t="s">
        <v>8276</v>
      </c>
      <c r="Q2373">
        <f t="shared" si="75"/>
        <v>0</v>
      </c>
      <c r="R2373" s="17">
        <v>42150.777731481481</v>
      </c>
      <c r="S2373" s="17">
        <v>42180.777731481481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 t="shared" si="74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s="11" t="s">
        <v>8275</v>
      </c>
      <c r="P2374" t="s">
        <v>8276</v>
      </c>
      <c r="Q2374">
        <f t="shared" si="75"/>
        <v>30</v>
      </c>
      <c r="R2374" s="17">
        <v>42088.069108796291</v>
      </c>
      <c r="S2374" s="17">
        <v>42118.069108796291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 t="shared" si="74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s="11" t="s">
        <v>8275</v>
      </c>
      <c r="P2375" t="s">
        <v>8276</v>
      </c>
      <c r="Q2375">
        <f t="shared" si="75"/>
        <v>50</v>
      </c>
      <c r="R2375" s="17">
        <v>42215.662314814821</v>
      </c>
      <c r="S2375" s="17">
        <v>42245.662314814821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 t="shared" si="74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s="11" t="s">
        <v>8275</v>
      </c>
      <c r="P2376" t="s">
        <v>8276</v>
      </c>
      <c r="Q2376">
        <f t="shared" si="75"/>
        <v>10</v>
      </c>
      <c r="R2376" s="17">
        <v>42017.843287037031</v>
      </c>
      <c r="S2376" s="17">
        <v>42047.843287037031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 t="shared" si="74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s="11" t="s">
        <v>8275</v>
      </c>
      <c r="P2377" t="s">
        <v>8276</v>
      </c>
      <c r="Q2377">
        <f t="shared" si="75"/>
        <v>0</v>
      </c>
      <c r="R2377" s="17">
        <v>42592.836076388892</v>
      </c>
      <c r="S2377" s="17">
        <v>42622.836076388892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 t="shared" si="74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s="11" t="s">
        <v>8275</v>
      </c>
      <c r="P2378" t="s">
        <v>8276</v>
      </c>
      <c r="Q2378">
        <f t="shared" si="75"/>
        <v>81.58</v>
      </c>
      <c r="R2378" s="17">
        <v>42318.925532407404</v>
      </c>
      <c r="S2378" s="17">
        <v>42348.925532407404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 t="shared" si="74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s="11" t="s">
        <v>8275</v>
      </c>
      <c r="P2379" t="s">
        <v>8276</v>
      </c>
      <c r="Q2379">
        <f t="shared" si="75"/>
        <v>0</v>
      </c>
      <c r="R2379" s="17">
        <v>42669.870173611111</v>
      </c>
      <c r="S2379" s="17">
        <v>42699.911840277782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 t="shared" si="74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s="11" t="s">
        <v>8275</v>
      </c>
      <c r="P2380" t="s">
        <v>8276</v>
      </c>
      <c r="Q2380">
        <f t="shared" si="75"/>
        <v>0</v>
      </c>
      <c r="R2380" s="17">
        <v>42213.013078703705</v>
      </c>
      <c r="S2380" s="17">
        <v>42242.013078703705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 t="shared" si="74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s="11" t="s">
        <v>8275</v>
      </c>
      <c r="P2381" t="s">
        <v>8276</v>
      </c>
      <c r="Q2381">
        <f t="shared" si="75"/>
        <v>0</v>
      </c>
      <c r="R2381" s="17">
        <v>42237.016388888893</v>
      </c>
      <c r="S2381" s="17">
        <v>42282.016388888893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 t="shared" si="74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s="11" t="s">
        <v>8275</v>
      </c>
      <c r="P2382" t="s">
        <v>8276</v>
      </c>
      <c r="Q2382">
        <f t="shared" si="75"/>
        <v>18.329999999999998</v>
      </c>
      <c r="R2382" s="17">
        <v>42248.793310185181</v>
      </c>
      <c r="S2382" s="17">
        <v>42278.793310185181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 t="shared" si="74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s="11" t="s">
        <v>8275</v>
      </c>
      <c r="P2383" t="s">
        <v>8276</v>
      </c>
      <c r="Q2383">
        <f t="shared" si="75"/>
        <v>224.43</v>
      </c>
      <c r="R2383" s="17">
        <v>42074.935740740737</v>
      </c>
      <c r="S2383" s="17">
        <v>42104.935740740737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 t="shared" si="74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s="11" t="s">
        <v>8275</v>
      </c>
      <c r="P2384" t="s">
        <v>8276</v>
      </c>
      <c r="Q2384">
        <f t="shared" si="75"/>
        <v>37.5</v>
      </c>
      <c r="R2384" s="17">
        <v>42195.187534722223</v>
      </c>
      <c r="S2384" s="17">
        <v>42220.187534722223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 t="shared" si="74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s="11" t="s">
        <v>8275</v>
      </c>
      <c r="P2385" t="s">
        <v>8276</v>
      </c>
      <c r="Q2385">
        <f t="shared" si="75"/>
        <v>145</v>
      </c>
      <c r="R2385" s="17">
        <v>42027.056793981479</v>
      </c>
      <c r="S2385" s="17">
        <v>42057.056793981479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 t="shared" si="74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s="11" t="s">
        <v>8275</v>
      </c>
      <c r="P2386" t="s">
        <v>8276</v>
      </c>
      <c r="Q2386">
        <f t="shared" si="75"/>
        <v>1</v>
      </c>
      <c r="R2386" s="17">
        <v>41927.067627314813</v>
      </c>
      <c r="S2386" s="17">
        <v>41957.109293981484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 t="shared" si="74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s="11" t="s">
        <v>8275</v>
      </c>
      <c r="P2387" t="s">
        <v>8276</v>
      </c>
      <c r="Q2387">
        <f t="shared" si="75"/>
        <v>112.57</v>
      </c>
      <c r="R2387" s="17">
        <v>42191.70175925926</v>
      </c>
      <c r="S2387" s="17">
        <v>42221.70175925926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 t="shared" si="74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s="11" t="s">
        <v>8275</v>
      </c>
      <c r="P2388" t="s">
        <v>8276</v>
      </c>
      <c r="Q2388">
        <f t="shared" si="75"/>
        <v>0</v>
      </c>
      <c r="R2388" s="17">
        <v>41954.838240740741</v>
      </c>
      <c r="S2388" s="17">
        <v>42014.838240740741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 t="shared" si="74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s="11" t="s">
        <v>8275</v>
      </c>
      <c r="P2389" t="s">
        <v>8276</v>
      </c>
      <c r="Q2389">
        <f t="shared" si="75"/>
        <v>342</v>
      </c>
      <c r="R2389" s="17">
        <v>42528.626620370371</v>
      </c>
      <c r="S2389" s="17">
        <v>42573.626620370371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 t="shared" si="74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s="11" t="s">
        <v>8275</v>
      </c>
      <c r="P2390" t="s">
        <v>8276</v>
      </c>
      <c r="Q2390">
        <f t="shared" si="75"/>
        <v>57.88</v>
      </c>
      <c r="R2390" s="17">
        <v>41989.853692129633</v>
      </c>
      <c r="S2390" s="17">
        <v>42019.811805555553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 t="shared" si="74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s="11" t="s">
        <v>8275</v>
      </c>
      <c r="P2391" t="s">
        <v>8276</v>
      </c>
      <c r="Q2391">
        <f t="shared" si="75"/>
        <v>30</v>
      </c>
      <c r="R2391" s="17">
        <v>42179.653379629628</v>
      </c>
      <c r="S2391" s="17">
        <v>42210.915972222225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 t="shared" si="74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s="11" t="s">
        <v>8275</v>
      </c>
      <c r="P2392" t="s">
        <v>8276</v>
      </c>
      <c r="Q2392">
        <f t="shared" si="75"/>
        <v>0</v>
      </c>
      <c r="R2392" s="17">
        <v>41968.262314814812</v>
      </c>
      <c r="S2392" s="17">
        <v>42008.262314814812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 t="shared" si="74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s="11" t="s">
        <v>8275</v>
      </c>
      <c r="P2393" t="s">
        <v>8276</v>
      </c>
      <c r="Q2393">
        <f t="shared" si="75"/>
        <v>25</v>
      </c>
      <c r="R2393" s="17">
        <v>42064.794490740736</v>
      </c>
      <c r="S2393" s="17">
        <v>42094.752824074079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 t="shared" si="74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s="11" t="s">
        <v>8275</v>
      </c>
      <c r="P2394" t="s">
        <v>8276</v>
      </c>
      <c r="Q2394">
        <f t="shared" si="75"/>
        <v>0</v>
      </c>
      <c r="R2394" s="17">
        <v>42276.120636574073</v>
      </c>
      <c r="S2394" s="17">
        <v>42306.120636574073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 t="shared" si="74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s="11" t="s">
        <v>8275</v>
      </c>
      <c r="P2395" t="s">
        <v>8276</v>
      </c>
      <c r="Q2395">
        <f t="shared" si="75"/>
        <v>50</v>
      </c>
      <c r="R2395" s="17">
        <v>42194.648344907408</v>
      </c>
      <c r="S2395" s="17">
        <v>42224.648344907408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 t="shared" si="74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s="11" t="s">
        <v>8275</v>
      </c>
      <c r="P2396" t="s">
        <v>8276</v>
      </c>
      <c r="Q2396">
        <f t="shared" si="75"/>
        <v>1.5</v>
      </c>
      <c r="R2396" s="17">
        <v>42031.362187499995</v>
      </c>
      <c r="S2396" s="17">
        <v>42061.362187499995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 t="shared" si="74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s="11" t="s">
        <v>8275</v>
      </c>
      <c r="P2397" t="s">
        <v>8276</v>
      </c>
      <c r="Q2397">
        <f t="shared" si="75"/>
        <v>0</v>
      </c>
      <c r="R2397" s="17">
        <v>42717.121377314819</v>
      </c>
      <c r="S2397" s="17">
        <v>42745.372916666667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 t="shared" si="74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s="11" t="s">
        <v>8275</v>
      </c>
      <c r="P2398" t="s">
        <v>8276</v>
      </c>
      <c r="Q2398">
        <f t="shared" si="75"/>
        <v>10</v>
      </c>
      <c r="R2398" s="17">
        <v>42262.849050925928</v>
      </c>
      <c r="S2398" s="17">
        <v>42292.849050925928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 t="shared" si="74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s="11" t="s">
        <v>8275</v>
      </c>
      <c r="P2399" t="s">
        <v>8276</v>
      </c>
      <c r="Q2399">
        <f t="shared" si="75"/>
        <v>0</v>
      </c>
      <c r="R2399" s="17">
        <v>41976.88490740741</v>
      </c>
      <c r="S2399" s="17">
        <v>42006.88490740741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 t="shared" si="74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s="11" t="s">
        <v>8275</v>
      </c>
      <c r="P2400" t="s">
        <v>8276</v>
      </c>
      <c r="Q2400">
        <f t="shared" si="75"/>
        <v>0</v>
      </c>
      <c r="R2400" s="17">
        <v>42157.916481481487</v>
      </c>
      <c r="S2400" s="17">
        <v>42187.916481481487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 t="shared" si="74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s="11" t="s">
        <v>8275</v>
      </c>
      <c r="P2401" t="s">
        <v>8276</v>
      </c>
      <c r="Q2401">
        <f t="shared" si="75"/>
        <v>0</v>
      </c>
      <c r="R2401" s="17">
        <v>41956.853078703702</v>
      </c>
      <c r="S2401" s="17">
        <v>41991.853078703702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 t="shared" si="74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s="11" t="s">
        <v>8275</v>
      </c>
      <c r="P2402" t="s">
        <v>8276</v>
      </c>
      <c r="Q2402">
        <f t="shared" si="75"/>
        <v>0</v>
      </c>
      <c r="R2402" s="17">
        <v>42444.268101851849</v>
      </c>
      <c r="S2402" s="17">
        <v>42474.268101851849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 t="shared" si="74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s="11" t="s">
        <v>8292</v>
      </c>
      <c r="P2403" t="s">
        <v>8293</v>
      </c>
      <c r="Q2403">
        <f t="shared" si="75"/>
        <v>22.33</v>
      </c>
      <c r="R2403" s="17">
        <v>42374.822870370372</v>
      </c>
      <c r="S2403" s="17">
        <v>42434.822870370372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 t="shared" si="74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s="11" t="s">
        <v>8292</v>
      </c>
      <c r="P2404" t="s">
        <v>8293</v>
      </c>
      <c r="Q2404">
        <f t="shared" si="75"/>
        <v>52</v>
      </c>
      <c r="R2404" s="17">
        <v>42107.679756944446</v>
      </c>
      <c r="S2404" s="17">
        <v>42137.679756944446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 t="shared" si="74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s="11" t="s">
        <v>8292</v>
      </c>
      <c r="P2405" t="s">
        <v>8293</v>
      </c>
      <c r="Q2405">
        <f t="shared" si="75"/>
        <v>16.829999999999998</v>
      </c>
      <c r="R2405" s="17">
        <v>42399.882615740738</v>
      </c>
      <c r="S2405" s="17">
        <v>42459.840949074074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 t="shared" si="74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s="11" t="s">
        <v>8292</v>
      </c>
      <c r="P2406" t="s">
        <v>8293</v>
      </c>
      <c r="Q2406">
        <f t="shared" si="75"/>
        <v>0</v>
      </c>
      <c r="R2406" s="17">
        <v>42342.03943287037</v>
      </c>
      <c r="S2406" s="17">
        <v>42372.03943287037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 t="shared" si="74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s="11" t="s">
        <v>8292</v>
      </c>
      <c r="P2407" t="s">
        <v>8293</v>
      </c>
      <c r="Q2407">
        <f t="shared" si="75"/>
        <v>56.3</v>
      </c>
      <c r="R2407" s="17">
        <v>42595.585358796292</v>
      </c>
      <c r="S2407" s="17">
        <v>42616.585358796292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 t="shared" si="74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s="11" t="s">
        <v>8292</v>
      </c>
      <c r="P2408" t="s">
        <v>8293</v>
      </c>
      <c r="Q2408">
        <f t="shared" si="75"/>
        <v>84.06</v>
      </c>
      <c r="R2408" s="17">
        <v>41983.110995370371</v>
      </c>
      <c r="S2408" s="17">
        <v>42023.110995370371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 t="shared" si="74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s="11" t="s">
        <v>8292</v>
      </c>
      <c r="P2409" t="s">
        <v>8293</v>
      </c>
      <c r="Q2409">
        <f t="shared" si="75"/>
        <v>168.39</v>
      </c>
      <c r="R2409" s="17">
        <v>42082.575555555552</v>
      </c>
      <c r="S2409" s="17">
        <v>42105.25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 t="shared" si="74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s="11" t="s">
        <v>8292</v>
      </c>
      <c r="P2410" t="s">
        <v>8293</v>
      </c>
      <c r="Q2410">
        <f t="shared" si="75"/>
        <v>15</v>
      </c>
      <c r="R2410" s="17">
        <v>41919.140706018516</v>
      </c>
      <c r="S2410" s="17">
        <v>41949.182372685187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 t="shared" si="74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s="11" t="s">
        <v>8292</v>
      </c>
      <c r="P2411" t="s">
        <v>8293</v>
      </c>
      <c r="Q2411">
        <f t="shared" si="75"/>
        <v>76.67</v>
      </c>
      <c r="R2411" s="17">
        <v>42204.875868055555</v>
      </c>
      <c r="S2411" s="17">
        <v>42234.875868055555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 t="shared" si="74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s="11" t="s">
        <v>8292</v>
      </c>
      <c r="P2412" t="s">
        <v>8293</v>
      </c>
      <c r="Q2412">
        <f t="shared" si="75"/>
        <v>0</v>
      </c>
      <c r="R2412" s="17">
        <v>42224.408275462964</v>
      </c>
      <c r="S2412" s="17">
        <v>42254.408275462964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 t="shared" si="74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s="11" t="s">
        <v>8292</v>
      </c>
      <c r="P2413" t="s">
        <v>8293</v>
      </c>
      <c r="Q2413">
        <f t="shared" si="75"/>
        <v>50.33</v>
      </c>
      <c r="R2413" s="17">
        <v>42211.732430555552</v>
      </c>
      <c r="S2413" s="17">
        <v>42241.732430555552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 t="shared" si="74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s="11" t="s">
        <v>8292</v>
      </c>
      <c r="P2414" t="s">
        <v>8293</v>
      </c>
      <c r="Q2414">
        <f t="shared" si="75"/>
        <v>0</v>
      </c>
      <c r="R2414" s="17">
        <v>42655.736956018518</v>
      </c>
      <c r="S2414" s="17">
        <v>42700.778622685189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 t="shared" si="74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s="11" t="s">
        <v>8292</v>
      </c>
      <c r="P2415" t="s">
        <v>8293</v>
      </c>
      <c r="Q2415">
        <f t="shared" si="75"/>
        <v>8.33</v>
      </c>
      <c r="R2415" s="17">
        <v>41760.10974537037</v>
      </c>
      <c r="S2415" s="17">
        <v>41790.979166666664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 t="shared" si="74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s="11" t="s">
        <v>8292</v>
      </c>
      <c r="P2416" t="s">
        <v>8293</v>
      </c>
      <c r="Q2416">
        <f t="shared" si="75"/>
        <v>35.380000000000003</v>
      </c>
      <c r="R2416" s="17">
        <v>42198.695138888885</v>
      </c>
      <c r="S2416" s="17">
        <v>42238.165972222225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 t="shared" si="74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s="11" t="s">
        <v>8292</v>
      </c>
      <c r="P2417" t="s">
        <v>8293</v>
      </c>
      <c r="Q2417">
        <f t="shared" si="75"/>
        <v>55.83</v>
      </c>
      <c r="R2417" s="17">
        <v>42536.862800925926</v>
      </c>
      <c r="S2417" s="17">
        <v>42566.862800925926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 t="shared" si="74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s="11" t="s">
        <v>8292</v>
      </c>
      <c r="P2418" t="s">
        <v>8293</v>
      </c>
      <c r="Q2418">
        <f t="shared" si="75"/>
        <v>5</v>
      </c>
      <c r="R2418" s="17">
        <v>42019.737766203703</v>
      </c>
      <c r="S2418" s="17">
        <v>42077.625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 t="shared" si="74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s="11" t="s">
        <v>8292</v>
      </c>
      <c r="P2419" t="s">
        <v>8293</v>
      </c>
      <c r="Q2419">
        <f t="shared" si="75"/>
        <v>0</v>
      </c>
      <c r="R2419" s="17">
        <v>41831.884108796294</v>
      </c>
      <c r="S2419" s="17">
        <v>41861.884108796294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 t="shared" si="74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s="11" t="s">
        <v>8292</v>
      </c>
      <c r="P2420" t="s">
        <v>8293</v>
      </c>
      <c r="Q2420">
        <f t="shared" si="75"/>
        <v>1</v>
      </c>
      <c r="R2420" s="17">
        <v>42027.856990740736</v>
      </c>
      <c r="S2420" s="17">
        <v>42087.815324074079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 t="shared" si="74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s="11" t="s">
        <v>8292</v>
      </c>
      <c r="P2421" t="s">
        <v>8293</v>
      </c>
      <c r="Q2421">
        <f t="shared" si="75"/>
        <v>0</v>
      </c>
      <c r="R2421" s="17">
        <v>41993.738298611104</v>
      </c>
      <c r="S2421" s="17">
        <v>42053.738298611104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 t="shared" si="74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s="11" t="s">
        <v>8292</v>
      </c>
      <c r="P2422" t="s">
        <v>8293</v>
      </c>
      <c r="Q2422">
        <f t="shared" si="75"/>
        <v>69.47</v>
      </c>
      <c r="R2422" s="17">
        <v>41893.028877314813</v>
      </c>
      <c r="S2422" s="17">
        <v>41953.070543981477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 t="shared" si="74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s="11" t="s">
        <v>8292</v>
      </c>
      <c r="P2423" t="s">
        <v>8293</v>
      </c>
      <c r="Q2423">
        <f t="shared" si="75"/>
        <v>1</v>
      </c>
      <c r="R2423" s="17">
        <v>42026.687453703707</v>
      </c>
      <c r="S2423" s="17">
        <v>42056.687453703707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 t="shared" si="74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s="11" t="s">
        <v>8292</v>
      </c>
      <c r="P2424" t="s">
        <v>8293</v>
      </c>
      <c r="Q2424">
        <f t="shared" si="75"/>
        <v>1</v>
      </c>
      <c r="R2424" s="17">
        <v>42044.724953703699</v>
      </c>
      <c r="S2424" s="17">
        <v>42074.683287037042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 t="shared" si="74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s="11" t="s">
        <v>8292</v>
      </c>
      <c r="P2425" t="s">
        <v>8293</v>
      </c>
      <c r="Q2425">
        <f t="shared" si="75"/>
        <v>8</v>
      </c>
      <c r="R2425" s="17">
        <v>41974.704745370371</v>
      </c>
      <c r="S2425" s="17">
        <v>42004.704745370371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 t="shared" si="74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s="11" t="s">
        <v>8292</v>
      </c>
      <c r="P2426" t="s">
        <v>8293</v>
      </c>
      <c r="Q2426">
        <f t="shared" si="75"/>
        <v>34.44</v>
      </c>
      <c r="R2426" s="17">
        <v>41909.892453703702</v>
      </c>
      <c r="S2426" s="17">
        <v>41939.892453703702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 t="shared" si="74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s="11" t="s">
        <v>8292</v>
      </c>
      <c r="P2427" t="s">
        <v>8293</v>
      </c>
      <c r="Q2427">
        <f t="shared" si="75"/>
        <v>1</v>
      </c>
      <c r="R2427" s="17">
        <v>42502.913761574076</v>
      </c>
      <c r="S2427" s="17">
        <v>42517.919444444444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 t="shared" si="74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s="11" t="s">
        <v>8292</v>
      </c>
      <c r="P2428" t="s">
        <v>8293</v>
      </c>
      <c r="Q2428">
        <f t="shared" si="75"/>
        <v>0</v>
      </c>
      <c r="R2428" s="17">
        <v>42164.170046296291</v>
      </c>
      <c r="S2428" s="17">
        <v>42224.170046296291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 t="shared" si="74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s="11" t="s">
        <v>8292</v>
      </c>
      <c r="P2429" t="s">
        <v>8293</v>
      </c>
      <c r="Q2429">
        <f t="shared" si="75"/>
        <v>1</v>
      </c>
      <c r="R2429" s="17">
        <v>42412.318668981476</v>
      </c>
      <c r="S2429" s="17">
        <v>42452.277002314819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 t="shared" si="74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s="11" t="s">
        <v>8292</v>
      </c>
      <c r="P2430" t="s">
        <v>8293</v>
      </c>
      <c r="Q2430">
        <f t="shared" si="75"/>
        <v>1</v>
      </c>
      <c r="R2430" s="17">
        <v>42045.784155092595</v>
      </c>
      <c r="S2430" s="17">
        <v>42075.742488425924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 t="shared" si="74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s="11" t="s">
        <v>8292</v>
      </c>
      <c r="P2431" t="s">
        <v>8293</v>
      </c>
      <c r="Q2431">
        <f t="shared" si="75"/>
        <v>501.25</v>
      </c>
      <c r="R2431" s="17">
        <v>42734.879236111112</v>
      </c>
      <c r="S2431" s="17">
        <v>42771.697222222225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 t="shared" si="74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s="11" t="s">
        <v>8292</v>
      </c>
      <c r="P2432" t="s">
        <v>8293</v>
      </c>
      <c r="Q2432">
        <f t="shared" si="75"/>
        <v>10.5</v>
      </c>
      <c r="R2432" s="17">
        <v>42382.130833333329</v>
      </c>
      <c r="S2432" s="17">
        <v>42412.130833333329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 t="shared" si="74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s="11" t="s">
        <v>8292</v>
      </c>
      <c r="P2433" t="s">
        <v>8293</v>
      </c>
      <c r="Q2433">
        <f t="shared" si="75"/>
        <v>1</v>
      </c>
      <c r="R2433" s="17">
        <v>42489.099687499998</v>
      </c>
      <c r="S2433" s="17">
        <v>42549.099687499998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 t="shared" ref="F2434:F2497" si="76">ROUND(E2434/D2434*100,0)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s="11" t="s">
        <v>8292</v>
      </c>
      <c r="P2434" t="s">
        <v>8293</v>
      </c>
      <c r="Q2434">
        <f t="shared" ref="Q2434:Q2497" si="77">IFERROR(ROUND(E2434/M2434,2),0)</f>
        <v>1</v>
      </c>
      <c r="R2434" s="17">
        <v>42041.218715277777</v>
      </c>
      <c r="S2434" s="17">
        <v>42071.218715277777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 t="shared" si="76"/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s="11" t="s">
        <v>8292</v>
      </c>
      <c r="P2435" t="s">
        <v>8293</v>
      </c>
      <c r="Q2435">
        <f t="shared" si="77"/>
        <v>0</v>
      </c>
      <c r="R2435" s="17">
        <v>42397.89980324074</v>
      </c>
      <c r="S2435" s="17">
        <v>42427.89980324074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 t="shared" si="76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s="11" t="s">
        <v>8292</v>
      </c>
      <c r="P2436" t="s">
        <v>8293</v>
      </c>
      <c r="Q2436">
        <f t="shared" si="77"/>
        <v>13</v>
      </c>
      <c r="R2436" s="17">
        <v>42180.18604166666</v>
      </c>
      <c r="S2436" s="17">
        <v>42220.18604166666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 t="shared" si="76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s="11" t="s">
        <v>8292</v>
      </c>
      <c r="P2437" t="s">
        <v>8293</v>
      </c>
      <c r="Q2437">
        <f t="shared" si="77"/>
        <v>306</v>
      </c>
      <c r="R2437" s="17">
        <v>42252.277615740735</v>
      </c>
      <c r="S2437" s="17">
        <v>42282.277615740735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 t="shared" si="76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s="11" t="s">
        <v>8292</v>
      </c>
      <c r="P2438" t="s">
        <v>8293</v>
      </c>
      <c r="Q2438">
        <f t="shared" si="77"/>
        <v>22.5</v>
      </c>
      <c r="R2438" s="17">
        <v>42338.615393518514</v>
      </c>
      <c r="S2438" s="17">
        <v>42398.615393518514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 t="shared" si="76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s="11" t="s">
        <v>8292</v>
      </c>
      <c r="P2439" t="s">
        <v>8293</v>
      </c>
      <c r="Q2439">
        <f t="shared" si="77"/>
        <v>0</v>
      </c>
      <c r="R2439" s="17">
        <v>42031.965138888889</v>
      </c>
      <c r="S2439" s="17">
        <v>42080.75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 t="shared" si="76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s="11" t="s">
        <v>8292</v>
      </c>
      <c r="P2440" t="s">
        <v>8293</v>
      </c>
      <c r="Q2440">
        <f t="shared" si="77"/>
        <v>50</v>
      </c>
      <c r="R2440" s="17">
        <v>42285.91506944444</v>
      </c>
      <c r="S2440" s="17">
        <v>42345.956736111111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 t="shared" si="76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s="11" t="s">
        <v>8292</v>
      </c>
      <c r="P2441" t="s">
        <v>8293</v>
      </c>
      <c r="Q2441">
        <f t="shared" si="77"/>
        <v>0</v>
      </c>
      <c r="R2441" s="17">
        <v>42265.818622685183</v>
      </c>
      <c r="S2441" s="17">
        <v>42295.818622685183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 t="shared" si="76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s="11" t="s">
        <v>8292</v>
      </c>
      <c r="P2442" t="s">
        <v>8293</v>
      </c>
      <c r="Q2442">
        <f t="shared" si="77"/>
        <v>5</v>
      </c>
      <c r="R2442" s="17">
        <v>42383.899456018517</v>
      </c>
      <c r="S2442" s="17">
        <v>42413.899456018517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 t="shared" si="76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s="11" t="s">
        <v>8292</v>
      </c>
      <c r="P2443" t="s">
        <v>8308</v>
      </c>
      <c r="Q2443">
        <f t="shared" si="77"/>
        <v>74.23</v>
      </c>
      <c r="R2443" s="17">
        <v>42187.125625000001</v>
      </c>
      <c r="S2443" s="17">
        <v>42208.207638888889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 t="shared" si="76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s="11" t="s">
        <v>8292</v>
      </c>
      <c r="P2444" t="s">
        <v>8308</v>
      </c>
      <c r="Q2444">
        <f t="shared" si="77"/>
        <v>81.25</v>
      </c>
      <c r="R2444" s="17">
        <v>42052.666990740734</v>
      </c>
      <c r="S2444" s="17">
        <v>42082.625324074077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 t="shared" si="76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s="11" t="s">
        <v>8292</v>
      </c>
      <c r="P2445" t="s">
        <v>8308</v>
      </c>
      <c r="Q2445">
        <f t="shared" si="77"/>
        <v>130.22999999999999</v>
      </c>
      <c r="R2445" s="17">
        <v>41836.625254629631</v>
      </c>
      <c r="S2445" s="17">
        <v>41866.625254629631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 t="shared" si="76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s="11" t="s">
        <v>8292</v>
      </c>
      <c r="P2446" t="s">
        <v>8308</v>
      </c>
      <c r="Q2446">
        <f t="shared" si="77"/>
        <v>53.41</v>
      </c>
      <c r="R2446" s="17">
        <v>42485.754525462966</v>
      </c>
      <c r="S2446" s="17">
        <v>42515.754525462966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 t="shared" si="76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s="11" t="s">
        <v>8292</v>
      </c>
      <c r="P2447" t="s">
        <v>8308</v>
      </c>
      <c r="Q2447">
        <f t="shared" si="77"/>
        <v>75.13</v>
      </c>
      <c r="R2447" s="17">
        <v>42243.190057870372</v>
      </c>
      <c r="S2447" s="17">
        <v>42273.190057870372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 t="shared" si="76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s="11" t="s">
        <v>8292</v>
      </c>
      <c r="P2448" t="s">
        <v>8308</v>
      </c>
      <c r="Q2448">
        <f t="shared" si="77"/>
        <v>75.67</v>
      </c>
      <c r="R2448" s="17">
        <v>42670.602673611109</v>
      </c>
      <c r="S2448" s="17">
        <v>42700.64434027778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 t="shared" si="76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s="11" t="s">
        <v>8292</v>
      </c>
      <c r="P2449" t="s">
        <v>8308</v>
      </c>
      <c r="Q2449">
        <f t="shared" si="77"/>
        <v>31.69</v>
      </c>
      <c r="R2449" s="17">
        <v>42654.469826388886</v>
      </c>
      <c r="S2449" s="17">
        <v>42686.166666666672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 t="shared" si="76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s="11" t="s">
        <v>8292</v>
      </c>
      <c r="P2450" t="s">
        <v>8308</v>
      </c>
      <c r="Q2450">
        <f t="shared" si="77"/>
        <v>47.78</v>
      </c>
      <c r="R2450" s="17">
        <v>42607.316122685181</v>
      </c>
      <c r="S2450" s="17">
        <v>42613.233333333337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 t="shared" si="76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s="11" t="s">
        <v>8292</v>
      </c>
      <c r="P2451" t="s">
        <v>8308</v>
      </c>
      <c r="Q2451">
        <f t="shared" si="77"/>
        <v>90</v>
      </c>
      <c r="R2451" s="17">
        <v>41943.142534722225</v>
      </c>
      <c r="S2451" s="17">
        <v>41973.184201388889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 t="shared" si="76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s="11" t="s">
        <v>8292</v>
      </c>
      <c r="P2452" t="s">
        <v>8308</v>
      </c>
      <c r="Q2452">
        <f t="shared" si="77"/>
        <v>149.31</v>
      </c>
      <c r="R2452" s="17">
        <v>41902.07240740741</v>
      </c>
      <c r="S2452" s="17">
        <v>41940.132638888892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 t="shared" si="76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s="11" t="s">
        <v>8292</v>
      </c>
      <c r="P2453" t="s">
        <v>8308</v>
      </c>
      <c r="Q2453">
        <f t="shared" si="77"/>
        <v>62.07</v>
      </c>
      <c r="R2453" s="17">
        <v>42779.908449074079</v>
      </c>
      <c r="S2453" s="17">
        <v>42799.908449074079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 t="shared" si="76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s="11" t="s">
        <v>8292</v>
      </c>
      <c r="P2454" t="s">
        <v>8308</v>
      </c>
      <c r="Q2454">
        <f t="shared" si="77"/>
        <v>53.4</v>
      </c>
      <c r="R2454" s="17">
        <v>42338.84375</v>
      </c>
      <c r="S2454" s="17">
        <v>42367.958333333328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 t="shared" si="76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s="11" t="s">
        <v>8292</v>
      </c>
      <c r="P2455" t="s">
        <v>8308</v>
      </c>
      <c r="Q2455">
        <f t="shared" si="77"/>
        <v>69.27</v>
      </c>
      <c r="R2455" s="17">
        <v>42738.692233796297</v>
      </c>
      <c r="S2455" s="17">
        <v>42768.692233796297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 t="shared" si="76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s="11" t="s">
        <v>8292</v>
      </c>
      <c r="P2456" t="s">
        <v>8308</v>
      </c>
      <c r="Q2456">
        <f t="shared" si="77"/>
        <v>271.51</v>
      </c>
      <c r="R2456" s="17">
        <v>42770.201481481476</v>
      </c>
      <c r="S2456" s="17">
        <v>42805.201481481476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 t="shared" si="76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s="11" t="s">
        <v>8292</v>
      </c>
      <c r="P2457" t="s">
        <v>8308</v>
      </c>
      <c r="Q2457">
        <f t="shared" si="77"/>
        <v>34.130000000000003</v>
      </c>
      <c r="R2457" s="17">
        <v>42452.781828703708</v>
      </c>
      <c r="S2457" s="17">
        <v>42480.781828703708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 t="shared" si="76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s="11" t="s">
        <v>8292</v>
      </c>
      <c r="P2458" t="s">
        <v>8308</v>
      </c>
      <c r="Q2458">
        <f t="shared" si="77"/>
        <v>40.49</v>
      </c>
      <c r="R2458" s="17">
        <v>42761.961099537039</v>
      </c>
      <c r="S2458" s="17">
        <v>42791.961099537039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 t="shared" si="76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s="11" t="s">
        <v>8292</v>
      </c>
      <c r="P2459" t="s">
        <v>8308</v>
      </c>
      <c r="Q2459">
        <f t="shared" si="77"/>
        <v>189.76</v>
      </c>
      <c r="R2459" s="17">
        <v>42423.602500000001</v>
      </c>
      <c r="S2459" s="17">
        <v>42453.560833333337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 t="shared" si="76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s="11" t="s">
        <v>8292</v>
      </c>
      <c r="P2460" t="s">
        <v>8308</v>
      </c>
      <c r="Q2460">
        <f t="shared" si="77"/>
        <v>68.86</v>
      </c>
      <c r="R2460" s="17">
        <v>42495.871736111112</v>
      </c>
      <c r="S2460" s="17">
        <v>42530.791666666672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 t="shared" si="76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s="11" t="s">
        <v>8292</v>
      </c>
      <c r="P2461" t="s">
        <v>8308</v>
      </c>
      <c r="Q2461">
        <f t="shared" si="77"/>
        <v>108.78</v>
      </c>
      <c r="R2461" s="17">
        <v>42407.637557870374</v>
      </c>
      <c r="S2461" s="17">
        <v>42452.595891203702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 t="shared" si="76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s="11" t="s">
        <v>8292</v>
      </c>
      <c r="P2462" t="s">
        <v>8308</v>
      </c>
      <c r="Q2462">
        <f t="shared" si="77"/>
        <v>125.99</v>
      </c>
      <c r="R2462" s="17">
        <v>42704.187118055561</v>
      </c>
      <c r="S2462" s="17">
        <v>42738.178472222222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 t="shared" si="76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s="11" t="s">
        <v>8281</v>
      </c>
      <c r="P2463" t="s">
        <v>8285</v>
      </c>
      <c r="Q2463">
        <f t="shared" si="77"/>
        <v>90.52</v>
      </c>
      <c r="R2463" s="17">
        <v>40784.012696759259</v>
      </c>
      <c r="S2463" s="17">
        <v>40817.125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 t="shared" si="76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s="11" t="s">
        <v>8281</v>
      </c>
      <c r="P2464" t="s">
        <v>8285</v>
      </c>
      <c r="Q2464">
        <f t="shared" si="77"/>
        <v>28.88</v>
      </c>
      <c r="R2464" s="17">
        <v>41089.186296296299</v>
      </c>
      <c r="S2464" s="17">
        <v>41109.186296296299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 t="shared" si="76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s="11" t="s">
        <v>8281</v>
      </c>
      <c r="P2465" t="s">
        <v>8285</v>
      </c>
      <c r="Q2465">
        <f t="shared" si="77"/>
        <v>31</v>
      </c>
      <c r="R2465" s="17">
        <v>41341.111400462964</v>
      </c>
      <c r="S2465" s="17">
        <v>41380.791666666664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 t="shared" si="76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s="11" t="s">
        <v>8281</v>
      </c>
      <c r="P2466" t="s">
        <v>8285</v>
      </c>
      <c r="Q2466">
        <f t="shared" si="77"/>
        <v>51.67</v>
      </c>
      <c r="R2466" s="17">
        <v>42248.90042824074</v>
      </c>
      <c r="S2466" s="17">
        <v>42277.811805555553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 t="shared" si="76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s="11" t="s">
        <v>8281</v>
      </c>
      <c r="P2467" t="s">
        <v>8285</v>
      </c>
      <c r="Q2467">
        <f t="shared" si="77"/>
        <v>26.27</v>
      </c>
      <c r="R2467" s="17">
        <v>41145.719305555554</v>
      </c>
      <c r="S2467" s="17">
        <v>41175.719305555554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 t="shared" si="76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s="11" t="s">
        <v>8281</v>
      </c>
      <c r="P2468" t="s">
        <v>8285</v>
      </c>
      <c r="Q2468">
        <f t="shared" si="77"/>
        <v>48.08</v>
      </c>
      <c r="R2468" s="17">
        <v>41373.102465277778</v>
      </c>
      <c r="S2468" s="17">
        <v>41403.102465277778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 t="shared" si="76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s="11" t="s">
        <v>8281</v>
      </c>
      <c r="P2469" t="s">
        <v>8285</v>
      </c>
      <c r="Q2469">
        <f t="shared" si="77"/>
        <v>27.56</v>
      </c>
      <c r="R2469" s="17">
        <v>41025.874201388891</v>
      </c>
      <c r="S2469" s="17">
        <v>41039.708333333336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 t="shared" si="76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s="11" t="s">
        <v>8281</v>
      </c>
      <c r="P2470" t="s">
        <v>8285</v>
      </c>
      <c r="Q2470">
        <f t="shared" si="77"/>
        <v>36.97</v>
      </c>
      <c r="R2470" s="17">
        <v>41174.154178240737</v>
      </c>
      <c r="S2470" s="17">
        <v>41210.208333333336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 t="shared" si="76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s="11" t="s">
        <v>8281</v>
      </c>
      <c r="P2471" t="s">
        <v>8285</v>
      </c>
      <c r="Q2471">
        <f t="shared" si="77"/>
        <v>29.02</v>
      </c>
      <c r="R2471" s="17">
        <v>40557.429733796293</v>
      </c>
      <c r="S2471" s="17">
        <v>40582.429733796293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 t="shared" si="76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s="11" t="s">
        <v>8281</v>
      </c>
      <c r="P2472" t="s">
        <v>8285</v>
      </c>
      <c r="Q2472">
        <f t="shared" si="77"/>
        <v>28.66</v>
      </c>
      <c r="R2472" s="17">
        <v>41023.07471064815</v>
      </c>
      <c r="S2472" s="17">
        <v>41053.07471064815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 t="shared" si="76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s="11" t="s">
        <v>8281</v>
      </c>
      <c r="P2473" t="s">
        <v>8285</v>
      </c>
      <c r="Q2473">
        <f t="shared" si="77"/>
        <v>37.65</v>
      </c>
      <c r="R2473" s="17">
        <v>40893.992962962962</v>
      </c>
      <c r="S2473" s="17">
        <v>40933.992962962962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 t="shared" si="76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s="11" t="s">
        <v>8281</v>
      </c>
      <c r="P2474" t="s">
        <v>8285</v>
      </c>
      <c r="Q2474">
        <f t="shared" si="77"/>
        <v>97.9</v>
      </c>
      <c r="R2474" s="17">
        <v>40354.11550925926</v>
      </c>
      <c r="S2474" s="17">
        <v>40425.043749999997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 t="shared" si="76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s="11" t="s">
        <v>8281</v>
      </c>
      <c r="P2475" t="s">
        <v>8285</v>
      </c>
      <c r="Q2475">
        <f t="shared" si="77"/>
        <v>42.55</v>
      </c>
      <c r="R2475" s="17">
        <v>41193.748483796298</v>
      </c>
      <c r="S2475" s="17">
        <v>41223.790150462963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 t="shared" si="76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s="11" t="s">
        <v>8281</v>
      </c>
      <c r="P2476" t="s">
        <v>8285</v>
      </c>
      <c r="Q2476">
        <f t="shared" si="77"/>
        <v>131.58000000000001</v>
      </c>
      <c r="R2476" s="17">
        <v>40417.011296296296</v>
      </c>
      <c r="S2476" s="17">
        <v>40462.011296296296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 t="shared" si="76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s="11" t="s">
        <v>8281</v>
      </c>
      <c r="P2477" t="s">
        <v>8285</v>
      </c>
      <c r="Q2477">
        <f t="shared" si="77"/>
        <v>32.32</v>
      </c>
      <c r="R2477" s="17">
        <v>40310.287673611114</v>
      </c>
      <c r="S2477" s="17">
        <v>40369.916666666664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 t="shared" si="76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s="11" t="s">
        <v>8281</v>
      </c>
      <c r="P2478" t="s">
        <v>8285</v>
      </c>
      <c r="Q2478">
        <f t="shared" si="77"/>
        <v>61.1</v>
      </c>
      <c r="R2478" s="17">
        <v>41913.328356481477</v>
      </c>
      <c r="S2478" s="17">
        <v>41946.370023148149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 t="shared" si="76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s="11" t="s">
        <v>8281</v>
      </c>
      <c r="P2479" t="s">
        <v>8285</v>
      </c>
      <c r="Q2479">
        <f t="shared" si="77"/>
        <v>31.34</v>
      </c>
      <c r="R2479" s="17">
        <v>41088.691493055558</v>
      </c>
      <c r="S2479" s="17">
        <v>41133.691493055558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 t="shared" si="76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s="11" t="s">
        <v>8281</v>
      </c>
      <c r="P2480" t="s">
        <v>8285</v>
      </c>
      <c r="Q2480">
        <f t="shared" si="77"/>
        <v>129.11000000000001</v>
      </c>
      <c r="R2480" s="17">
        <v>41257.950381944444</v>
      </c>
      <c r="S2480" s="17">
        <v>41287.950381944444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 t="shared" si="76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s="11" t="s">
        <v>8281</v>
      </c>
      <c r="P2481" t="s">
        <v>8285</v>
      </c>
      <c r="Q2481">
        <f t="shared" si="77"/>
        <v>25.02</v>
      </c>
      <c r="R2481" s="17">
        <v>41107.726782407408</v>
      </c>
      <c r="S2481" s="17">
        <v>41118.083333333336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 t="shared" si="76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s="11" t="s">
        <v>8281</v>
      </c>
      <c r="P2482" t="s">
        <v>8285</v>
      </c>
      <c r="Q2482">
        <f t="shared" si="77"/>
        <v>250</v>
      </c>
      <c r="R2482" s="17">
        <v>42227.936157407406</v>
      </c>
      <c r="S2482" s="17">
        <v>42287.936157407406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 t="shared" si="76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s="11" t="s">
        <v>8281</v>
      </c>
      <c r="P2483" t="s">
        <v>8285</v>
      </c>
      <c r="Q2483">
        <f t="shared" si="77"/>
        <v>47.54</v>
      </c>
      <c r="R2483" s="17">
        <v>40999.645925925928</v>
      </c>
      <c r="S2483" s="17">
        <v>41029.645925925928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 t="shared" si="76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s="11" t="s">
        <v>8281</v>
      </c>
      <c r="P2484" t="s">
        <v>8285</v>
      </c>
      <c r="Q2484">
        <f t="shared" si="77"/>
        <v>40.04</v>
      </c>
      <c r="R2484" s="17">
        <v>40711.782210648147</v>
      </c>
      <c r="S2484" s="17">
        <v>40756.782210648147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 t="shared" si="76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s="11" t="s">
        <v>8281</v>
      </c>
      <c r="P2485" t="s">
        <v>8285</v>
      </c>
      <c r="Q2485">
        <f t="shared" si="77"/>
        <v>65.84</v>
      </c>
      <c r="R2485" s="17">
        <v>40970.750034722223</v>
      </c>
      <c r="S2485" s="17">
        <v>41030.708368055559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 t="shared" si="76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s="11" t="s">
        <v>8281</v>
      </c>
      <c r="P2486" t="s">
        <v>8285</v>
      </c>
      <c r="Q2486">
        <f t="shared" si="77"/>
        <v>46.4</v>
      </c>
      <c r="R2486" s="17">
        <v>40771.916701388887</v>
      </c>
      <c r="S2486" s="17">
        <v>40801.916701388887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 t="shared" si="76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s="11" t="s">
        <v>8281</v>
      </c>
      <c r="P2487" t="s">
        <v>8285</v>
      </c>
      <c r="Q2487">
        <f t="shared" si="77"/>
        <v>50.37</v>
      </c>
      <c r="R2487" s="17">
        <v>40793.998599537037</v>
      </c>
      <c r="S2487" s="17">
        <v>40828.998599537037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 t="shared" si="76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s="11" t="s">
        <v>8281</v>
      </c>
      <c r="P2488" t="s">
        <v>8285</v>
      </c>
      <c r="Q2488">
        <f t="shared" si="77"/>
        <v>26.57</v>
      </c>
      <c r="R2488" s="17">
        <v>40991.708055555559</v>
      </c>
      <c r="S2488" s="17">
        <v>41021.708055555559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 t="shared" si="76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s="11" t="s">
        <v>8281</v>
      </c>
      <c r="P2489" t="s">
        <v>8285</v>
      </c>
      <c r="Q2489">
        <f t="shared" si="77"/>
        <v>39.49</v>
      </c>
      <c r="R2489" s="17">
        <v>41026.083298611113</v>
      </c>
      <c r="S2489" s="17">
        <v>41056.083298611113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 t="shared" si="76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s="11" t="s">
        <v>8281</v>
      </c>
      <c r="P2490" t="s">
        <v>8285</v>
      </c>
      <c r="Q2490">
        <f t="shared" si="77"/>
        <v>49.25</v>
      </c>
      <c r="R2490" s="17">
        <v>40833.633194444446</v>
      </c>
      <c r="S2490" s="17">
        <v>40863.674861111111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 t="shared" si="76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s="11" t="s">
        <v>8281</v>
      </c>
      <c r="P2491" t="s">
        <v>8285</v>
      </c>
      <c r="Q2491">
        <f t="shared" si="77"/>
        <v>62.38</v>
      </c>
      <c r="R2491" s="17">
        <v>41373.690266203703</v>
      </c>
      <c r="S2491" s="17">
        <v>41403.690266203703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 t="shared" si="76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s="11" t="s">
        <v>8281</v>
      </c>
      <c r="P2492" t="s">
        <v>8285</v>
      </c>
      <c r="Q2492">
        <f t="shared" si="77"/>
        <v>37.94</v>
      </c>
      <c r="R2492" s="17">
        <v>41023.227731481478</v>
      </c>
      <c r="S2492" s="17">
        <v>41083.227731481478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 t="shared" si="76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s="11" t="s">
        <v>8281</v>
      </c>
      <c r="P2493" t="s">
        <v>8285</v>
      </c>
      <c r="Q2493">
        <f t="shared" si="77"/>
        <v>51.6</v>
      </c>
      <c r="R2493" s="17">
        <v>40542.839282407411</v>
      </c>
      <c r="S2493" s="17">
        <v>40559.07708333333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 t="shared" si="76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s="11" t="s">
        <v>8281</v>
      </c>
      <c r="P2494" t="s">
        <v>8285</v>
      </c>
      <c r="Q2494">
        <f t="shared" si="77"/>
        <v>27.78</v>
      </c>
      <c r="R2494" s="17">
        <v>41024.985972222225</v>
      </c>
      <c r="S2494" s="17">
        <v>41076.415972222225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 t="shared" si="76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s="11" t="s">
        <v>8281</v>
      </c>
      <c r="P2495" t="s">
        <v>8285</v>
      </c>
      <c r="Q2495">
        <f t="shared" si="77"/>
        <v>99.38</v>
      </c>
      <c r="R2495" s="17">
        <v>41348.168287037035</v>
      </c>
      <c r="S2495" s="17">
        <v>41393.168287037035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 t="shared" si="76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s="11" t="s">
        <v>8281</v>
      </c>
      <c r="P2496" t="s">
        <v>8285</v>
      </c>
      <c r="Q2496">
        <f t="shared" si="77"/>
        <v>38.85</v>
      </c>
      <c r="R2496" s="17">
        <v>41022.645185185182</v>
      </c>
      <c r="S2496" s="17">
        <v>41052.645185185182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 t="shared" si="76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s="11" t="s">
        <v>8281</v>
      </c>
      <c r="P2497" t="s">
        <v>8285</v>
      </c>
      <c r="Q2497">
        <f t="shared" si="77"/>
        <v>45.55</v>
      </c>
      <c r="R2497" s="17">
        <v>41036.946469907409</v>
      </c>
      <c r="S2497" s="17">
        <v>41066.946469907409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 t="shared" ref="F2498:F2561" si="78">ROUND(E2498/D2498*100,0)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s="11" t="s">
        <v>8281</v>
      </c>
      <c r="P2498" t="s">
        <v>8285</v>
      </c>
      <c r="Q2498">
        <f t="shared" ref="Q2498:Q2561" si="79">IFERROR(ROUND(E2498/M2498,2),0)</f>
        <v>600</v>
      </c>
      <c r="R2498" s="17">
        <v>41327.996435185189</v>
      </c>
      <c r="S2498" s="17">
        <v>41362.954768518517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 t="shared" si="78"/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s="11" t="s">
        <v>8281</v>
      </c>
      <c r="P2499" t="s">
        <v>8285</v>
      </c>
      <c r="Q2499">
        <f t="shared" si="79"/>
        <v>80.55</v>
      </c>
      <c r="R2499" s="17">
        <v>40730.878912037035</v>
      </c>
      <c r="S2499" s="17">
        <v>40760.878912037035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 t="shared" si="78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s="11" t="s">
        <v>8281</v>
      </c>
      <c r="P2500" t="s">
        <v>8285</v>
      </c>
      <c r="Q2500">
        <f t="shared" si="79"/>
        <v>52.8</v>
      </c>
      <c r="R2500" s="17">
        <v>42017.967442129629</v>
      </c>
      <c r="S2500" s="17">
        <v>42031.967442129629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 t="shared" si="78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s="11" t="s">
        <v>8281</v>
      </c>
      <c r="P2501" t="s">
        <v>8285</v>
      </c>
      <c r="Q2501">
        <f t="shared" si="79"/>
        <v>47.68</v>
      </c>
      <c r="R2501" s="17">
        <v>41226.648576388885</v>
      </c>
      <c r="S2501" s="17">
        <v>41274.75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 t="shared" si="78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s="11" t="s">
        <v>8281</v>
      </c>
      <c r="P2502" t="s">
        <v>8285</v>
      </c>
      <c r="Q2502">
        <f t="shared" si="79"/>
        <v>23.45</v>
      </c>
      <c r="R2502" s="17">
        <v>41053.772858796299</v>
      </c>
      <c r="S2502" s="17">
        <v>41083.772858796299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 t="shared" si="78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s="11" t="s">
        <v>8292</v>
      </c>
      <c r="P2503" t="s">
        <v>8309</v>
      </c>
      <c r="Q2503">
        <f t="shared" si="79"/>
        <v>40.14</v>
      </c>
      <c r="R2503" s="17">
        <v>42244.776666666665</v>
      </c>
      <c r="S2503" s="17">
        <v>42274.776666666665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 t="shared" si="78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s="11" t="s">
        <v>8292</v>
      </c>
      <c r="P2504" t="s">
        <v>8309</v>
      </c>
      <c r="Q2504">
        <f t="shared" si="79"/>
        <v>17.2</v>
      </c>
      <c r="R2504" s="17">
        <v>41858.825439814813</v>
      </c>
      <c r="S2504" s="17">
        <v>41903.825439814813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 t="shared" si="78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s="11" t="s">
        <v>8292</v>
      </c>
      <c r="P2505" t="s">
        <v>8309</v>
      </c>
      <c r="Q2505">
        <f t="shared" si="79"/>
        <v>0</v>
      </c>
      <c r="R2505" s="17">
        <v>42498.899398148147</v>
      </c>
      <c r="S2505" s="17">
        <v>42528.879166666666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 t="shared" si="78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s="11" t="s">
        <v>8292</v>
      </c>
      <c r="P2506" t="s">
        <v>8309</v>
      </c>
      <c r="Q2506">
        <f t="shared" si="79"/>
        <v>0</v>
      </c>
      <c r="R2506" s="17">
        <v>41928.015439814815</v>
      </c>
      <c r="S2506" s="17">
        <v>41958.057106481487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 t="shared" si="78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s="11" t="s">
        <v>8292</v>
      </c>
      <c r="P2507" t="s">
        <v>8309</v>
      </c>
      <c r="Q2507">
        <f t="shared" si="79"/>
        <v>0</v>
      </c>
      <c r="R2507" s="17">
        <v>42047.05574074074</v>
      </c>
      <c r="S2507" s="17">
        <v>42077.014074074075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 t="shared" si="78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s="11" t="s">
        <v>8292</v>
      </c>
      <c r="P2508" t="s">
        <v>8309</v>
      </c>
      <c r="Q2508">
        <f t="shared" si="79"/>
        <v>15</v>
      </c>
      <c r="R2508" s="17">
        <v>42258.297094907408</v>
      </c>
      <c r="S2508" s="17">
        <v>42280.875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 t="shared" si="78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s="11" t="s">
        <v>8292</v>
      </c>
      <c r="P2509" t="s">
        <v>8309</v>
      </c>
      <c r="Q2509">
        <f t="shared" si="79"/>
        <v>0</v>
      </c>
      <c r="R2509" s="17">
        <v>42105.072962962964</v>
      </c>
      <c r="S2509" s="17">
        <v>42135.072962962964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 t="shared" si="78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s="11" t="s">
        <v>8292</v>
      </c>
      <c r="P2510" t="s">
        <v>8309</v>
      </c>
      <c r="Q2510">
        <f t="shared" si="79"/>
        <v>0</v>
      </c>
      <c r="R2510" s="17">
        <v>41835.951782407406</v>
      </c>
      <c r="S2510" s="17">
        <v>41865.951782407406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 t="shared" si="78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s="11" t="s">
        <v>8292</v>
      </c>
      <c r="P2511" t="s">
        <v>8309</v>
      </c>
      <c r="Q2511">
        <f t="shared" si="79"/>
        <v>35.71</v>
      </c>
      <c r="R2511" s="17">
        <v>42058.809594907405</v>
      </c>
      <c r="S2511" s="17">
        <v>42114.767928240741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 t="shared" si="78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s="11" t="s">
        <v>8292</v>
      </c>
      <c r="P2512" t="s">
        <v>8309</v>
      </c>
      <c r="Q2512">
        <f t="shared" si="79"/>
        <v>37.5</v>
      </c>
      <c r="R2512" s="17">
        <v>42078.997361111105</v>
      </c>
      <c r="S2512" s="17">
        <v>42138.997361111105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 t="shared" si="78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s="11" t="s">
        <v>8292</v>
      </c>
      <c r="P2513" t="s">
        <v>8309</v>
      </c>
      <c r="Q2513">
        <f t="shared" si="79"/>
        <v>0</v>
      </c>
      <c r="R2513" s="17">
        <v>42371.446909722217</v>
      </c>
      <c r="S2513" s="17">
        <v>42401.446909722217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 t="shared" si="78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s="11" t="s">
        <v>8292</v>
      </c>
      <c r="P2514" t="s">
        <v>8309</v>
      </c>
      <c r="Q2514">
        <f t="shared" si="79"/>
        <v>0</v>
      </c>
      <c r="R2514" s="17">
        <v>41971.876863425925</v>
      </c>
      <c r="S2514" s="17">
        <v>41986.876863425925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 t="shared" si="78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s="11" t="s">
        <v>8292</v>
      </c>
      <c r="P2515" t="s">
        <v>8309</v>
      </c>
      <c r="Q2515">
        <f t="shared" si="79"/>
        <v>0</v>
      </c>
      <c r="R2515" s="17">
        <v>42732.00681712963</v>
      </c>
      <c r="S2515" s="17">
        <v>42792.00681712963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 t="shared" si="78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s="11" t="s">
        <v>8292</v>
      </c>
      <c r="P2516" t="s">
        <v>8309</v>
      </c>
      <c r="Q2516">
        <f t="shared" si="79"/>
        <v>52.5</v>
      </c>
      <c r="R2516" s="17">
        <v>41854.389780092592</v>
      </c>
      <c r="S2516" s="17">
        <v>41871.389780092592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 t="shared" si="78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s="11" t="s">
        <v>8292</v>
      </c>
      <c r="P2517" t="s">
        <v>8309</v>
      </c>
      <c r="Q2517">
        <f t="shared" si="79"/>
        <v>77.5</v>
      </c>
      <c r="R2517" s="17">
        <v>42027.839733796296</v>
      </c>
      <c r="S2517" s="17">
        <v>42057.839733796296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 t="shared" si="78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s="11" t="s">
        <v>8292</v>
      </c>
      <c r="P2518" t="s">
        <v>8309</v>
      </c>
      <c r="Q2518">
        <f t="shared" si="79"/>
        <v>0</v>
      </c>
      <c r="R2518" s="17">
        <v>41942.653379629628</v>
      </c>
      <c r="S2518" s="17">
        <v>41972.6950462963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 t="shared" si="78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s="11" t="s">
        <v>8292</v>
      </c>
      <c r="P2519" t="s">
        <v>8309</v>
      </c>
      <c r="Q2519">
        <f t="shared" si="79"/>
        <v>53.55</v>
      </c>
      <c r="R2519" s="17">
        <v>42052.802430555559</v>
      </c>
      <c r="S2519" s="17">
        <v>42082.760763888888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 t="shared" si="78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s="11" t="s">
        <v>8292</v>
      </c>
      <c r="P2520" t="s">
        <v>8309</v>
      </c>
      <c r="Q2520">
        <f t="shared" si="79"/>
        <v>0</v>
      </c>
      <c r="R2520" s="17">
        <v>41926.680879629632</v>
      </c>
      <c r="S2520" s="17">
        <v>41956.722546296296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 t="shared" si="78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s="11" t="s">
        <v>8292</v>
      </c>
      <c r="P2521" t="s">
        <v>8309</v>
      </c>
      <c r="Q2521">
        <f t="shared" si="79"/>
        <v>16.25</v>
      </c>
      <c r="R2521" s="17">
        <v>41809.155138888891</v>
      </c>
      <c r="S2521" s="17">
        <v>41839.155138888891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 t="shared" si="78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s="11" t="s">
        <v>8292</v>
      </c>
      <c r="P2522" t="s">
        <v>8309</v>
      </c>
      <c r="Q2522">
        <f t="shared" si="79"/>
        <v>0</v>
      </c>
      <c r="R2522" s="17">
        <v>42612.600520833337</v>
      </c>
      <c r="S2522" s="17">
        <v>42658.806249999994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 t="shared" si="78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s="11" t="s">
        <v>8281</v>
      </c>
      <c r="P2523" t="s">
        <v>8310</v>
      </c>
      <c r="Q2523">
        <f t="shared" si="79"/>
        <v>103.68</v>
      </c>
      <c r="R2523" s="17">
        <v>42269.967835648145</v>
      </c>
      <c r="S2523" s="17">
        <v>42290.967835648145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 t="shared" si="78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s="11" t="s">
        <v>8281</v>
      </c>
      <c r="P2524" t="s">
        <v>8310</v>
      </c>
      <c r="Q2524">
        <f t="shared" si="79"/>
        <v>185.19</v>
      </c>
      <c r="R2524" s="17">
        <v>42460.573611111111</v>
      </c>
      <c r="S2524" s="17">
        <v>42482.619444444441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 t="shared" si="78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s="11" t="s">
        <v>8281</v>
      </c>
      <c r="P2525" t="s">
        <v>8310</v>
      </c>
      <c r="Q2525">
        <f t="shared" si="79"/>
        <v>54.15</v>
      </c>
      <c r="R2525" s="17">
        <v>41930.975601851853</v>
      </c>
      <c r="S2525" s="17">
        <v>41961.017268518524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 t="shared" si="78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s="11" t="s">
        <v>8281</v>
      </c>
      <c r="P2526" t="s">
        <v>8310</v>
      </c>
      <c r="Q2526">
        <f t="shared" si="79"/>
        <v>177.21</v>
      </c>
      <c r="R2526" s="17">
        <v>41961.807372685187</v>
      </c>
      <c r="S2526" s="17">
        <v>41994.1875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 t="shared" si="78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s="11" t="s">
        <v>8281</v>
      </c>
      <c r="P2527" t="s">
        <v>8310</v>
      </c>
      <c r="Q2527">
        <f t="shared" si="79"/>
        <v>100.33</v>
      </c>
      <c r="R2527" s="17">
        <v>41058.844571759262</v>
      </c>
      <c r="S2527" s="17">
        <v>41088.844571759262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 t="shared" si="78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s="11" t="s">
        <v>8281</v>
      </c>
      <c r="P2528" t="s">
        <v>8310</v>
      </c>
      <c r="Q2528">
        <f t="shared" si="79"/>
        <v>136.91</v>
      </c>
      <c r="R2528" s="17">
        <v>41953.091134259259</v>
      </c>
      <c r="S2528" s="17">
        <v>41981.207638888889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 t="shared" si="78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s="11" t="s">
        <v>8281</v>
      </c>
      <c r="P2529" t="s">
        <v>8310</v>
      </c>
      <c r="Q2529">
        <f t="shared" si="79"/>
        <v>57.54</v>
      </c>
      <c r="R2529" s="17">
        <v>41546.75105324074</v>
      </c>
      <c r="S2529" s="17">
        <v>41565.165972222225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 t="shared" si="78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s="11" t="s">
        <v>8281</v>
      </c>
      <c r="P2530" t="s">
        <v>8310</v>
      </c>
      <c r="Q2530">
        <f t="shared" si="79"/>
        <v>52.96</v>
      </c>
      <c r="R2530" s="17">
        <v>42217.834525462968</v>
      </c>
      <c r="S2530" s="17">
        <v>42236.458333333328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 t="shared" si="78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s="11" t="s">
        <v>8281</v>
      </c>
      <c r="P2531" t="s">
        <v>8310</v>
      </c>
      <c r="Q2531">
        <f t="shared" si="79"/>
        <v>82.33</v>
      </c>
      <c r="R2531" s="17">
        <v>40948.080729166664</v>
      </c>
      <c r="S2531" s="17">
        <v>40993.0390625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 t="shared" si="78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s="11" t="s">
        <v>8281</v>
      </c>
      <c r="P2532" t="s">
        <v>8310</v>
      </c>
      <c r="Q2532">
        <f t="shared" si="79"/>
        <v>135.41999999999999</v>
      </c>
      <c r="R2532" s="17">
        <v>42081.864641203705</v>
      </c>
      <c r="S2532" s="17">
        <v>42114.201388888891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 t="shared" si="78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s="11" t="s">
        <v>8281</v>
      </c>
      <c r="P2533" t="s">
        <v>8310</v>
      </c>
      <c r="Q2533">
        <f t="shared" si="79"/>
        <v>74.069999999999993</v>
      </c>
      <c r="R2533" s="17">
        <v>42208.680023148147</v>
      </c>
      <c r="S2533" s="17">
        <v>42231.165972222225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 t="shared" si="78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s="11" t="s">
        <v>8281</v>
      </c>
      <c r="P2534" t="s">
        <v>8310</v>
      </c>
      <c r="Q2534">
        <f t="shared" si="79"/>
        <v>84.08</v>
      </c>
      <c r="R2534" s="17">
        <v>41107.849143518521</v>
      </c>
      <c r="S2534" s="17">
        <v>41137.849143518521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 t="shared" si="78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s="11" t="s">
        <v>8281</v>
      </c>
      <c r="P2535" t="s">
        <v>8310</v>
      </c>
      <c r="Q2535">
        <f t="shared" si="79"/>
        <v>61.03</v>
      </c>
      <c r="R2535" s="17">
        <v>41304.751284722224</v>
      </c>
      <c r="S2535" s="17">
        <v>41334.750787037039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 t="shared" si="78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s="11" t="s">
        <v>8281</v>
      </c>
      <c r="P2536" t="s">
        <v>8310</v>
      </c>
      <c r="Q2536">
        <f t="shared" si="79"/>
        <v>150</v>
      </c>
      <c r="R2536" s="17">
        <v>40127.700370370374</v>
      </c>
      <c r="S2536" s="17">
        <v>40179.25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 t="shared" si="78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s="11" t="s">
        <v>8281</v>
      </c>
      <c r="P2537" t="s">
        <v>8310</v>
      </c>
      <c r="Q2537">
        <f t="shared" si="79"/>
        <v>266.08999999999997</v>
      </c>
      <c r="R2537" s="17">
        <v>41943.791030092594</v>
      </c>
      <c r="S2537" s="17">
        <v>41974.832696759258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 t="shared" si="78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s="11" t="s">
        <v>8281</v>
      </c>
      <c r="P2538" t="s">
        <v>8310</v>
      </c>
      <c r="Q2538">
        <f t="shared" si="79"/>
        <v>7.25</v>
      </c>
      <c r="R2538" s="17">
        <v>41464.106087962966</v>
      </c>
      <c r="S2538" s="17">
        <v>41485.106087962966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 t="shared" si="78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s="11" t="s">
        <v>8281</v>
      </c>
      <c r="P2539" t="s">
        <v>8310</v>
      </c>
      <c r="Q2539">
        <f t="shared" si="79"/>
        <v>100</v>
      </c>
      <c r="R2539" s="17">
        <v>40696.648784722223</v>
      </c>
      <c r="S2539" s="17">
        <v>40756.648784722223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 t="shared" si="78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s="11" t="s">
        <v>8281</v>
      </c>
      <c r="P2540" t="s">
        <v>8310</v>
      </c>
      <c r="Q2540">
        <f t="shared" si="79"/>
        <v>109.96</v>
      </c>
      <c r="R2540" s="17">
        <v>41298.509965277779</v>
      </c>
      <c r="S2540" s="17">
        <v>41329.207638888889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 t="shared" si="78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s="11" t="s">
        <v>8281</v>
      </c>
      <c r="P2541" t="s">
        <v>8310</v>
      </c>
      <c r="Q2541">
        <f t="shared" si="79"/>
        <v>169.92</v>
      </c>
      <c r="R2541" s="17">
        <v>41977.902222222227</v>
      </c>
      <c r="S2541" s="17">
        <v>42037.902222222227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 t="shared" si="78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s="11" t="s">
        <v>8281</v>
      </c>
      <c r="P2542" t="s">
        <v>8310</v>
      </c>
      <c r="Q2542">
        <f t="shared" si="79"/>
        <v>95.74</v>
      </c>
      <c r="R2542" s="17">
        <v>40785.675011574072</v>
      </c>
      <c r="S2542" s="17">
        <v>40845.675011574072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 t="shared" si="78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s="11" t="s">
        <v>8281</v>
      </c>
      <c r="P2543" t="s">
        <v>8310</v>
      </c>
      <c r="Q2543">
        <f t="shared" si="79"/>
        <v>59.46</v>
      </c>
      <c r="R2543" s="17">
        <v>41483.449282407404</v>
      </c>
      <c r="S2543" s="17">
        <v>41543.449282407404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 t="shared" si="78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s="11" t="s">
        <v>8281</v>
      </c>
      <c r="P2544" t="s">
        <v>8310</v>
      </c>
      <c r="Q2544">
        <f t="shared" si="79"/>
        <v>55.77</v>
      </c>
      <c r="R2544" s="17">
        <v>41509.426585648151</v>
      </c>
      <c r="S2544" s="17">
        <v>41548.165972222225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 t="shared" si="78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s="11" t="s">
        <v>8281</v>
      </c>
      <c r="P2545" t="s">
        <v>8310</v>
      </c>
      <c r="Q2545">
        <f t="shared" si="79"/>
        <v>30.08</v>
      </c>
      <c r="R2545" s="17">
        <v>40514.107615740737</v>
      </c>
      <c r="S2545" s="17">
        <v>40545.125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 t="shared" si="78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s="11" t="s">
        <v>8281</v>
      </c>
      <c r="P2546" t="s">
        <v>8310</v>
      </c>
      <c r="Q2546">
        <f t="shared" si="79"/>
        <v>88.44</v>
      </c>
      <c r="R2546" s="17">
        <v>41068.520474537036</v>
      </c>
      <c r="S2546" s="17">
        <v>41098.520474537036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 t="shared" si="78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s="11" t="s">
        <v>8281</v>
      </c>
      <c r="P2547" t="s">
        <v>8310</v>
      </c>
      <c r="Q2547">
        <f t="shared" si="79"/>
        <v>64.03</v>
      </c>
      <c r="R2547" s="17">
        <v>42027.13817129629</v>
      </c>
      <c r="S2547" s="17">
        <v>42062.020833333328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 t="shared" si="78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s="11" t="s">
        <v>8281</v>
      </c>
      <c r="P2548" t="s">
        <v>8310</v>
      </c>
      <c r="Q2548">
        <f t="shared" si="79"/>
        <v>60.15</v>
      </c>
      <c r="R2548" s="17">
        <v>41524.858553240738</v>
      </c>
      <c r="S2548" s="17">
        <v>41552.208333333336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 t="shared" si="78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s="11" t="s">
        <v>8281</v>
      </c>
      <c r="P2549" t="s">
        <v>8310</v>
      </c>
      <c r="Q2549">
        <f t="shared" si="79"/>
        <v>49.19</v>
      </c>
      <c r="R2549" s="17">
        <v>40973.773182870369</v>
      </c>
      <c r="S2549" s="17">
        <v>41003.731516203705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 t="shared" si="78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s="11" t="s">
        <v>8281</v>
      </c>
      <c r="P2550" t="s">
        <v>8310</v>
      </c>
      <c r="Q2550">
        <f t="shared" si="79"/>
        <v>165.16</v>
      </c>
      <c r="R2550" s="17">
        <v>42618.625428240746</v>
      </c>
      <c r="S2550" s="17">
        <v>42643.185416666667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 t="shared" si="78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s="11" t="s">
        <v>8281</v>
      </c>
      <c r="P2551" t="s">
        <v>8310</v>
      </c>
      <c r="Q2551">
        <f t="shared" si="79"/>
        <v>43.62</v>
      </c>
      <c r="R2551" s="17">
        <v>41390.757754629631</v>
      </c>
      <c r="S2551" s="17">
        <v>41425.708333333336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 t="shared" si="78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s="11" t="s">
        <v>8281</v>
      </c>
      <c r="P2552" t="s">
        <v>8310</v>
      </c>
      <c r="Q2552">
        <f t="shared" si="79"/>
        <v>43.7</v>
      </c>
      <c r="R2552" s="17">
        <v>42228.634328703702</v>
      </c>
      <c r="S2552" s="17">
        <v>42285.165972222225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 t="shared" si="78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s="11" t="s">
        <v>8281</v>
      </c>
      <c r="P2553" t="s">
        <v>8310</v>
      </c>
      <c r="Q2553">
        <f t="shared" si="79"/>
        <v>67.42</v>
      </c>
      <c r="R2553" s="17">
        <v>40961.252141203702</v>
      </c>
      <c r="S2553" s="17">
        <v>40989.866666666669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 t="shared" si="78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s="11" t="s">
        <v>8281</v>
      </c>
      <c r="P2554" t="s">
        <v>8310</v>
      </c>
      <c r="Q2554">
        <f t="shared" si="79"/>
        <v>177.5</v>
      </c>
      <c r="R2554" s="17">
        <v>42769.809965277775</v>
      </c>
      <c r="S2554" s="17">
        <v>42799.809965277775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 t="shared" si="78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s="11" t="s">
        <v>8281</v>
      </c>
      <c r="P2555" t="s">
        <v>8310</v>
      </c>
      <c r="Q2555">
        <f t="shared" si="79"/>
        <v>38.880000000000003</v>
      </c>
      <c r="R2555" s="17">
        <v>41113.199155092596</v>
      </c>
      <c r="S2555" s="17">
        <v>41173.199155092596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 t="shared" si="78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s="11" t="s">
        <v>8281</v>
      </c>
      <c r="P2556" t="s">
        <v>8310</v>
      </c>
      <c r="Q2556">
        <f t="shared" si="79"/>
        <v>54.99</v>
      </c>
      <c r="R2556" s="17">
        <v>42125.078275462962</v>
      </c>
      <c r="S2556" s="17">
        <v>42156.165972222225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 t="shared" si="78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s="11" t="s">
        <v>8281</v>
      </c>
      <c r="P2557" t="s">
        <v>8310</v>
      </c>
      <c r="Q2557">
        <f t="shared" si="79"/>
        <v>61.34</v>
      </c>
      <c r="R2557" s="17">
        <v>41026.655011574076</v>
      </c>
      <c r="S2557" s="17">
        <v>41057.655011574076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 t="shared" si="78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s="11" t="s">
        <v>8281</v>
      </c>
      <c r="P2558" t="s">
        <v>8310</v>
      </c>
      <c r="Q2558">
        <f t="shared" si="79"/>
        <v>23.12</v>
      </c>
      <c r="R2558" s="17">
        <v>41222.991400462961</v>
      </c>
      <c r="S2558" s="17">
        <v>41267.991400462961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 t="shared" si="78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s="11" t="s">
        <v>8281</v>
      </c>
      <c r="P2559" t="s">
        <v>8310</v>
      </c>
      <c r="Q2559">
        <f t="shared" si="79"/>
        <v>29.61</v>
      </c>
      <c r="R2559" s="17">
        <v>41744.745208333334</v>
      </c>
      <c r="S2559" s="17">
        <v>41774.745208333334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 t="shared" si="78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s="11" t="s">
        <v>8281</v>
      </c>
      <c r="P2560" t="s">
        <v>8310</v>
      </c>
      <c r="Q2560">
        <f t="shared" si="79"/>
        <v>75.61</v>
      </c>
      <c r="R2560" s="17">
        <v>42093.860023148154</v>
      </c>
      <c r="S2560" s="17">
        <v>42125.582638888889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 t="shared" si="78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s="11" t="s">
        <v>8281</v>
      </c>
      <c r="P2561" t="s">
        <v>8310</v>
      </c>
      <c r="Q2561">
        <f t="shared" si="79"/>
        <v>35.6</v>
      </c>
      <c r="R2561" s="17">
        <v>40829.873657407406</v>
      </c>
      <c r="S2561" s="17">
        <v>40862.817361111112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 t="shared" ref="F2562:F2625" si="80">ROUND(E2562/D2562*100,0)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s="11" t="s">
        <v>8281</v>
      </c>
      <c r="P2562" t="s">
        <v>8310</v>
      </c>
      <c r="Q2562">
        <f t="shared" ref="Q2562:Q2625" si="81">IFERROR(ROUND(E2562/M2562,2),0)</f>
        <v>143</v>
      </c>
      <c r="R2562" s="17">
        <v>42039.951087962967</v>
      </c>
      <c r="S2562" s="17">
        <v>42069.951087962967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 t="shared" si="80"/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s="11" t="s">
        <v>8292</v>
      </c>
      <c r="P2563" t="s">
        <v>8293</v>
      </c>
      <c r="Q2563">
        <f t="shared" si="81"/>
        <v>0</v>
      </c>
      <c r="R2563" s="17">
        <v>42260.528807870374</v>
      </c>
      <c r="S2563" s="17">
        <v>42290.528807870374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 t="shared" si="80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s="11" t="s">
        <v>8292</v>
      </c>
      <c r="P2564" t="s">
        <v>8293</v>
      </c>
      <c r="Q2564">
        <f t="shared" si="81"/>
        <v>25</v>
      </c>
      <c r="R2564" s="17">
        <v>42594.524756944447</v>
      </c>
      <c r="S2564" s="17">
        <v>42654.524756944447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 t="shared" si="80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s="11" t="s">
        <v>8292</v>
      </c>
      <c r="P2565" t="s">
        <v>8293</v>
      </c>
      <c r="Q2565">
        <f t="shared" si="81"/>
        <v>0</v>
      </c>
      <c r="R2565" s="17">
        <v>42155.139479166668</v>
      </c>
      <c r="S2565" s="17">
        <v>42215.139479166668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 t="shared" si="80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s="11" t="s">
        <v>8292</v>
      </c>
      <c r="P2566" t="s">
        <v>8293</v>
      </c>
      <c r="Q2566">
        <f t="shared" si="81"/>
        <v>0</v>
      </c>
      <c r="R2566" s="17">
        <v>41822.040497685186</v>
      </c>
      <c r="S2566" s="17">
        <v>41852.040497685186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 t="shared" si="80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s="11" t="s">
        <v>8292</v>
      </c>
      <c r="P2567" t="s">
        <v>8293</v>
      </c>
      <c r="Q2567">
        <f t="shared" si="81"/>
        <v>100</v>
      </c>
      <c r="R2567" s="17">
        <v>42440.650335648148</v>
      </c>
      <c r="S2567" s="17">
        <v>42499.868055555555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 t="shared" si="80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s="11" t="s">
        <v>8292</v>
      </c>
      <c r="P2568" t="s">
        <v>8293</v>
      </c>
      <c r="Q2568">
        <f t="shared" si="81"/>
        <v>0</v>
      </c>
      <c r="R2568" s="17">
        <v>41842.980879629627</v>
      </c>
      <c r="S2568" s="17">
        <v>41872.980879629627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 t="shared" si="80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s="11" t="s">
        <v>8292</v>
      </c>
      <c r="P2569" t="s">
        <v>8293</v>
      </c>
      <c r="Q2569">
        <f t="shared" si="81"/>
        <v>60</v>
      </c>
      <c r="R2569" s="17">
        <v>42087.878912037035</v>
      </c>
      <c r="S2569" s="17">
        <v>42117.878912037035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 t="shared" si="80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s="11" t="s">
        <v>8292</v>
      </c>
      <c r="P2570" t="s">
        <v>8293</v>
      </c>
      <c r="Q2570">
        <f t="shared" si="81"/>
        <v>50</v>
      </c>
      <c r="R2570" s="17">
        <v>42584.666597222225</v>
      </c>
      <c r="S2570" s="17">
        <v>42614.666597222225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 t="shared" si="80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s="11" t="s">
        <v>8292</v>
      </c>
      <c r="P2571" t="s">
        <v>8293</v>
      </c>
      <c r="Q2571">
        <f t="shared" si="81"/>
        <v>72.5</v>
      </c>
      <c r="R2571" s="17">
        <v>42234.105462962965</v>
      </c>
      <c r="S2571" s="17">
        <v>42264.105462962965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 t="shared" si="80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s="11" t="s">
        <v>8292</v>
      </c>
      <c r="P2572" t="s">
        <v>8293</v>
      </c>
      <c r="Q2572">
        <f t="shared" si="81"/>
        <v>29.5</v>
      </c>
      <c r="R2572" s="17">
        <v>42744.903182870374</v>
      </c>
      <c r="S2572" s="17">
        <v>42774.903182870374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 t="shared" si="80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s="11" t="s">
        <v>8292</v>
      </c>
      <c r="P2573" t="s">
        <v>8293</v>
      </c>
      <c r="Q2573">
        <f t="shared" si="81"/>
        <v>62.5</v>
      </c>
      <c r="R2573" s="17">
        <v>42449.341678240744</v>
      </c>
      <c r="S2573" s="17">
        <v>42509.341678240744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 t="shared" si="80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s="11" t="s">
        <v>8292</v>
      </c>
      <c r="P2574" t="s">
        <v>8293</v>
      </c>
      <c r="Q2574">
        <f t="shared" si="81"/>
        <v>0</v>
      </c>
      <c r="R2574" s="17">
        <v>42077.119409722218</v>
      </c>
      <c r="S2574" s="17">
        <v>42107.119409722218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 t="shared" si="80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s="11" t="s">
        <v>8292</v>
      </c>
      <c r="P2575" t="s">
        <v>8293</v>
      </c>
      <c r="Q2575">
        <f t="shared" si="81"/>
        <v>0</v>
      </c>
      <c r="R2575" s="17">
        <v>41829.592002314814</v>
      </c>
      <c r="S2575" s="17">
        <v>41874.592002314814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 t="shared" si="80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s="11" t="s">
        <v>8292</v>
      </c>
      <c r="P2576" t="s">
        <v>8293</v>
      </c>
      <c r="Q2576">
        <f t="shared" si="81"/>
        <v>0</v>
      </c>
      <c r="R2576" s="17">
        <v>42487.825752314813</v>
      </c>
      <c r="S2576" s="17">
        <v>42508.825752314813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 t="shared" si="80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s="11" t="s">
        <v>8292</v>
      </c>
      <c r="P2577" t="s">
        <v>8293</v>
      </c>
      <c r="Q2577">
        <f t="shared" si="81"/>
        <v>0</v>
      </c>
      <c r="R2577" s="17">
        <v>41986.108726851846</v>
      </c>
      <c r="S2577" s="17">
        <v>42016.108726851846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 t="shared" si="80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s="11" t="s">
        <v>8292</v>
      </c>
      <c r="P2578" t="s">
        <v>8293</v>
      </c>
      <c r="Q2578">
        <f t="shared" si="81"/>
        <v>0</v>
      </c>
      <c r="R2578" s="17">
        <v>42060.00980324074</v>
      </c>
      <c r="S2578" s="17">
        <v>42104.968136574069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 t="shared" si="80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s="11" t="s">
        <v>8292</v>
      </c>
      <c r="P2579" t="s">
        <v>8293</v>
      </c>
      <c r="Q2579">
        <f t="shared" si="81"/>
        <v>0</v>
      </c>
      <c r="R2579" s="17">
        <v>41830.820567129631</v>
      </c>
      <c r="S2579" s="17">
        <v>41855.820567129631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 t="shared" si="80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s="11" t="s">
        <v>8292</v>
      </c>
      <c r="P2580" t="s">
        <v>8293</v>
      </c>
      <c r="Q2580">
        <f t="shared" si="81"/>
        <v>0</v>
      </c>
      <c r="R2580" s="17">
        <v>42238.022905092599</v>
      </c>
      <c r="S2580" s="17">
        <v>42286.708333333328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 t="shared" si="80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s="11" t="s">
        <v>8292</v>
      </c>
      <c r="P2581" t="s">
        <v>8293</v>
      </c>
      <c r="Q2581">
        <f t="shared" si="81"/>
        <v>23.08</v>
      </c>
      <c r="R2581" s="17">
        <v>41837.829895833333</v>
      </c>
      <c r="S2581" s="17">
        <v>41897.829895833333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 t="shared" si="80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s="11" t="s">
        <v>8292</v>
      </c>
      <c r="P2582" t="s">
        <v>8293</v>
      </c>
      <c r="Q2582">
        <f t="shared" si="81"/>
        <v>25.5</v>
      </c>
      <c r="R2582" s="17">
        <v>42110.326423611114</v>
      </c>
      <c r="S2582" s="17">
        <v>42140.125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 t="shared" si="8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s="11" t="s">
        <v>8292</v>
      </c>
      <c r="P2583" t="s">
        <v>8293</v>
      </c>
      <c r="Q2583">
        <f t="shared" si="81"/>
        <v>48.18</v>
      </c>
      <c r="R2583" s="17">
        <v>42294.628449074073</v>
      </c>
      <c r="S2583" s="17">
        <v>42324.670115740737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 t="shared" si="80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s="11" t="s">
        <v>8292</v>
      </c>
      <c r="P2584" t="s">
        <v>8293</v>
      </c>
      <c r="Q2584">
        <f t="shared" si="81"/>
        <v>1</v>
      </c>
      <c r="R2584" s="17">
        <v>42642.988819444443</v>
      </c>
      <c r="S2584" s="17">
        <v>42672.988819444443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 t="shared" si="8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s="11" t="s">
        <v>8292</v>
      </c>
      <c r="P2585" t="s">
        <v>8293</v>
      </c>
      <c r="Q2585">
        <f t="shared" si="81"/>
        <v>1</v>
      </c>
      <c r="R2585" s="17">
        <v>42019.76944444445</v>
      </c>
      <c r="S2585" s="17">
        <v>42079.727777777778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 t="shared" si="80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s="11" t="s">
        <v>8292</v>
      </c>
      <c r="P2586" t="s">
        <v>8293</v>
      </c>
      <c r="Q2586">
        <f t="shared" si="81"/>
        <v>0</v>
      </c>
      <c r="R2586" s="17">
        <v>42140.173252314817</v>
      </c>
      <c r="S2586" s="17">
        <v>42170.173252314817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 t="shared" si="80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s="11" t="s">
        <v>8292</v>
      </c>
      <c r="P2587" t="s">
        <v>8293</v>
      </c>
      <c r="Q2587">
        <f t="shared" si="81"/>
        <v>50</v>
      </c>
      <c r="R2587" s="17">
        <v>41795.963333333333</v>
      </c>
      <c r="S2587" s="17">
        <v>41825.963333333333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 t="shared" si="80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s="11" t="s">
        <v>8292</v>
      </c>
      <c r="P2588" t="s">
        <v>8293</v>
      </c>
      <c r="Q2588">
        <f t="shared" si="81"/>
        <v>5</v>
      </c>
      <c r="R2588" s="17">
        <v>42333.330277777779</v>
      </c>
      <c r="S2588" s="17">
        <v>42363.330277777779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 t="shared" si="80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s="11" t="s">
        <v>8292</v>
      </c>
      <c r="P2589" t="s">
        <v>8293</v>
      </c>
      <c r="Q2589">
        <f t="shared" si="81"/>
        <v>202.83</v>
      </c>
      <c r="R2589" s="17">
        <v>42338.675381944442</v>
      </c>
      <c r="S2589" s="17">
        <v>42368.675381944442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 t="shared" si="80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s="11" t="s">
        <v>8292</v>
      </c>
      <c r="P2590" t="s">
        <v>8293</v>
      </c>
      <c r="Q2590">
        <f t="shared" si="81"/>
        <v>29.13</v>
      </c>
      <c r="R2590" s="17">
        <v>42042.676226851851</v>
      </c>
      <c r="S2590" s="17">
        <v>42094.551388888889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 t="shared" si="80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s="11" t="s">
        <v>8292</v>
      </c>
      <c r="P2591" t="s">
        <v>8293</v>
      </c>
      <c r="Q2591">
        <f t="shared" si="81"/>
        <v>5</v>
      </c>
      <c r="R2591" s="17">
        <v>42422.536192129628</v>
      </c>
      <c r="S2591" s="17">
        <v>42452.494525462964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 t="shared" si="80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s="11" t="s">
        <v>8292</v>
      </c>
      <c r="P2592" t="s">
        <v>8293</v>
      </c>
      <c r="Q2592">
        <f t="shared" si="81"/>
        <v>0</v>
      </c>
      <c r="R2592" s="17">
        <v>42388.589085648149</v>
      </c>
      <c r="S2592" s="17">
        <v>42395.589085648149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 t="shared" si="80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s="11" t="s">
        <v>8292</v>
      </c>
      <c r="P2593" t="s">
        <v>8293</v>
      </c>
      <c r="Q2593">
        <f t="shared" si="81"/>
        <v>13</v>
      </c>
      <c r="R2593" s="17">
        <v>42382.906527777777</v>
      </c>
      <c r="S2593" s="17">
        <v>42442.864861111113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 t="shared" si="80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s="11" t="s">
        <v>8292</v>
      </c>
      <c r="P2594" t="s">
        <v>8293</v>
      </c>
      <c r="Q2594">
        <f t="shared" si="81"/>
        <v>50</v>
      </c>
      <c r="R2594" s="17">
        <v>41887.801168981481</v>
      </c>
      <c r="S2594" s="17">
        <v>41917.801168981481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 t="shared" si="80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s="11" t="s">
        <v>8292</v>
      </c>
      <c r="P2595" t="s">
        <v>8293</v>
      </c>
      <c r="Q2595">
        <f t="shared" si="81"/>
        <v>0</v>
      </c>
      <c r="R2595" s="17">
        <v>42089.84520833334</v>
      </c>
      <c r="S2595" s="17">
        <v>42119.84520833334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 t="shared" si="80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s="11" t="s">
        <v>8292</v>
      </c>
      <c r="P2596" t="s">
        <v>8293</v>
      </c>
      <c r="Q2596">
        <f t="shared" si="81"/>
        <v>1</v>
      </c>
      <c r="R2596" s="17">
        <v>41828.967916666668</v>
      </c>
      <c r="S2596" s="17">
        <v>41858.967916666668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 t="shared" si="8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s="11" t="s">
        <v>8292</v>
      </c>
      <c r="P2597" t="s">
        <v>8293</v>
      </c>
      <c r="Q2597">
        <f t="shared" si="81"/>
        <v>96.05</v>
      </c>
      <c r="R2597" s="17">
        <v>42760.244212962964</v>
      </c>
      <c r="S2597" s="17">
        <v>42790.244212962964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 t="shared" si="8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s="11" t="s">
        <v>8292</v>
      </c>
      <c r="P2598" t="s">
        <v>8293</v>
      </c>
      <c r="Q2598">
        <f t="shared" si="81"/>
        <v>305.77999999999997</v>
      </c>
      <c r="R2598" s="17">
        <v>41828.664456018516</v>
      </c>
      <c r="S2598" s="17">
        <v>41858.664456018516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 t="shared" si="80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s="11" t="s">
        <v>8292</v>
      </c>
      <c r="P2599" t="s">
        <v>8293</v>
      </c>
      <c r="Q2599">
        <f t="shared" si="81"/>
        <v>12.14</v>
      </c>
      <c r="R2599" s="17">
        <v>42510.341631944444</v>
      </c>
      <c r="S2599" s="17">
        <v>42540.341631944444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 t="shared" si="8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s="11" t="s">
        <v>8292</v>
      </c>
      <c r="P2600" t="s">
        <v>8293</v>
      </c>
      <c r="Q2600">
        <f t="shared" si="81"/>
        <v>83.57</v>
      </c>
      <c r="R2600" s="17">
        <v>42240.840289351851</v>
      </c>
      <c r="S2600" s="17">
        <v>42270.840289351851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 t="shared" si="80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s="11" t="s">
        <v>8292</v>
      </c>
      <c r="P2601" t="s">
        <v>8293</v>
      </c>
      <c r="Q2601">
        <f t="shared" si="81"/>
        <v>18</v>
      </c>
      <c r="R2601" s="17">
        <v>41809.754016203704</v>
      </c>
      <c r="S2601" s="17">
        <v>41854.754016203704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 t="shared" si="80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s="11" t="s">
        <v>8292</v>
      </c>
      <c r="P2602" t="s">
        <v>8293</v>
      </c>
      <c r="Q2602">
        <f t="shared" si="81"/>
        <v>115.53</v>
      </c>
      <c r="R2602" s="17">
        <v>42394.900462962964</v>
      </c>
      <c r="S2602" s="17">
        <v>42454.858796296292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 t="shared" si="8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s="11" t="s">
        <v>8275</v>
      </c>
      <c r="P2603" t="s">
        <v>8311</v>
      </c>
      <c r="Q2603">
        <f t="shared" si="81"/>
        <v>21.9</v>
      </c>
      <c r="R2603" s="17">
        <v>41150.902187499996</v>
      </c>
      <c r="S2603" s="17">
        <v>41165.165972222225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 t="shared" si="8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s="11" t="s">
        <v>8275</v>
      </c>
      <c r="P2604" t="s">
        <v>8311</v>
      </c>
      <c r="Q2604">
        <f t="shared" si="81"/>
        <v>80.02</v>
      </c>
      <c r="R2604" s="17">
        <v>41915.747314814813</v>
      </c>
      <c r="S2604" s="17">
        <v>41955.888888888891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 t="shared" si="8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s="11" t="s">
        <v>8275</v>
      </c>
      <c r="P2605" t="s">
        <v>8311</v>
      </c>
      <c r="Q2605">
        <f t="shared" si="81"/>
        <v>35.520000000000003</v>
      </c>
      <c r="R2605" s="17">
        <v>41617.912662037037</v>
      </c>
      <c r="S2605" s="17">
        <v>41631.912662037037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 t="shared" si="8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s="11" t="s">
        <v>8275</v>
      </c>
      <c r="P2606" t="s">
        <v>8311</v>
      </c>
      <c r="Q2606">
        <f t="shared" si="81"/>
        <v>64.930000000000007</v>
      </c>
      <c r="R2606" s="17">
        <v>40998.051192129627</v>
      </c>
      <c r="S2606" s="17">
        <v>41028.051192129627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 t="shared" si="8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s="11" t="s">
        <v>8275</v>
      </c>
      <c r="P2607" t="s">
        <v>8311</v>
      </c>
      <c r="Q2607">
        <f t="shared" si="81"/>
        <v>60.97</v>
      </c>
      <c r="R2607" s="17">
        <v>42508.541550925926</v>
      </c>
      <c r="S2607" s="17">
        <v>42538.541550925926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 t="shared" si="8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s="11" t="s">
        <v>8275</v>
      </c>
      <c r="P2608" t="s">
        <v>8311</v>
      </c>
      <c r="Q2608">
        <f t="shared" si="81"/>
        <v>31.44</v>
      </c>
      <c r="R2608" s="17">
        <v>41726.712754629632</v>
      </c>
      <c r="S2608" s="17">
        <v>41758.712754629632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 t="shared" si="8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s="11" t="s">
        <v>8275</v>
      </c>
      <c r="P2609" t="s">
        <v>8311</v>
      </c>
      <c r="Q2609">
        <f t="shared" si="81"/>
        <v>81.95</v>
      </c>
      <c r="R2609" s="17">
        <v>42184.874675925923</v>
      </c>
      <c r="S2609" s="17">
        <v>42228.083333333328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 t="shared" si="8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s="11" t="s">
        <v>8275</v>
      </c>
      <c r="P2610" t="s">
        <v>8311</v>
      </c>
      <c r="Q2610">
        <f t="shared" si="81"/>
        <v>58.93</v>
      </c>
      <c r="R2610" s="17">
        <v>42767.801712962959</v>
      </c>
      <c r="S2610" s="17">
        <v>42809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 t="shared" si="8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s="11" t="s">
        <v>8275</v>
      </c>
      <c r="P2611" t="s">
        <v>8311</v>
      </c>
      <c r="Q2611">
        <f t="shared" si="81"/>
        <v>157.29</v>
      </c>
      <c r="R2611" s="17">
        <v>41075.237858796296</v>
      </c>
      <c r="S2611" s="17">
        <v>41105.237858796296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 t="shared" si="8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s="11" t="s">
        <v>8275</v>
      </c>
      <c r="P2612" t="s">
        <v>8311</v>
      </c>
      <c r="Q2612">
        <f t="shared" si="81"/>
        <v>55.76</v>
      </c>
      <c r="R2612" s="17">
        <v>42564.881076388891</v>
      </c>
      <c r="S2612" s="17">
        <v>42604.290972222225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 t="shared" si="8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s="11" t="s">
        <v>8275</v>
      </c>
      <c r="P2613" t="s">
        <v>8311</v>
      </c>
      <c r="Q2613">
        <f t="shared" si="81"/>
        <v>83.8</v>
      </c>
      <c r="R2613" s="17">
        <v>42704.335810185185</v>
      </c>
      <c r="S2613" s="17">
        <v>42737.957638888889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 t="shared" si="8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s="11" t="s">
        <v>8275</v>
      </c>
      <c r="P2614" t="s">
        <v>8311</v>
      </c>
      <c r="Q2614">
        <f t="shared" si="81"/>
        <v>58.42</v>
      </c>
      <c r="R2614" s="17">
        <v>41982.143171296295</v>
      </c>
      <c r="S2614" s="17">
        <v>42013.143171296295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 t="shared" si="8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s="11" t="s">
        <v>8275</v>
      </c>
      <c r="P2615" t="s">
        <v>8311</v>
      </c>
      <c r="Q2615">
        <f t="shared" si="81"/>
        <v>270.57</v>
      </c>
      <c r="R2615" s="17">
        <v>41143.81821759259</v>
      </c>
      <c r="S2615" s="17">
        <v>41173.81821759259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 t="shared" si="8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s="11" t="s">
        <v>8275</v>
      </c>
      <c r="P2616" t="s">
        <v>8311</v>
      </c>
      <c r="Q2616">
        <f t="shared" si="81"/>
        <v>107.1</v>
      </c>
      <c r="R2616" s="17">
        <v>41730.708472222221</v>
      </c>
      <c r="S2616" s="17">
        <v>41759.208333333336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 t="shared" si="8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s="11" t="s">
        <v>8275</v>
      </c>
      <c r="P2617" t="s">
        <v>8311</v>
      </c>
      <c r="Q2617">
        <f t="shared" si="81"/>
        <v>47.18</v>
      </c>
      <c r="R2617" s="17">
        <v>42453.49726851852</v>
      </c>
      <c r="S2617" s="17">
        <v>42490.5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 t="shared" si="8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s="11" t="s">
        <v>8275</v>
      </c>
      <c r="P2618" t="s">
        <v>8311</v>
      </c>
      <c r="Q2618">
        <f t="shared" si="81"/>
        <v>120.31</v>
      </c>
      <c r="R2618" s="17">
        <v>42211.99454861111</v>
      </c>
      <c r="S2618" s="17">
        <v>42241.99454861111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 t="shared" si="8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s="11" t="s">
        <v>8275</v>
      </c>
      <c r="P2619" t="s">
        <v>8311</v>
      </c>
      <c r="Q2619">
        <f t="shared" si="81"/>
        <v>27.6</v>
      </c>
      <c r="R2619" s="17">
        <v>41902.874432870369</v>
      </c>
      <c r="S2619" s="17">
        <v>41932.874432870369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 t="shared" si="8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s="11" t="s">
        <v>8275</v>
      </c>
      <c r="P2620" t="s">
        <v>8311</v>
      </c>
      <c r="Q2620">
        <f t="shared" si="81"/>
        <v>205.3</v>
      </c>
      <c r="R2620" s="17">
        <v>42279.792372685188</v>
      </c>
      <c r="S2620" s="17">
        <v>42339.834039351852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 t="shared" si="8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s="11" t="s">
        <v>8275</v>
      </c>
      <c r="P2621" t="s">
        <v>8311</v>
      </c>
      <c r="Q2621">
        <f t="shared" si="81"/>
        <v>35.549999999999997</v>
      </c>
      <c r="R2621" s="17">
        <v>42273.884305555555</v>
      </c>
      <c r="S2621" s="17">
        <v>42300.458333333328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 t="shared" si="8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s="11" t="s">
        <v>8275</v>
      </c>
      <c r="P2622" t="s">
        <v>8311</v>
      </c>
      <c r="Q2622">
        <f t="shared" si="81"/>
        <v>74.64</v>
      </c>
      <c r="R2622" s="17">
        <v>42251.16715277778</v>
      </c>
      <c r="S2622" s="17">
        <v>42288.041666666672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 t="shared" si="8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s="11" t="s">
        <v>8275</v>
      </c>
      <c r="P2623" t="s">
        <v>8311</v>
      </c>
      <c r="Q2623">
        <f t="shared" si="81"/>
        <v>47.06</v>
      </c>
      <c r="R2623" s="17">
        <v>42115.74754629629</v>
      </c>
      <c r="S2623" s="17">
        <v>42145.74754629629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 t="shared" si="8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s="11" t="s">
        <v>8275</v>
      </c>
      <c r="P2624" t="s">
        <v>8311</v>
      </c>
      <c r="Q2624">
        <f t="shared" si="81"/>
        <v>26.59</v>
      </c>
      <c r="R2624" s="17">
        <v>42689.74324074074</v>
      </c>
      <c r="S2624" s="17">
        <v>42734.74324074074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 t="shared" si="8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s="11" t="s">
        <v>8275</v>
      </c>
      <c r="P2625" t="s">
        <v>8311</v>
      </c>
      <c r="Q2625">
        <f t="shared" si="81"/>
        <v>36.770000000000003</v>
      </c>
      <c r="R2625" s="17">
        <v>42692.256550925929</v>
      </c>
      <c r="S2625" s="17">
        <v>42706.256550925929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 t="shared" ref="F2626:F2689" si="82">ROUND(E2626/D2626*100,0)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s="11" t="s">
        <v>8275</v>
      </c>
      <c r="P2626" t="s">
        <v>8311</v>
      </c>
      <c r="Q2626">
        <f t="shared" ref="Q2626:Q2689" si="83">IFERROR(ROUND(E2626/M2626,2),0)</f>
        <v>31.82</v>
      </c>
      <c r="R2626" s="17">
        <v>41144.42155092593</v>
      </c>
      <c r="S2626" s="17">
        <v>41165.42155092593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 t="shared" si="82"/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s="11" t="s">
        <v>8275</v>
      </c>
      <c r="P2627" t="s">
        <v>8311</v>
      </c>
      <c r="Q2627">
        <f t="shared" si="83"/>
        <v>27.58</v>
      </c>
      <c r="R2627" s="17">
        <v>42658.810277777782</v>
      </c>
      <c r="S2627" s="17">
        <v>42683.851944444439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 t="shared" si="82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s="11" t="s">
        <v>8275</v>
      </c>
      <c r="P2628" t="s">
        <v>8311</v>
      </c>
      <c r="Q2628">
        <f t="shared" si="83"/>
        <v>56</v>
      </c>
      <c r="R2628" s="17">
        <v>42128.628113425926</v>
      </c>
      <c r="S2628" s="17">
        <v>42158.628113425926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 t="shared" si="82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s="11" t="s">
        <v>8275</v>
      </c>
      <c r="P2629" t="s">
        <v>8311</v>
      </c>
      <c r="Q2629">
        <f t="shared" si="83"/>
        <v>21.56</v>
      </c>
      <c r="R2629" s="17">
        <v>42304.829409722224</v>
      </c>
      <c r="S2629" s="17">
        <v>42334.871076388896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 t="shared" si="82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s="11" t="s">
        <v>8275</v>
      </c>
      <c r="P2630" t="s">
        <v>8311</v>
      </c>
      <c r="Q2630">
        <f t="shared" si="83"/>
        <v>44.1</v>
      </c>
      <c r="R2630" s="17">
        <v>41953.966053240743</v>
      </c>
      <c r="S2630" s="17">
        <v>41973.966053240743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 t="shared" si="82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s="11" t="s">
        <v>8275</v>
      </c>
      <c r="P2631" t="s">
        <v>8311</v>
      </c>
      <c r="Q2631">
        <f t="shared" si="83"/>
        <v>63.87</v>
      </c>
      <c r="R2631" s="17">
        <v>42108.538449074069</v>
      </c>
      <c r="S2631" s="17">
        <v>42138.538449074069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 t="shared" si="82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s="11" t="s">
        <v>8275</v>
      </c>
      <c r="P2632" t="s">
        <v>8311</v>
      </c>
      <c r="Q2632">
        <f t="shared" si="83"/>
        <v>38.99</v>
      </c>
      <c r="R2632" s="17">
        <v>42524.105462962965</v>
      </c>
      <c r="S2632" s="17">
        <v>42551.416666666672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 t="shared" si="82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s="11" t="s">
        <v>8275</v>
      </c>
      <c r="P2633" t="s">
        <v>8311</v>
      </c>
      <c r="Q2633">
        <f t="shared" si="83"/>
        <v>80.19</v>
      </c>
      <c r="R2633" s="17">
        <v>42218.169293981482</v>
      </c>
      <c r="S2633" s="17">
        <v>42246.169293981482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 t="shared" si="82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s="11" t="s">
        <v>8275</v>
      </c>
      <c r="P2634" t="s">
        <v>8311</v>
      </c>
      <c r="Q2634">
        <f t="shared" si="83"/>
        <v>34.9</v>
      </c>
      <c r="R2634" s="17">
        <v>42494.061793981484</v>
      </c>
      <c r="S2634" s="17">
        <v>42519.061793981484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 t="shared" si="82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s="11" t="s">
        <v>8275</v>
      </c>
      <c r="P2635" t="s">
        <v>8311</v>
      </c>
      <c r="Q2635">
        <f t="shared" si="83"/>
        <v>89.1</v>
      </c>
      <c r="R2635" s="17">
        <v>41667.823287037041</v>
      </c>
      <c r="S2635" s="17">
        <v>41697.958333333336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 t="shared" si="82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s="11" t="s">
        <v>8275</v>
      </c>
      <c r="P2636" t="s">
        <v>8311</v>
      </c>
      <c r="Q2636">
        <f t="shared" si="83"/>
        <v>39.44</v>
      </c>
      <c r="R2636" s="17">
        <v>42612.656493055561</v>
      </c>
      <c r="S2636" s="17">
        <v>42642.656493055561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 t="shared" si="82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s="11" t="s">
        <v>8275</v>
      </c>
      <c r="P2637" t="s">
        <v>8311</v>
      </c>
      <c r="Q2637">
        <f t="shared" si="83"/>
        <v>136.9</v>
      </c>
      <c r="R2637" s="17">
        <v>42037.950937500005</v>
      </c>
      <c r="S2637" s="17">
        <v>42072.909270833334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 t="shared" si="82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s="11" t="s">
        <v>8275</v>
      </c>
      <c r="P2638" t="s">
        <v>8311</v>
      </c>
      <c r="Q2638">
        <f t="shared" si="83"/>
        <v>37.46</v>
      </c>
      <c r="R2638" s="17">
        <v>42636.614745370374</v>
      </c>
      <c r="S2638" s="17">
        <v>42659.041666666672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 t="shared" si="82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s="11" t="s">
        <v>8275</v>
      </c>
      <c r="P2639" t="s">
        <v>8311</v>
      </c>
      <c r="Q2639">
        <f t="shared" si="83"/>
        <v>31.96</v>
      </c>
      <c r="R2639" s="17">
        <v>42639.549479166672</v>
      </c>
      <c r="S2639" s="17">
        <v>42655.549479166672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 t="shared" si="82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s="11" t="s">
        <v>8275</v>
      </c>
      <c r="P2640" t="s">
        <v>8311</v>
      </c>
      <c r="Q2640">
        <f t="shared" si="83"/>
        <v>25.21</v>
      </c>
      <c r="R2640" s="17">
        <v>41989.913136574076</v>
      </c>
      <c r="S2640" s="17">
        <v>42019.913136574076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 t="shared" si="82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s="11" t="s">
        <v>8275</v>
      </c>
      <c r="P2641" t="s">
        <v>8311</v>
      </c>
      <c r="Q2641">
        <f t="shared" si="83"/>
        <v>10.039999999999999</v>
      </c>
      <c r="R2641" s="17">
        <v>42024.86513888889</v>
      </c>
      <c r="S2641" s="17">
        <v>42054.86513888889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 t="shared" si="82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s="11" t="s">
        <v>8275</v>
      </c>
      <c r="P2642" t="s">
        <v>8311</v>
      </c>
      <c r="Q2642">
        <f t="shared" si="83"/>
        <v>45.94</v>
      </c>
      <c r="R2642" s="17">
        <v>42103.160578703704</v>
      </c>
      <c r="S2642" s="17">
        <v>42163.160578703704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 t="shared" si="82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s="11" t="s">
        <v>8275</v>
      </c>
      <c r="P2643" t="s">
        <v>8311</v>
      </c>
      <c r="Q2643">
        <f t="shared" si="83"/>
        <v>15</v>
      </c>
      <c r="R2643" s="17">
        <v>41880.827118055553</v>
      </c>
      <c r="S2643" s="17">
        <v>41897.839583333334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 t="shared" si="82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s="11" t="s">
        <v>8275</v>
      </c>
      <c r="P2644" t="s">
        <v>8311</v>
      </c>
      <c r="Q2644">
        <f t="shared" si="83"/>
        <v>0</v>
      </c>
      <c r="R2644" s="17">
        <v>42536.246620370366</v>
      </c>
      <c r="S2644" s="17">
        <v>42566.289583333331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 t="shared" si="82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s="11" t="s">
        <v>8275</v>
      </c>
      <c r="P2645" t="s">
        <v>8311</v>
      </c>
      <c r="Q2645">
        <f t="shared" si="83"/>
        <v>223.58</v>
      </c>
      <c r="R2645" s="17">
        <v>42689.582349537035</v>
      </c>
      <c r="S2645" s="17">
        <v>42725.332638888889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 t="shared" si="82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s="11" t="s">
        <v>8275</v>
      </c>
      <c r="P2646" t="s">
        <v>8311</v>
      </c>
      <c r="Q2646">
        <f t="shared" si="83"/>
        <v>39.479999999999997</v>
      </c>
      <c r="R2646" s="17">
        <v>42774.792071759264</v>
      </c>
      <c r="S2646" s="17">
        <v>42804.792071759264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 t="shared" si="82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s="11" t="s">
        <v>8275</v>
      </c>
      <c r="P2647" t="s">
        <v>8311</v>
      </c>
      <c r="Q2647">
        <f t="shared" si="83"/>
        <v>91.3</v>
      </c>
      <c r="R2647" s="17">
        <v>41921.842627314814</v>
      </c>
      <c r="S2647" s="17">
        <v>41951.884293981479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 t="shared" si="82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s="11" t="s">
        <v>8275</v>
      </c>
      <c r="P2648" t="s">
        <v>8311</v>
      </c>
      <c r="Q2648">
        <f t="shared" si="83"/>
        <v>78.67</v>
      </c>
      <c r="R2648" s="17">
        <v>42226.313298611116</v>
      </c>
      <c r="S2648" s="17">
        <v>42256.313298611116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 t="shared" si="82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s="11" t="s">
        <v>8275</v>
      </c>
      <c r="P2649" t="s">
        <v>8311</v>
      </c>
      <c r="Q2649">
        <f t="shared" si="83"/>
        <v>12</v>
      </c>
      <c r="R2649" s="17">
        <v>42200.261793981481</v>
      </c>
      <c r="S2649" s="17">
        <v>42230.261793981481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 t="shared" si="82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s="11" t="s">
        <v>8275</v>
      </c>
      <c r="P2650" t="s">
        <v>8311</v>
      </c>
      <c r="Q2650">
        <f t="shared" si="83"/>
        <v>17.670000000000002</v>
      </c>
      <c r="R2650" s="17">
        <v>42408.714814814812</v>
      </c>
      <c r="S2650" s="17">
        <v>42438.714814814812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 t="shared" si="82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s="11" t="s">
        <v>8275</v>
      </c>
      <c r="P2651" t="s">
        <v>8311</v>
      </c>
      <c r="Q2651">
        <f t="shared" si="83"/>
        <v>41.33</v>
      </c>
      <c r="R2651" s="17">
        <v>42341.99700231482</v>
      </c>
      <c r="S2651" s="17">
        <v>42401.99700231482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 t="shared" si="82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s="11" t="s">
        <v>8275</v>
      </c>
      <c r="P2652" t="s">
        <v>8311</v>
      </c>
      <c r="Q2652">
        <f t="shared" si="83"/>
        <v>71.599999999999994</v>
      </c>
      <c r="R2652" s="17">
        <v>42695.624340277776</v>
      </c>
      <c r="S2652" s="17">
        <v>42725.624340277776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 t="shared" si="82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s="11" t="s">
        <v>8275</v>
      </c>
      <c r="P2653" t="s">
        <v>8311</v>
      </c>
      <c r="Q2653">
        <f t="shared" si="83"/>
        <v>307.82</v>
      </c>
      <c r="R2653" s="17">
        <v>42327.805659722217</v>
      </c>
      <c r="S2653" s="17">
        <v>42355.805659722217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 t="shared" si="82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s="11" t="s">
        <v>8275</v>
      </c>
      <c r="P2654" t="s">
        <v>8311</v>
      </c>
      <c r="Q2654">
        <f t="shared" si="83"/>
        <v>80.45</v>
      </c>
      <c r="R2654" s="17">
        <v>41953.158854166672</v>
      </c>
      <c r="S2654" s="17">
        <v>41983.158854166672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 t="shared" si="82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s="11" t="s">
        <v>8275</v>
      </c>
      <c r="P2655" t="s">
        <v>8311</v>
      </c>
      <c r="Q2655">
        <f t="shared" si="83"/>
        <v>83.94</v>
      </c>
      <c r="R2655" s="17">
        <v>41771.651932870373</v>
      </c>
      <c r="S2655" s="17">
        <v>41803.166666666664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 t="shared" si="82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s="11" t="s">
        <v>8275</v>
      </c>
      <c r="P2656" t="s">
        <v>8311</v>
      </c>
      <c r="Q2656">
        <f t="shared" si="83"/>
        <v>8.5</v>
      </c>
      <c r="R2656" s="17">
        <v>42055.600995370376</v>
      </c>
      <c r="S2656" s="17">
        <v>42115.559328703705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 t="shared" si="82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s="11" t="s">
        <v>8275</v>
      </c>
      <c r="P2657" t="s">
        <v>8311</v>
      </c>
      <c r="Q2657">
        <f t="shared" si="83"/>
        <v>73.37</v>
      </c>
      <c r="R2657" s="17">
        <v>42381.866284722222</v>
      </c>
      <c r="S2657" s="17">
        <v>42409.833333333328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 t="shared" si="82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s="11" t="s">
        <v>8275</v>
      </c>
      <c r="P2658" t="s">
        <v>8311</v>
      </c>
      <c r="Q2658">
        <f t="shared" si="83"/>
        <v>112.86</v>
      </c>
      <c r="R2658" s="17">
        <v>42767.688518518517</v>
      </c>
      <c r="S2658" s="17">
        <v>42806.791666666672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 t="shared" si="82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s="11" t="s">
        <v>8275</v>
      </c>
      <c r="P2659" t="s">
        <v>8311</v>
      </c>
      <c r="Q2659">
        <f t="shared" si="83"/>
        <v>95.28</v>
      </c>
      <c r="R2659" s="17">
        <v>42551.928854166668</v>
      </c>
      <c r="S2659" s="17">
        <v>42585.0625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 t="shared" si="82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s="11" t="s">
        <v>8275</v>
      </c>
      <c r="P2660" t="s">
        <v>8311</v>
      </c>
      <c r="Q2660">
        <f t="shared" si="83"/>
        <v>22.75</v>
      </c>
      <c r="R2660" s="17">
        <v>42551.884189814817</v>
      </c>
      <c r="S2660" s="17">
        <v>42581.884189814817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 t="shared" si="82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s="11" t="s">
        <v>8275</v>
      </c>
      <c r="P2661" t="s">
        <v>8311</v>
      </c>
      <c r="Q2661">
        <f t="shared" si="83"/>
        <v>133.30000000000001</v>
      </c>
      <c r="R2661" s="17">
        <v>42082.069560185191</v>
      </c>
      <c r="S2661" s="17">
        <v>42112.069560185191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 t="shared" si="82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s="11" t="s">
        <v>8275</v>
      </c>
      <c r="P2662" t="s">
        <v>8311</v>
      </c>
      <c r="Q2662">
        <f t="shared" si="83"/>
        <v>3.8</v>
      </c>
      <c r="R2662" s="17">
        <v>42272.713171296295</v>
      </c>
      <c r="S2662" s="17">
        <v>42332.754837962959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 t="shared" si="82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s="11" t="s">
        <v>8275</v>
      </c>
      <c r="P2663" t="s">
        <v>8312</v>
      </c>
      <c r="Q2663">
        <f t="shared" si="83"/>
        <v>85.75</v>
      </c>
      <c r="R2663" s="17">
        <v>41542.958449074074</v>
      </c>
      <c r="S2663" s="17">
        <v>41572.958449074074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 t="shared" si="82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s="11" t="s">
        <v>8275</v>
      </c>
      <c r="P2664" t="s">
        <v>8312</v>
      </c>
      <c r="Q2664">
        <f t="shared" si="83"/>
        <v>267</v>
      </c>
      <c r="R2664" s="17">
        <v>42207.746678240743</v>
      </c>
      <c r="S2664" s="17">
        <v>42237.746678240743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 t="shared" si="82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s="11" t="s">
        <v>8275</v>
      </c>
      <c r="P2665" t="s">
        <v>8312</v>
      </c>
      <c r="Q2665">
        <f t="shared" si="83"/>
        <v>373.56</v>
      </c>
      <c r="R2665" s="17">
        <v>42222.622766203705</v>
      </c>
      <c r="S2665" s="17">
        <v>42251.625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 t="shared" si="82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s="11" t="s">
        <v>8275</v>
      </c>
      <c r="P2666" t="s">
        <v>8312</v>
      </c>
      <c r="Q2666">
        <f t="shared" si="83"/>
        <v>174.04</v>
      </c>
      <c r="R2666" s="17">
        <v>42313.02542824074</v>
      </c>
      <c r="S2666" s="17">
        <v>42347.290972222225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 t="shared" si="82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s="11" t="s">
        <v>8275</v>
      </c>
      <c r="P2667" t="s">
        <v>8312</v>
      </c>
      <c r="Q2667">
        <f t="shared" si="83"/>
        <v>93.7</v>
      </c>
      <c r="R2667" s="17">
        <v>42083.895532407405</v>
      </c>
      <c r="S2667" s="17">
        <v>42128.895532407405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 t="shared" si="82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s="11" t="s">
        <v>8275</v>
      </c>
      <c r="P2668" t="s">
        <v>8312</v>
      </c>
      <c r="Q2668">
        <f t="shared" si="83"/>
        <v>77.33</v>
      </c>
      <c r="R2668" s="17">
        <v>42235.764340277776</v>
      </c>
      <c r="S2668" s="17">
        <v>42272.875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 t="shared" si="82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s="11" t="s">
        <v>8275</v>
      </c>
      <c r="P2669" t="s">
        <v>8312</v>
      </c>
      <c r="Q2669">
        <f t="shared" si="83"/>
        <v>92.22</v>
      </c>
      <c r="R2669" s="17">
        <v>42380.926111111112</v>
      </c>
      <c r="S2669" s="17">
        <v>42410.926111111112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 t="shared" si="82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s="11" t="s">
        <v>8275</v>
      </c>
      <c r="P2670" t="s">
        <v>8312</v>
      </c>
      <c r="Q2670">
        <f t="shared" si="83"/>
        <v>60.96</v>
      </c>
      <c r="R2670" s="17">
        <v>42275.588715277772</v>
      </c>
      <c r="S2670" s="17">
        <v>42317.60555555555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 t="shared" si="82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s="11" t="s">
        <v>8275</v>
      </c>
      <c r="P2671" t="s">
        <v>8312</v>
      </c>
      <c r="Q2671">
        <f t="shared" si="83"/>
        <v>91</v>
      </c>
      <c r="R2671" s="17">
        <v>42319.035833333335</v>
      </c>
      <c r="S2671" s="17">
        <v>42379.035833333335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 t="shared" si="82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s="11" t="s">
        <v>8275</v>
      </c>
      <c r="P2672" t="s">
        <v>8312</v>
      </c>
      <c r="Q2672">
        <f t="shared" si="83"/>
        <v>41.58</v>
      </c>
      <c r="R2672" s="17">
        <v>41821.020601851851</v>
      </c>
      <c r="S2672" s="17">
        <v>41849.020601851851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 t="shared" si="82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s="11" t="s">
        <v>8275</v>
      </c>
      <c r="P2673" t="s">
        <v>8312</v>
      </c>
      <c r="Q2673">
        <f t="shared" si="83"/>
        <v>33.76</v>
      </c>
      <c r="R2673" s="17">
        <v>41962.749027777783</v>
      </c>
      <c r="S2673" s="17">
        <v>41992.818055555559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 t="shared" si="82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s="11" t="s">
        <v>8275</v>
      </c>
      <c r="P2674" t="s">
        <v>8312</v>
      </c>
      <c r="Q2674">
        <f t="shared" si="83"/>
        <v>70.62</v>
      </c>
      <c r="R2674" s="17">
        <v>42344.884143518517</v>
      </c>
      <c r="S2674" s="17">
        <v>42366.25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 t="shared" si="82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s="11" t="s">
        <v>8275</v>
      </c>
      <c r="P2675" t="s">
        <v>8312</v>
      </c>
      <c r="Q2675">
        <f t="shared" si="83"/>
        <v>167.15</v>
      </c>
      <c r="R2675" s="17">
        <v>41912.541655092595</v>
      </c>
      <c r="S2675" s="17">
        <v>41941.947916666664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 t="shared" si="82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s="11" t="s">
        <v>8275</v>
      </c>
      <c r="P2676" t="s">
        <v>8312</v>
      </c>
      <c r="Q2676">
        <f t="shared" si="83"/>
        <v>128.62</v>
      </c>
      <c r="R2676" s="17">
        <v>42529.632754629631</v>
      </c>
      <c r="S2676" s="17">
        <v>42556.207638888889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 t="shared" si="82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s="11" t="s">
        <v>8275</v>
      </c>
      <c r="P2677" t="s">
        <v>8312</v>
      </c>
      <c r="Q2677">
        <f t="shared" si="83"/>
        <v>65.41</v>
      </c>
      <c r="R2677" s="17">
        <v>41923.857511574075</v>
      </c>
      <c r="S2677" s="17">
        <v>41953.899178240739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 t="shared" si="82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s="11" t="s">
        <v>8275</v>
      </c>
      <c r="P2678" t="s">
        <v>8312</v>
      </c>
      <c r="Q2678">
        <f t="shared" si="83"/>
        <v>117.56</v>
      </c>
      <c r="R2678" s="17">
        <v>42482.624699074076</v>
      </c>
      <c r="S2678" s="17">
        <v>42512.624699074076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 t="shared" si="82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s="11" t="s">
        <v>8275</v>
      </c>
      <c r="P2679" t="s">
        <v>8312</v>
      </c>
      <c r="Q2679">
        <f t="shared" si="83"/>
        <v>126.48</v>
      </c>
      <c r="R2679" s="17">
        <v>41793.029432870368</v>
      </c>
      <c r="S2679" s="17">
        <v>41823.029432870368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 t="shared" si="82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s="11" t="s">
        <v>8275</v>
      </c>
      <c r="P2680" t="s">
        <v>8312</v>
      </c>
      <c r="Q2680">
        <f t="shared" si="83"/>
        <v>550</v>
      </c>
      <c r="R2680" s="17">
        <v>42241.798206018517</v>
      </c>
      <c r="S2680" s="17">
        <v>42271.798206018517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 t="shared" si="82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s="11" t="s">
        <v>8275</v>
      </c>
      <c r="P2681" t="s">
        <v>8312</v>
      </c>
      <c r="Q2681">
        <f t="shared" si="83"/>
        <v>44</v>
      </c>
      <c r="R2681" s="17">
        <v>42033.001087962963</v>
      </c>
      <c r="S2681" s="17">
        <v>42063.001087962963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 t="shared" si="82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s="11" t="s">
        <v>8275</v>
      </c>
      <c r="P2682" t="s">
        <v>8312</v>
      </c>
      <c r="Q2682">
        <f t="shared" si="83"/>
        <v>69</v>
      </c>
      <c r="R2682" s="17">
        <v>42436.211701388893</v>
      </c>
      <c r="S2682" s="17">
        <v>42466.170034722221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 t="shared" si="82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s="11" t="s">
        <v>8292</v>
      </c>
      <c r="P2683" t="s">
        <v>8293</v>
      </c>
      <c r="Q2683">
        <f t="shared" si="83"/>
        <v>27.5</v>
      </c>
      <c r="R2683" s="17">
        <v>41805.895254629628</v>
      </c>
      <c r="S2683" s="17">
        <v>41830.895254629628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 t="shared" si="82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s="11" t="s">
        <v>8292</v>
      </c>
      <c r="P2684" t="s">
        <v>8293</v>
      </c>
      <c r="Q2684">
        <f t="shared" si="83"/>
        <v>84.9</v>
      </c>
      <c r="R2684" s="17">
        <v>41932.871990740743</v>
      </c>
      <c r="S2684" s="17">
        <v>41965.249305555553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 t="shared" si="82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s="11" t="s">
        <v>8292</v>
      </c>
      <c r="P2685" t="s">
        <v>8293</v>
      </c>
      <c r="Q2685">
        <f t="shared" si="83"/>
        <v>12</v>
      </c>
      <c r="R2685" s="17">
        <v>42034.75509259259</v>
      </c>
      <c r="S2685" s="17">
        <v>42064.75509259259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 t="shared" si="82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s="11" t="s">
        <v>8292</v>
      </c>
      <c r="P2686" t="s">
        <v>8293</v>
      </c>
      <c r="Q2686">
        <f t="shared" si="83"/>
        <v>200</v>
      </c>
      <c r="R2686" s="17">
        <v>41820.914641203701</v>
      </c>
      <c r="S2686" s="17">
        <v>41860.914641203701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 t="shared" si="82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s="11" t="s">
        <v>8292</v>
      </c>
      <c r="P2687" t="s">
        <v>8293</v>
      </c>
      <c r="Q2687">
        <f t="shared" si="83"/>
        <v>10</v>
      </c>
      <c r="R2687" s="17">
        <v>42061.69594907407</v>
      </c>
      <c r="S2687" s="17">
        <v>42121.654282407413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 t="shared" si="82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s="11" t="s">
        <v>8292</v>
      </c>
      <c r="P2688" t="s">
        <v>8293</v>
      </c>
      <c r="Q2688">
        <f t="shared" si="83"/>
        <v>0</v>
      </c>
      <c r="R2688" s="17">
        <v>41892.974803240737</v>
      </c>
      <c r="S2688" s="17">
        <v>41912.974803240737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 t="shared" si="82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s="11" t="s">
        <v>8292</v>
      </c>
      <c r="P2689" t="s">
        <v>8293</v>
      </c>
      <c r="Q2689">
        <f t="shared" si="83"/>
        <v>0</v>
      </c>
      <c r="R2689" s="17">
        <v>42154.64025462963</v>
      </c>
      <c r="S2689" s="17">
        <v>42184.64025462963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 t="shared" ref="F2690:F2753" si="84">ROUND(E2690/D2690*100,0)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s="11" t="s">
        <v>8292</v>
      </c>
      <c r="P2690" t="s">
        <v>8293</v>
      </c>
      <c r="Q2690">
        <f t="shared" ref="Q2690:Q2753" si="85">IFERROR(ROUND(E2690/M2690,2),0)</f>
        <v>5.29</v>
      </c>
      <c r="R2690" s="17">
        <v>42028.118865740747</v>
      </c>
      <c r="S2690" s="17">
        <v>42059.125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 t="shared" si="84"/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s="11" t="s">
        <v>8292</v>
      </c>
      <c r="P2691" t="s">
        <v>8293</v>
      </c>
      <c r="Q2691">
        <f t="shared" si="85"/>
        <v>1</v>
      </c>
      <c r="R2691" s="17">
        <v>42551.961689814809</v>
      </c>
      <c r="S2691" s="17">
        <v>42581.961689814809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 t="shared" si="84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s="11" t="s">
        <v>8292</v>
      </c>
      <c r="P2692" t="s">
        <v>8293</v>
      </c>
      <c r="Q2692">
        <f t="shared" si="85"/>
        <v>72.760000000000005</v>
      </c>
      <c r="R2692" s="17">
        <v>42113.105046296296</v>
      </c>
      <c r="S2692" s="17">
        <v>42158.105046296296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 t="shared" si="84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s="11" t="s">
        <v>8292</v>
      </c>
      <c r="P2693" t="s">
        <v>8293</v>
      </c>
      <c r="Q2693">
        <f t="shared" si="85"/>
        <v>17.5</v>
      </c>
      <c r="R2693" s="17">
        <v>42089.724039351851</v>
      </c>
      <c r="S2693" s="17">
        <v>42134.724039351851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 t="shared" si="84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s="11" t="s">
        <v>8292</v>
      </c>
      <c r="P2694" t="s">
        <v>8293</v>
      </c>
      <c r="Q2694">
        <f t="shared" si="85"/>
        <v>25</v>
      </c>
      <c r="R2694" s="17">
        <v>42058.334027777775</v>
      </c>
      <c r="S2694" s="17">
        <v>42088.292361111111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 t="shared" si="84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s="11" t="s">
        <v>8292</v>
      </c>
      <c r="P2695" t="s">
        <v>8293</v>
      </c>
      <c r="Q2695">
        <f t="shared" si="85"/>
        <v>13.33</v>
      </c>
      <c r="R2695" s="17">
        <v>41834.138495370367</v>
      </c>
      <c r="S2695" s="17">
        <v>41864.138495370367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 t="shared" si="84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s="11" t="s">
        <v>8292</v>
      </c>
      <c r="P2696" t="s">
        <v>8293</v>
      </c>
      <c r="Q2696">
        <f t="shared" si="85"/>
        <v>1</v>
      </c>
      <c r="R2696" s="17">
        <v>41878.140497685185</v>
      </c>
      <c r="S2696" s="17">
        <v>41908.140497685185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 t="shared" si="84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s="11" t="s">
        <v>8292</v>
      </c>
      <c r="P2697" t="s">
        <v>8293</v>
      </c>
      <c r="Q2697">
        <f t="shared" si="85"/>
        <v>23.67</v>
      </c>
      <c r="R2697" s="17">
        <v>42048.181921296295</v>
      </c>
      <c r="S2697" s="17">
        <v>42108.14025462963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 t="shared" si="84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s="11" t="s">
        <v>8292</v>
      </c>
      <c r="P2698" t="s">
        <v>8293</v>
      </c>
      <c r="Q2698">
        <f t="shared" si="85"/>
        <v>89.21</v>
      </c>
      <c r="R2698" s="17">
        <v>41964.844444444447</v>
      </c>
      <c r="S2698" s="17">
        <v>41998.844444444447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 t="shared" si="84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s="11" t="s">
        <v>8292</v>
      </c>
      <c r="P2699" t="s">
        <v>8293</v>
      </c>
      <c r="Q2699">
        <f t="shared" si="85"/>
        <v>116.56</v>
      </c>
      <c r="R2699" s="17">
        <v>42187.940081018518</v>
      </c>
      <c r="S2699" s="17">
        <v>42218.916666666672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 t="shared" si="84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s="11" t="s">
        <v>8292</v>
      </c>
      <c r="P2700" t="s">
        <v>8293</v>
      </c>
      <c r="Q2700">
        <f t="shared" si="85"/>
        <v>13.01</v>
      </c>
      <c r="R2700" s="17">
        <v>41787.898240740738</v>
      </c>
      <c r="S2700" s="17">
        <v>41817.898240740738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 t="shared" si="84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s="11" t="s">
        <v>8292</v>
      </c>
      <c r="P2701" t="s">
        <v>8293</v>
      </c>
      <c r="Q2701">
        <f t="shared" si="85"/>
        <v>0</v>
      </c>
      <c r="R2701" s="17">
        <v>41829.896562499998</v>
      </c>
      <c r="S2701" s="17">
        <v>41859.896562499998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 t="shared" si="84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s="11" t="s">
        <v>8292</v>
      </c>
      <c r="P2702" t="s">
        <v>8293</v>
      </c>
      <c r="Q2702">
        <f t="shared" si="85"/>
        <v>17.5</v>
      </c>
      <c r="R2702" s="17">
        <v>41870.87467592593</v>
      </c>
      <c r="S2702" s="17">
        <v>41900.87467592593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 t="shared" si="84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s="11" t="s">
        <v>8273</v>
      </c>
      <c r="P2703" t="s">
        <v>8313</v>
      </c>
      <c r="Q2703">
        <f t="shared" si="85"/>
        <v>34.130000000000003</v>
      </c>
      <c r="R2703" s="17">
        <v>42801.774699074071</v>
      </c>
      <c r="S2703" s="17">
        <v>42832.733032407406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 t="shared" si="84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s="11" t="s">
        <v>8273</v>
      </c>
      <c r="P2704" t="s">
        <v>8313</v>
      </c>
      <c r="Q2704">
        <f t="shared" si="85"/>
        <v>132.35</v>
      </c>
      <c r="R2704" s="17">
        <v>42800.801817129628</v>
      </c>
      <c r="S2704" s="17">
        <v>42830.760150462964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 t="shared" si="84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s="11" t="s">
        <v>8273</v>
      </c>
      <c r="P2705" t="s">
        <v>8313</v>
      </c>
      <c r="Q2705">
        <f t="shared" si="85"/>
        <v>922.22</v>
      </c>
      <c r="R2705" s="17">
        <v>42756.690162037034</v>
      </c>
      <c r="S2705" s="17">
        <v>42816.648495370369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 t="shared" si="84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s="11" t="s">
        <v>8273</v>
      </c>
      <c r="P2706" t="s">
        <v>8313</v>
      </c>
      <c r="Q2706">
        <f t="shared" si="85"/>
        <v>163.57</v>
      </c>
      <c r="R2706" s="17">
        <v>42787.862430555557</v>
      </c>
      <c r="S2706" s="17">
        <v>42830.820763888885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 t="shared" si="84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s="11" t="s">
        <v>8273</v>
      </c>
      <c r="P2707" t="s">
        <v>8313</v>
      </c>
      <c r="Q2707">
        <f t="shared" si="85"/>
        <v>217.38</v>
      </c>
      <c r="R2707" s="17">
        <v>42773.916180555556</v>
      </c>
      <c r="S2707" s="17">
        <v>42818.874513888892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 t="shared" si="84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s="11" t="s">
        <v>8273</v>
      </c>
      <c r="P2708" t="s">
        <v>8313</v>
      </c>
      <c r="Q2708">
        <f t="shared" si="85"/>
        <v>149.44</v>
      </c>
      <c r="R2708" s="17">
        <v>41899.294942129629</v>
      </c>
      <c r="S2708" s="17">
        <v>41928.290972222225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 t="shared" si="84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s="11" t="s">
        <v>8273</v>
      </c>
      <c r="P2709" t="s">
        <v>8313</v>
      </c>
      <c r="Q2709">
        <f t="shared" si="85"/>
        <v>71.239999999999995</v>
      </c>
      <c r="R2709" s="17">
        <v>41391.782905092594</v>
      </c>
      <c r="S2709" s="17">
        <v>41421.290972222225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 t="shared" si="84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s="11" t="s">
        <v>8273</v>
      </c>
      <c r="P2710" t="s">
        <v>8313</v>
      </c>
      <c r="Q2710">
        <f t="shared" si="85"/>
        <v>44.46</v>
      </c>
      <c r="R2710" s="17">
        <v>42512.698217592595</v>
      </c>
      <c r="S2710" s="17">
        <v>42572.698217592595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 t="shared" si="84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s="11" t="s">
        <v>8273</v>
      </c>
      <c r="P2711" t="s">
        <v>8313</v>
      </c>
      <c r="Q2711">
        <f t="shared" si="85"/>
        <v>164.94</v>
      </c>
      <c r="R2711" s="17">
        <v>42612.149780092594</v>
      </c>
      <c r="S2711" s="17">
        <v>42647.165972222225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 t="shared" si="84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s="11" t="s">
        <v>8273</v>
      </c>
      <c r="P2712" t="s">
        <v>8313</v>
      </c>
      <c r="Q2712">
        <f t="shared" si="85"/>
        <v>84.87</v>
      </c>
      <c r="R2712" s="17">
        <v>41828.229490740741</v>
      </c>
      <c r="S2712" s="17">
        <v>41860.083333333336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 t="shared" si="84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s="11" t="s">
        <v>8273</v>
      </c>
      <c r="P2713" t="s">
        <v>8313</v>
      </c>
      <c r="Q2713">
        <f t="shared" si="85"/>
        <v>53.95</v>
      </c>
      <c r="R2713" s="17">
        <v>41780.745254629634</v>
      </c>
      <c r="S2713" s="17">
        <v>41810.917361111111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 t="shared" si="84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s="11" t="s">
        <v>8273</v>
      </c>
      <c r="P2714" t="s">
        <v>8313</v>
      </c>
      <c r="Q2714">
        <f t="shared" si="85"/>
        <v>50.53</v>
      </c>
      <c r="R2714" s="17">
        <v>41432.062037037038</v>
      </c>
      <c r="S2714" s="17">
        <v>41468.75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 t="shared" si="84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s="11" t="s">
        <v>8273</v>
      </c>
      <c r="P2715" t="s">
        <v>8313</v>
      </c>
      <c r="Q2715">
        <f t="shared" si="85"/>
        <v>108</v>
      </c>
      <c r="R2715" s="17">
        <v>42322.653749999998</v>
      </c>
      <c r="S2715" s="17">
        <v>42362.653749999998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 t="shared" si="84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s="11" t="s">
        <v>8273</v>
      </c>
      <c r="P2716" t="s">
        <v>8313</v>
      </c>
      <c r="Q2716">
        <f t="shared" si="85"/>
        <v>95.37</v>
      </c>
      <c r="R2716" s="17">
        <v>42629.655046296291</v>
      </c>
      <c r="S2716" s="17">
        <v>42657.958333333328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 t="shared" si="84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s="11" t="s">
        <v>8273</v>
      </c>
      <c r="P2717" t="s">
        <v>8313</v>
      </c>
      <c r="Q2717">
        <f t="shared" si="85"/>
        <v>57.63</v>
      </c>
      <c r="R2717" s="17">
        <v>42387.398472222223</v>
      </c>
      <c r="S2717" s="17">
        <v>42421.398472222223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 t="shared" si="84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s="11" t="s">
        <v>8273</v>
      </c>
      <c r="P2718" t="s">
        <v>8313</v>
      </c>
      <c r="Q2718">
        <f t="shared" si="85"/>
        <v>64.16</v>
      </c>
      <c r="R2718" s="17">
        <v>42255.333252314813</v>
      </c>
      <c r="S2718" s="17">
        <v>42285.333252314813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 t="shared" si="84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s="11" t="s">
        <v>8273</v>
      </c>
      <c r="P2719" t="s">
        <v>8313</v>
      </c>
      <c r="Q2719">
        <f t="shared" si="85"/>
        <v>92.39</v>
      </c>
      <c r="R2719" s="17">
        <v>41934.914918981485</v>
      </c>
      <c r="S2719" s="17">
        <v>41979.956585648149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 t="shared" si="84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s="11" t="s">
        <v>8273</v>
      </c>
      <c r="P2720" t="s">
        <v>8313</v>
      </c>
      <c r="Q2720">
        <f t="shared" si="85"/>
        <v>125.98</v>
      </c>
      <c r="R2720" s="17">
        <v>42465.596585648149</v>
      </c>
      <c r="S2720" s="17">
        <v>42493.958333333328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 t="shared" si="84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s="11" t="s">
        <v>8273</v>
      </c>
      <c r="P2721" t="s">
        <v>8313</v>
      </c>
      <c r="Q2721">
        <f t="shared" si="85"/>
        <v>94.64</v>
      </c>
      <c r="R2721" s="17">
        <v>42418.031180555554</v>
      </c>
      <c r="S2721" s="17">
        <v>42477.989513888882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 t="shared" si="84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s="11" t="s">
        <v>8273</v>
      </c>
      <c r="P2722" t="s">
        <v>8313</v>
      </c>
      <c r="Q2722">
        <f t="shared" si="85"/>
        <v>170.7</v>
      </c>
      <c r="R2722" s="17">
        <v>42655.465891203698</v>
      </c>
      <c r="S2722" s="17">
        <v>42685.507557870369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 t="shared" si="84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s="11" t="s">
        <v>8275</v>
      </c>
      <c r="P2723" t="s">
        <v>8305</v>
      </c>
      <c r="Q2723">
        <f t="shared" si="85"/>
        <v>40.76</v>
      </c>
      <c r="R2723" s="17">
        <v>41493.543958333335</v>
      </c>
      <c r="S2723" s="17">
        <v>41523.791666666664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 t="shared" si="84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s="11" t="s">
        <v>8275</v>
      </c>
      <c r="P2724" t="s">
        <v>8305</v>
      </c>
      <c r="Q2724">
        <f t="shared" si="85"/>
        <v>68.25</v>
      </c>
      <c r="R2724" s="17">
        <v>42704.857094907406</v>
      </c>
      <c r="S2724" s="17">
        <v>42764.857094907406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 t="shared" si="84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s="11" t="s">
        <v>8275</v>
      </c>
      <c r="P2725" t="s">
        <v>8305</v>
      </c>
      <c r="Q2725">
        <f t="shared" si="85"/>
        <v>95.49</v>
      </c>
      <c r="R2725" s="17">
        <v>41944.83898148148</v>
      </c>
      <c r="S2725" s="17">
        <v>42004.880648148144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 t="shared" si="84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s="11" t="s">
        <v>8275</v>
      </c>
      <c r="P2726" t="s">
        <v>8305</v>
      </c>
      <c r="Q2726">
        <f t="shared" si="85"/>
        <v>7.19</v>
      </c>
      <c r="R2726" s="17">
        <v>42199.32707175926</v>
      </c>
      <c r="S2726" s="17">
        <v>42231.32707175926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 t="shared" si="84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s="11" t="s">
        <v>8275</v>
      </c>
      <c r="P2727" t="s">
        <v>8305</v>
      </c>
      <c r="Q2727">
        <f t="shared" si="85"/>
        <v>511.65</v>
      </c>
      <c r="R2727" s="17">
        <v>42745.744618055556</v>
      </c>
      <c r="S2727" s="17">
        <v>42795.744618055556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 t="shared" si="84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s="11" t="s">
        <v>8275</v>
      </c>
      <c r="P2728" t="s">
        <v>8305</v>
      </c>
      <c r="Q2728">
        <f t="shared" si="85"/>
        <v>261.75</v>
      </c>
      <c r="R2728" s="17">
        <v>42452.579988425925</v>
      </c>
      <c r="S2728" s="17">
        <v>42482.579988425925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 t="shared" si="84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s="11" t="s">
        <v>8275</v>
      </c>
      <c r="P2729" t="s">
        <v>8305</v>
      </c>
      <c r="Q2729">
        <f t="shared" si="85"/>
        <v>69.760000000000005</v>
      </c>
      <c r="R2729" s="17">
        <v>42198.676655092597</v>
      </c>
      <c r="S2729" s="17">
        <v>42223.676655092597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 t="shared" si="84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s="11" t="s">
        <v>8275</v>
      </c>
      <c r="P2730" t="s">
        <v>8305</v>
      </c>
      <c r="Q2730">
        <f t="shared" si="85"/>
        <v>77.23</v>
      </c>
      <c r="R2730" s="17">
        <v>42333.59993055556</v>
      </c>
      <c r="S2730" s="17">
        <v>42368.59993055556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 t="shared" si="84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s="11" t="s">
        <v>8275</v>
      </c>
      <c r="P2731" t="s">
        <v>8305</v>
      </c>
      <c r="Q2731">
        <f t="shared" si="85"/>
        <v>340.57</v>
      </c>
      <c r="R2731" s="17">
        <v>42095.240706018521</v>
      </c>
      <c r="S2731" s="17">
        <v>42125.240706018521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 t="shared" si="84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s="11" t="s">
        <v>8275</v>
      </c>
      <c r="P2732" t="s">
        <v>8305</v>
      </c>
      <c r="Q2732">
        <f t="shared" si="85"/>
        <v>67.42</v>
      </c>
      <c r="R2732" s="17">
        <v>41351.541377314818</v>
      </c>
      <c r="S2732" s="17">
        <v>41386.541377314818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 t="shared" si="84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s="11" t="s">
        <v>8275</v>
      </c>
      <c r="P2733" t="s">
        <v>8305</v>
      </c>
      <c r="Q2733">
        <f t="shared" si="85"/>
        <v>845.7</v>
      </c>
      <c r="R2733" s="17">
        <v>41872.525717592594</v>
      </c>
      <c r="S2733" s="17">
        <v>41930.166666666664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 t="shared" si="84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s="11" t="s">
        <v>8275</v>
      </c>
      <c r="P2734" t="s">
        <v>8305</v>
      </c>
      <c r="Q2734">
        <f t="shared" si="85"/>
        <v>97.19</v>
      </c>
      <c r="R2734" s="17">
        <v>41389.808194444442</v>
      </c>
      <c r="S2734" s="17">
        <v>41422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 t="shared" si="84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s="11" t="s">
        <v>8275</v>
      </c>
      <c r="P2735" t="s">
        <v>8305</v>
      </c>
      <c r="Q2735">
        <f t="shared" si="85"/>
        <v>451.84</v>
      </c>
      <c r="R2735" s="17">
        <v>42044.272847222222</v>
      </c>
      <c r="S2735" s="17">
        <v>42104.231180555551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 t="shared" si="84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s="11" t="s">
        <v>8275</v>
      </c>
      <c r="P2736" t="s">
        <v>8305</v>
      </c>
      <c r="Q2736">
        <f t="shared" si="85"/>
        <v>138.66999999999999</v>
      </c>
      <c r="R2736" s="17">
        <v>42626.668888888889</v>
      </c>
      <c r="S2736" s="17">
        <v>42656.915972222225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 t="shared" si="84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s="11" t="s">
        <v>8275</v>
      </c>
      <c r="P2737" t="s">
        <v>8305</v>
      </c>
      <c r="Q2737">
        <f t="shared" si="85"/>
        <v>21.64</v>
      </c>
      <c r="R2737" s="17">
        <v>41316.120949074073</v>
      </c>
      <c r="S2737" s="17">
        <v>41346.833333333336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 t="shared" si="84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s="11" t="s">
        <v>8275</v>
      </c>
      <c r="P2738" t="s">
        <v>8305</v>
      </c>
      <c r="Q2738">
        <f t="shared" si="85"/>
        <v>169.52</v>
      </c>
      <c r="R2738" s="17">
        <v>41722.666354166664</v>
      </c>
      <c r="S2738" s="17">
        <v>41752.666354166664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 t="shared" si="84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s="11" t="s">
        <v>8275</v>
      </c>
      <c r="P2739" t="s">
        <v>8305</v>
      </c>
      <c r="Q2739">
        <f t="shared" si="85"/>
        <v>161.88</v>
      </c>
      <c r="R2739" s="17">
        <v>41611.917673611111</v>
      </c>
      <c r="S2739" s="17">
        <v>41654.791666666664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 t="shared" si="84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s="11" t="s">
        <v>8275</v>
      </c>
      <c r="P2740" t="s">
        <v>8305</v>
      </c>
      <c r="Q2740">
        <f t="shared" si="85"/>
        <v>493.13</v>
      </c>
      <c r="R2740" s="17">
        <v>42620.143564814818</v>
      </c>
      <c r="S2740" s="17">
        <v>42680.143564814818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 t="shared" si="84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s="11" t="s">
        <v>8275</v>
      </c>
      <c r="P2741" t="s">
        <v>8305</v>
      </c>
      <c r="Q2741">
        <f t="shared" si="85"/>
        <v>22.12</v>
      </c>
      <c r="R2741" s="17">
        <v>41719.887928240743</v>
      </c>
      <c r="S2741" s="17">
        <v>41764.887928240743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 t="shared" si="84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s="11" t="s">
        <v>8275</v>
      </c>
      <c r="P2742" t="s">
        <v>8305</v>
      </c>
      <c r="Q2742">
        <f t="shared" si="85"/>
        <v>18.239999999999998</v>
      </c>
      <c r="R2742" s="17">
        <v>42045.031851851847</v>
      </c>
      <c r="S2742" s="17">
        <v>42074.99018518519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 t="shared" si="84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s="11" t="s">
        <v>8278</v>
      </c>
      <c r="P2743" t="s">
        <v>8314</v>
      </c>
      <c r="Q2743">
        <f t="shared" si="85"/>
        <v>8.75</v>
      </c>
      <c r="R2743" s="17">
        <v>41911.657430555555</v>
      </c>
      <c r="S2743" s="17">
        <v>41932.088194444441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 t="shared" si="84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s="11" t="s">
        <v>8278</v>
      </c>
      <c r="P2744" t="s">
        <v>8314</v>
      </c>
      <c r="Q2744">
        <f t="shared" si="85"/>
        <v>40.61</v>
      </c>
      <c r="R2744" s="17">
        <v>41030.719756944447</v>
      </c>
      <c r="S2744" s="17">
        <v>41044.719756944447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 t="shared" si="84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s="11" t="s">
        <v>8278</v>
      </c>
      <c r="P2745" t="s">
        <v>8314</v>
      </c>
      <c r="Q2745">
        <f t="shared" si="85"/>
        <v>0</v>
      </c>
      <c r="R2745" s="17">
        <v>42632.328784722224</v>
      </c>
      <c r="S2745" s="17">
        <v>42662.328784722224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 t="shared" si="84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s="11" t="s">
        <v>8278</v>
      </c>
      <c r="P2746" t="s">
        <v>8314</v>
      </c>
      <c r="Q2746">
        <f t="shared" si="85"/>
        <v>37.950000000000003</v>
      </c>
      <c r="R2746" s="17">
        <v>40938.062476851854</v>
      </c>
      <c r="S2746" s="17">
        <v>40968.062476851854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 t="shared" si="84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s="11" t="s">
        <v>8278</v>
      </c>
      <c r="P2747" t="s">
        <v>8314</v>
      </c>
      <c r="Q2747">
        <f t="shared" si="85"/>
        <v>35.729999999999997</v>
      </c>
      <c r="R2747" s="17">
        <v>41044.988055555557</v>
      </c>
      <c r="S2747" s="17">
        <v>41104.988055555557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 t="shared" si="84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s="11" t="s">
        <v>8278</v>
      </c>
      <c r="P2748" t="s">
        <v>8314</v>
      </c>
      <c r="Q2748">
        <f t="shared" si="85"/>
        <v>42.16</v>
      </c>
      <c r="R2748" s="17">
        <v>41850.781377314815</v>
      </c>
      <c r="S2748" s="17">
        <v>41880.781377314815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 t="shared" si="84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s="11" t="s">
        <v>8278</v>
      </c>
      <c r="P2749" t="s">
        <v>8314</v>
      </c>
      <c r="Q2749">
        <f t="shared" si="85"/>
        <v>35</v>
      </c>
      <c r="R2749" s="17">
        <v>41044.64811342593</v>
      </c>
      <c r="S2749" s="17">
        <v>41076.131944444445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 t="shared" si="84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s="11" t="s">
        <v>8278</v>
      </c>
      <c r="P2750" t="s">
        <v>8314</v>
      </c>
      <c r="Q2750">
        <f t="shared" si="85"/>
        <v>13.25</v>
      </c>
      <c r="R2750" s="17">
        <v>42585.7106712963</v>
      </c>
      <c r="S2750" s="17">
        <v>42615.7106712963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 t="shared" si="84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s="11" t="s">
        <v>8278</v>
      </c>
      <c r="P2751" t="s">
        <v>8314</v>
      </c>
      <c r="Q2751">
        <f t="shared" si="85"/>
        <v>55</v>
      </c>
      <c r="R2751" s="17">
        <v>42068.799039351856</v>
      </c>
      <c r="S2751" s="17">
        <v>42098.757372685184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 t="shared" si="84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s="11" t="s">
        <v>8278</v>
      </c>
      <c r="P2752" t="s">
        <v>8314</v>
      </c>
      <c r="Q2752">
        <f t="shared" si="85"/>
        <v>0</v>
      </c>
      <c r="R2752" s="17">
        <v>41078.899826388886</v>
      </c>
      <c r="S2752" s="17">
        <v>41090.833333333336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 t="shared" si="84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s="11" t="s">
        <v>8278</v>
      </c>
      <c r="P2753" t="s">
        <v>8314</v>
      </c>
      <c r="Q2753">
        <f t="shared" si="85"/>
        <v>0</v>
      </c>
      <c r="R2753" s="17">
        <v>41747.887060185189</v>
      </c>
      <c r="S2753" s="17">
        <v>41807.887060185189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 t="shared" ref="F2754:F2817" si="86">ROUND(E2754/D2754*100,0)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s="11" t="s">
        <v>8278</v>
      </c>
      <c r="P2754" t="s">
        <v>8314</v>
      </c>
      <c r="Q2754">
        <f t="shared" ref="Q2754:Q2817" si="87">IFERROR(ROUND(E2754/M2754,2),0)</f>
        <v>39.29</v>
      </c>
      <c r="R2754" s="17">
        <v>40855.765092592592</v>
      </c>
      <c r="S2754" s="17">
        <v>40895.765092592592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 t="shared" si="86"/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s="11" t="s">
        <v>8278</v>
      </c>
      <c r="P2755" t="s">
        <v>8314</v>
      </c>
      <c r="Q2755">
        <f t="shared" si="87"/>
        <v>47.5</v>
      </c>
      <c r="R2755" s="17">
        <v>41117.900729166664</v>
      </c>
      <c r="S2755" s="17">
        <v>41147.900729166664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 t="shared" si="86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s="11" t="s">
        <v>8278</v>
      </c>
      <c r="P2756" t="s">
        <v>8314</v>
      </c>
      <c r="Q2756">
        <f t="shared" si="87"/>
        <v>0</v>
      </c>
      <c r="R2756" s="17">
        <v>41863.636006944449</v>
      </c>
      <c r="S2756" s="17">
        <v>41893.636006944449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 t="shared" si="86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s="11" t="s">
        <v>8278</v>
      </c>
      <c r="P2757" t="s">
        <v>8314</v>
      </c>
      <c r="Q2757">
        <f t="shared" si="87"/>
        <v>17.329999999999998</v>
      </c>
      <c r="R2757" s="17">
        <v>42072.790821759263</v>
      </c>
      <c r="S2757" s="17">
        <v>42102.790821759263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 t="shared" si="86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s="11" t="s">
        <v>8278</v>
      </c>
      <c r="P2758" t="s">
        <v>8314</v>
      </c>
      <c r="Q2758">
        <f t="shared" si="87"/>
        <v>31.76</v>
      </c>
      <c r="R2758" s="17">
        <v>41620.90047453704</v>
      </c>
      <c r="S2758" s="17">
        <v>41650.90047453704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 t="shared" si="86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s="11" t="s">
        <v>8278</v>
      </c>
      <c r="P2759" t="s">
        <v>8314</v>
      </c>
      <c r="Q2759">
        <f t="shared" si="87"/>
        <v>5</v>
      </c>
      <c r="R2759" s="17">
        <v>42573.65662037037</v>
      </c>
      <c r="S2759" s="17">
        <v>42588.65662037037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 t="shared" si="86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s="11" t="s">
        <v>8278</v>
      </c>
      <c r="P2760" t="s">
        <v>8314</v>
      </c>
      <c r="Q2760">
        <f t="shared" si="87"/>
        <v>39</v>
      </c>
      <c r="R2760" s="17">
        <v>42639.441932870366</v>
      </c>
      <c r="S2760" s="17">
        <v>42653.441932870366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 t="shared" si="86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s="11" t="s">
        <v>8278</v>
      </c>
      <c r="P2761" t="s">
        <v>8314</v>
      </c>
      <c r="Q2761">
        <f t="shared" si="87"/>
        <v>52.5</v>
      </c>
      <c r="R2761" s="17">
        <v>42524.36650462963</v>
      </c>
      <c r="S2761" s="17">
        <v>42567.36650462963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 t="shared" si="86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s="11" t="s">
        <v>8278</v>
      </c>
      <c r="P2762" t="s">
        <v>8314</v>
      </c>
      <c r="Q2762">
        <f t="shared" si="87"/>
        <v>0</v>
      </c>
      <c r="R2762" s="17">
        <v>41415.461319444446</v>
      </c>
      <c r="S2762" s="17">
        <v>41445.461319444446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 t="shared" si="86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s="11" t="s">
        <v>8278</v>
      </c>
      <c r="P2763" t="s">
        <v>8314</v>
      </c>
      <c r="Q2763">
        <f t="shared" si="87"/>
        <v>9</v>
      </c>
      <c r="R2763" s="17">
        <v>41247.063576388886</v>
      </c>
      <c r="S2763" s="17">
        <v>41277.063576388886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 t="shared" si="86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s="11" t="s">
        <v>8278</v>
      </c>
      <c r="P2764" t="s">
        <v>8314</v>
      </c>
      <c r="Q2764">
        <f t="shared" si="87"/>
        <v>25</v>
      </c>
      <c r="R2764" s="17">
        <v>40927.036979166667</v>
      </c>
      <c r="S2764" s="17">
        <v>40986.995312500003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 t="shared" si="86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s="11" t="s">
        <v>8278</v>
      </c>
      <c r="P2765" t="s">
        <v>8314</v>
      </c>
      <c r="Q2765">
        <f t="shared" si="87"/>
        <v>30</v>
      </c>
      <c r="R2765" s="17">
        <v>41373.579675925925</v>
      </c>
      <c r="S2765" s="17">
        <v>41418.579675925925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 t="shared" si="86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s="11" t="s">
        <v>8278</v>
      </c>
      <c r="P2766" t="s">
        <v>8314</v>
      </c>
      <c r="Q2766">
        <f t="shared" si="87"/>
        <v>11.25</v>
      </c>
      <c r="R2766" s="17">
        <v>41030.292025462964</v>
      </c>
      <c r="S2766" s="17">
        <v>41059.791666666664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 t="shared" si="86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s="11" t="s">
        <v>8278</v>
      </c>
      <c r="P2767" t="s">
        <v>8314</v>
      </c>
      <c r="Q2767">
        <f t="shared" si="87"/>
        <v>0</v>
      </c>
      <c r="R2767" s="17">
        <v>41194.579027777778</v>
      </c>
      <c r="S2767" s="17">
        <v>41210.579027777778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 t="shared" si="86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s="11" t="s">
        <v>8278</v>
      </c>
      <c r="P2768" t="s">
        <v>8314</v>
      </c>
      <c r="Q2768">
        <f t="shared" si="87"/>
        <v>25</v>
      </c>
      <c r="R2768" s="17">
        <v>40736.668032407404</v>
      </c>
      <c r="S2768" s="17">
        <v>40766.668032407404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 t="shared" si="86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s="11" t="s">
        <v>8278</v>
      </c>
      <c r="P2769" t="s">
        <v>8314</v>
      </c>
      <c r="Q2769">
        <f t="shared" si="87"/>
        <v>11.33</v>
      </c>
      <c r="R2769" s="17">
        <v>42172.958912037036</v>
      </c>
      <c r="S2769" s="17">
        <v>42232.958912037036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 t="shared" si="86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s="11" t="s">
        <v>8278</v>
      </c>
      <c r="P2770" t="s">
        <v>8314</v>
      </c>
      <c r="Q2770">
        <f t="shared" si="87"/>
        <v>29.47</v>
      </c>
      <c r="R2770" s="17">
        <v>40967.614849537036</v>
      </c>
      <c r="S2770" s="17">
        <v>40997.573182870372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 t="shared" si="86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s="11" t="s">
        <v>8278</v>
      </c>
      <c r="P2771" t="s">
        <v>8314</v>
      </c>
      <c r="Q2771">
        <f t="shared" si="87"/>
        <v>1</v>
      </c>
      <c r="R2771" s="17">
        <v>41745.826273148145</v>
      </c>
      <c r="S2771" s="17">
        <v>41795.826273148145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 t="shared" si="86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s="11" t="s">
        <v>8278</v>
      </c>
      <c r="P2772" t="s">
        <v>8314</v>
      </c>
      <c r="Q2772">
        <f t="shared" si="87"/>
        <v>63.1</v>
      </c>
      <c r="R2772" s="17">
        <v>41686.705208333333</v>
      </c>
      <c r="S2772" s="17">
        <v>41716.663541666669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 t="shared" si="86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s="11" t="s">
        <v>8278</v>
      </c>
      <c r="P2773" t="s">
        <v>8314</v>
      </c>
      <c r="Q2773">
        <f t="shared" si="87"/>
        <v>0</v>
      </c>
      <c r="R2773" s="17">
        <v>41257.531712962962</v>
      </c>
      <c r="S2773" s="17">
        <v>41306.708333333336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 t="shared" si="86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s="11" t="s">
        <v>8278</v>
      </c>
      <c r="P2774" t="s">
        <v>8314</v>
      </c>
      <c r="Q2774">
        <f t="shared" si="87"/>
        <v>0</v>
      </c>
      <c r="R2774" s="17">
        <v>41537.869143518517</v>
      </c>
      <c r="S2774" s="17">
        <v>41552.869143518517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 t="shared" si="86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s="11" t="s">
        <v>8278</v>
      </c>
      <c r="P2775" t="s">
        <v>8314</v>
      </c>
      <c r="Q2775">
        <f t="shared" si="87"/>
        <v>1</v>
      </c>
      <c r="R2775" s="17">
        <v>42474.86482638889</v>
      </c>
      <c r="S2775" s="17">
        <v>42484.86482638889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 t="shared" si="86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s="11" t="s">
        <v>8278</v>
      </c>
      <c r="P2776" t="s">
        <v>8314</v>
      </c>
      <c r="Q2776">
        <f t="shared" si="87"/>
        <v>43.85</v>
      </c>
      <c r="R2776" s="17">
        <v>41311.126481481479</v>
      </c>
      <c r="S2776" s="17">
        <v>41341.126481481479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 t="shared" si="86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s="11" t="s">
        <v>8278</v>
      </c>
      <c r="P2777" t="s">
        <v>8314</v>
      </c>
      <c r="Q2777">
        <f t="shared" si="87"/>
        <v>75</v>
      </c>
      <c r="R2777" s="17">
        <v>40863.013356481482</v>
      </c>
      <c r="S2777" s="17">
        <v>40893.013356481482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 t="shared" si="86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s="11" t="s">
        <v>8278</v>
      </c>
      <c r="P2778" t="s">
        <v>8314</v>
      </c>
      <c r="Q2778">
        <f t="shared" si="87"/>
        <v>45.97</v>
      </c>
      <c r="R2778" s="17">
        <v>42136.297175925924</v>
      </c>
      <c r="S2778" s="17">
        <v>42167.297175925924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 t="shared" si="86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s="11" t="s">
        <v>8278</v>
      </c>
      <c r="P2779" t="s">
        <v>8314</v>
      </c>
      <c r="Q2779">
        <f t="shared" si="87"/>
        <v>10</v>
      </c>
      <c r="R2779" s="17">
        <v>42172.669027777782</v>
      </c>
      <c r="S2779" s="17">
        <v>42202.669027777782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 t="shared" si="86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s="11" t="s">
        <v>8278</v>
      </c>
      <c r="P2780" t="s">
        <v>8314</v>
      </c>
      <c r="Q2780">
        <f t="shared" si="87"/>
        <v>93.67</v>
      </c>
      <c r="R2780" s="17">
        <v>41846.978078703702</v>
      </c>
      <c r="S2780" s="17">
        <v>41876.978078703702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 t="shared" si="86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s="11" t="s">
        <v>8278</v>
      </c>
      <c r="P2781" t="s">
        <v>8314</v>
      </c>
      <c r="Q2781">
        <f t="shared" si="87"/>
        <v>53</v>
      </c>
      <c r="R2781" s="17">
        <v>42300.585891203707</v>
      </c>
      <c r="S2781" s="17">
        <v>42330.627557870372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 t="shared" si="86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s="11" t="s">
        <v>8278</v>
      </c>
      <c r="P2782" t="s">
        <v>8314</v>
      </c>
      <c r="Q2782">
        <f t="shared" si="87"/>
        <v>0</v>
      </c>
      <c r="R2782" s="17">
        <v>42774.447777777779</v>
      </c>
      <c r="S2782" s="17">
        <v>42804.447777777779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>
        <f t="shared" si="86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s="11" t="s">
        <v>8273</v>
      </c>
      <c r="P2783" t="s">
        <v>8274</v>
      </c>
      <c r="Q2783">
        <f t="shared" si="87"/>
        <v>47</v>
      </c>
      <c r="R2783" s="17">
        <v>42018.94159722222</v>
      </c>
      <c r="S2783" s="17">
        <v>42047.291666666672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>
        <f t="shared" si="86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s="11" t="s">
        <v>8273</v>
      </c>
      <c r="P2784" t="s">
        <v>8274</v>
      </c>
      <c r="Q2784">
        <f t="shared" si="87"/>
        <v>66.67</v>
      </c>
      <c r="R2784" s="17">
        <v>42026.924976851849</v>
      </c>
      <c r="S2784" s="17">
        <v>42052.207638888889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>
        <f t="shared" si="86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s="11" t="s">
        <v>8273</v>
      </c>
      <c r="P2785" t="s">
        <v>8274</v>
      </c>
      <c r="Q2785">
        <f t="shared" si="87"/>
        <v>18.77</v>
      </c>
      <c r="R2785" s="17">
        <v>42103.535254629634</v>
      </c>
      <c r="S2785" s="17">
        <v>42117.535254629634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>
        <f t="shared" si="86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s="11" t="s">
        <v>8273</v>
      </c>
      <c r="P2786" t="s">
        <v>8274</v>
      </c>
      <c r="Q2786">
        <f t="shared" si="87"/>
        <v>66.11</v>
      </c>
      <c r="R2786" s="17">
        <v>41920.787534722222</v>
      </c>
      <c r="S2786" s="17">
        <v>41941.787534722222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>
        <f t="shared" si="86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s="11" t="s">
        <v>8273</v>
      </c>
      <c r="P2787" t="s">
        <v>8274</v>
      </c>
      <c r="Q2787">
        <f t="shared" si="87"/>
        <v>36.86</v>
      </c>
      <c r="R2787" s="17">
        <v>42558.189432870371</v>
      </c>
      <c r="S2787" s="17">
        <v>42587.875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>
        <f t="shared" si="86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s="11" t="s">
        <v>8273</v>
      </c>
      <c r="P2788" t="s">
        <v>8274</v>
      </c>
      <c r="Q2788">
        <f t="shared" si="87"/>
        <v>39.81</v>
      </c>
      <c r="R2788" s="17">
        <v>41815.569212962961</v>
      </c>
      <c r="S2788" s="17">
        <v>41829.569212962961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>
        <f t="shared" si="86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s="11" t="s">
        <v>8273</v>
      </c>
      <c r="P2789" t="s">
        <v>8274</v>
      </c>
      <c r="Q2789">
        <f t="shared" si="87"/>
        <v>31.5</v>
      </c>
      <c r="R2789" s="17">
        <v>41808.198518518519</v>
      </c>
      <c r="S2789" s="17">
        <v>41838.198518518519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>
        <f t="shared" si="86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s="11" t="s">
        <v>8273</v>
      </c>
      <c r="P2790" t="s">
        <v>8274</v>
      </c>
      <c r="Q2790">
        <f t="shared" si="87"/>
        <v>102.5</v>
      </c>
      <c r="R2790" s="17">
        <v>42550.701886574068</v>
      </c>
      <c r="S2790" s="17">
        <v>42580.701886574068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>
        <f t="shared" si="86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s="11" t="s">
        <v>8273</v>
      </c>
      <c r="P2791" t="s">
        <v>8274</v>
      </c>
      <c r="Q2791">
        <f t="shared" si="87"/>
        <v>126.46</v>
      </c>
      <c r="R2791" s="17">
        <v>42056.013124999998</v>
      </c>
      <c r="S2791" s="17">
        <v>42075.166666666672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>
        <f t="shared" si="86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s="11" t="s">
        <v>8273</v>
      </c>
      <c r="P2792" t="s">
        <v>8274</v>
      </c>
      <c r="Q2792">
        <f t="shared" si="87"/>
        <v>47.88</v>
      </c>
      <c r="R2792" s="17">
        <v>42016.938692129625</v>
      </c>
      <c r="S2792" s="17">
        <v>42046.938692129625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>
        <f t="shared" si="86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s="11" t="s">
        <v>8273</v>
      </c>
      <c r="P2793" t="s">
        <v>8274</v>
      </c>
      <c r="Q2793">
        <f t="shared" si="87"/>
        <v>73.209999999999994</v>
      </c>
      <c r="R2793" s="17">
        <v>42591.899988425925</v>
      </c>
      <c r="S2793" s="17">
        <v>42622.166666666672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>
        <f t="shared" si="86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s="11" t="s">
        <v>8273</v>
      </c>
      <c r="P2794" t="s">
        <v>8274</v>
      </c>
      <c r="Q2794">
        <f t="shared" si="87"/>
        <v>89.67</v>
      </c>
      <c r="R2794" s="17">
        <v>42183.231006944443</v>
      </c>
      <c r="S2794" s="17">
        <v>42228.231006944443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>
        <f t="shared" si="86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s="11" t="s">
        <v>8273</v>
      </c>
      <c r="P2795" t="s">
        <v>8274</v>
      </c>
      <c r="Q2795">
        <f t="shared" si="87"/>
        <v>151.46</v>
      </c>
      <c r="R2795" s="17">
        <v>42176.419039351851</v>
      </c>
      <c r="S2795" s="17">
        <v>42206.419039351851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>
        <f t="shared" si="86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s="11" t="s">
        <v>8273</v>
      </c>
      <c r="P2796" t="s">
        <v>8274</v>
      </c>
      <c r="Q2796">
        <f t="shared" si="87"/>
        <v>25</v>
      </c>
      <c r="R2796" s="17">
        <v>42416.691655092596</v>
      </c>
      <c r="S2796" s="17">
        <v>42432.791666666672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>
        <f t="shared" si="86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s="11" t="s">
        <v>8273</v>
      </c>
      <c r="P2797" t="s">
        <v>8274</v>
      </c>
      <c r="Q2797">
        <f t="shared" si="87"/>
        <v>36.5</v>
      </c>
      <c r="R2797" s="17">
        <v>41780.525937500002</v>
      </c>
      <c r="S2797" s="17">
        <v>41796.958333333336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>
        <f t="shared" si="86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s="11" t="s">
        <v>8273</v>
      </c>
      <c r="P2798" t="s">
        <v>8274</v>
      </c>
      <c r="Q2798">
        <f t="shared" si="87"/>
        <v>44</v>
      </c>
      <c r="R2798" s="17">
        <v>41795.528101851851</v>
      </c>
      <c r="S2798" s="17">
        <v>41825.528101851851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>
        <f t="shared" si="86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s="11" t="s">
        <v>8273</v>
      </c>
      <c r="P2799" t="s">
        <v>8274</v>
      </c>
      <c r="Q2799">
        <f t="shared" si="87"/>
        <v>87.36</v>
      </c>
      <c r="R2799" s="17">
        <v>41798.94027777778</v>
      </c>
      <c r="S2799" s="17">
        <v>41828.94027777778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>
        <f t="shared" si="86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s="11" t="s">
        <v>8273</v>
      </c>
      <c r="P2800" t="s">
        <v>8274</v>
      </c>
      <c r="Q2800">
        <f t="shared" si="87"/>
        <v>36.47</v>
      </c>
      <c r="R2800" s="17">
        <v>42201.675011574072</v>
      </c>
      <c r="S2800" s="17">
        <v>42216.666666666672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>
        <f t="shared" si="86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s="11" t="s">
        <v>8273</v>
      </c>
      <c r="P2801" t="s">
        <v>8274</v>
      </c>
      <c r="Q2801">
        <f t="shared" si="87"/>
        <v>44.86</v>
      </c>
      <c r="R2801" s="17">
        <v>42507.264699074076</v>
      </c>
      <c r="S2801" s="17">
        <v>42538.666666666672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>
        <f t="shared" si="86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s="11" t="s">
        <v>8273</v>
      </c>
      <c r="P2802" t="s">
        <v>8274</v>
      </c>
      <c r="Q2802">
        <f t="shared" si="87"/>
        <v>42.9</v>
      </c>
      <c r="R2802" s="17">
        <v>41948.552847222221</v>
      </c>
      <c r="S2802" s="17">
        <v>42008.552847222221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>
        <f t="shared" si="86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s="11" t="s">
        <v>8273</v>
      </c>
      <c r="P2803" t="s">
        <v>8274</v>
      </c>
      <c r="Q2803">
        <f t="shared" si="87"/>
        <v>51.23</v>
      </c>
      <c r="R2803" s="17">
        <v>41900.243159722224</v>
      </c>
      <c r="S2803" s="17">
        <v>41922.458333333336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>
        <f t="shared" si="86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s="11" t="s">
        <v>8273</v>
      </c>
      <c r="P2804" t="s">
        <v>8274</v>
      </c>
      <c r="Q2804">
        <f t="shared" si="87"/>
        <v>33.94</v>
      </c>
      <c r="R2804" s="17">
        <v>42192.64707175926</v>
      </c>
      <c r="S2804" s="17">
        <v>42222.64707175926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>
        <f t="shared" si="86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s="11" t="s">
        <v>8273</v>
      </c>
      <c r="P2805" t="s">
        <v>8274</v>
      </c>
      <c r="Q2805">
        <f t="shared" si="87"/>
        <v>90.74</v>
      </c>
      <c r="R2805" s="17">
        <v>42158.065694444449</v>
      </c>
      <c r="S2805" s="17">
        <v>42201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>
        <f t="shared" si="86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s="11" t="s">
        <v>8273</v>
      </c>
      <c r="P2806" t="s">
        <v>8274</v>
      </c>
      <c r="Q2806">
        <f t="shared" si="87"/>
        <v>50</v>
      </c>
      <c r="R2806" s="17">
        <v>41881.453587962962</v>
      </c>
      <c r="S2806" s="17">
        <v>41911.453587962962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>
        <f t="shared" si="86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s="11" t="s">
        <v>8273</v>
      </c>
      <c r="P2807" t="s">
        <v>8274</v>
      </c>
      <c r="Q2807">
        <f t="shared" si="87"/>
        <v>24.44</v>
      </c>
      <c r="R2807" s="17">
        <v>42213.505474537036</v>
      </c>
      <c r="S2807" s="17">
        <v>42238.505474537036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>
        <f t="shared" si="86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s="11" t="s">
        <v>8273</v>
      </c>
      <c r="P2808" t="s">
        <v>8274</v>
      </c>
      <c r="Q2808">
        <f t="shared" si="87"/>
        <v>44.25</v>
      </c>
      <c r="R2808" s="17">
        <v>42185.267245370371</v>
      </c>
      <c r="S2808" s="17">
        <v>42221.458333333328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>
        <f t="shared" si="86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s="11" t="s">
        <v>8273</v>
      </c>
      <c r="P2809" t="s">
        <v>8274</v>
      </c>
      <c r="Q2809">
        <f t="shared" si="87"/>
        <v>67.739999999999995</v>
      </c>
      <c r="R2809" s="17">
        <v>42154.873124999998</v>
      </c>
      <c r="S2809" s="17">
        <v>42184.873124999998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>
        <f t="shared" si="86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s="11" t="s">
        <v>8273</v>
      </c>
      <c r="P2810" t="s">
        <v>8274</v>
      </c>
      <c r="Q2810">
        <f t="shared" si="87"/>
        <v>65.38</v>
      </c>
      <c r="R2810" s="17">
        <v>42208.84646990741</v>
      </c>
      <c r="S2810" s="17">
        <v>42238.84646990741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>
        <f t="shared" si="86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s="11" t="s">
        <v>8273</v>
      </c>
      <c r="P2811" t="s">
        <v>8274</v>
      </c>
      <c r="Q2811">
        <f t="shared" si="87"/>
        <v>121.9</v>
      </c>
      <c r="R2811" s="17">
        <v>42451.496817129635</v>
      </c>
      <c r="S2811" s="17">
        <v>42459.610416666663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>
        <f t="shared" si="86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s="11" t="s">
        <v>8273</v>
      </c>
      <c r="P2812" t="s">
        <v>8274</v>
      </c>
      <c r="Q2812">
        <f t="shared" si="87"/>
        <v>47.46</v>
      </c>
      <c r="R2812" s="17">
        <v>41759.13962962963</v>
      </c>
      <c r="S2812" s="17">
        <v>41791.165972222225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>
        <f t="shared" si="86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s="11" t="s">
        <v>8273</v>
      </c>
      <c r="P2813" t="s">
        <v>8274</v>
      </c>
      <c r="Q2813">
        <f t="shared" si="87"/>
        <v>92.84</v>
      </c>
      <c r="R2813" s="17">
        <v>42028.496562500004</v>
      </c>
      <c r="S2813" s="17">
        <v>42058.496562500004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>
        <f t="shared" si="86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s="11" t="s">
        <v>8273</v>
      </c>
      <c r="P2814" t="s">
        <v>8274</v>
      </c>
      <c r="Q2814">
        <f t="shared" si="87"/>
        <v>68.25</v>
      </c>
      <c r="R2814" s="17">
        <v>42054.74418981481</v>
      </c>
      <c r="S2814" s="17">
        <v>42100.166666666672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>
        <f t="shared" si="86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s="11" t="s">
        <v>8273</v>
      </c>
      <c r="P2815" t="s">
        <v>8274</v>
      </c>
      <c r="Q2815">
        <f t="shared" si="87"/>
        <v>37.21</v>
      </c>
      <c r="R2815" s="17">
        <v>42693.742604166662</v>
      </c>
      <c r="S2815" s="17">
        <v>42718.742604166662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>
        <f t="shared" si="86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s="11" t="s">
        <v>8273</v>
      </c>
      <c r="P2816" t="s">
        <v>8274</v>
      </c>
      <c r="Q2816">
        <f t="shared" si="87"/>
        <v>25.25</v>
      </c>
      <c r="R2816" s="17">
        <v>42103.399479166663</v>
      </c>
      <c r="S2816" s="17">
        <v>42133.399479166663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>
        <f t="shared" si="86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s="11" t="s">
        <v>8273</v>
      </c>
      <c r="P2817" t="s">
        <v>8274</v>
      </c>
      <c r="Q2817">
        <f t="shared" si="87"/>
        <v>43.21</v>
      </c>
      <c r="R2817" s="17">
        <v>42559.776724537034</v>
      </c>
      <c r="S2817" s="17">
        <v>42589.776724537034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>
        <f t="shared" ref="F2818:F2881" si="88">ROUND(E2818/D2818*100,0)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s="11" t="s">
        <v>8273</v>
      </c>
      <c r="P2818" t="s">
        <v>8274</v>
      </c>
      <c r="Q2818">
        <f t="shared" ref="Q2818:Q2881" si="89">IFERROR(ROUND(E2818/M2818,2),0)</f>
        <v>25.13</v>
      </c>
      <c r="R2818" s="17">
        <v>42188.467499999999</v>
      </c>
      <c r="S2818" s="17">
        <v>42218.666666666672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>
        <f t="shared" si="88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s="11" t="s">
        <v>8273</v>
      </c>
      <c r="P2819" t="s">
        <v>8274</v>
      </c>
      <c r="Q2819">
        <f t="shared" si="89"/>
        <v>23.64</v>
      </c>
      <c r="R2819" s="17">
        <v>42023.634976851856</v>
      </c>
      <c r="S2819" s="17">
        <v>42063.634976851856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>
        <f t="shared" si="88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s="11" t="s">
        <v>8273</v>
      </c>
      <c r="P2820" t="s">
        <v>8274</v>
      </c>
      <c r="Q2820">
        <f t="shared" si="89"/>
        <v>103.95</v>
      </c>
      <c r="R2820" s="17">
        <v>42250.598217592589</v>
      </c>
      <c r="S2820" s="17">
        <v>42270.598217592589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>
        <f t="shared" si="88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s="11" t="s">
        <v>8273</v>
      </c>
      <c r="P2821" t="s">
        <v>8274</v>
      </c>
      <c r="Q2821">
        <f t="shared" si="89"/>
        <v>50.38</v>
      </c>
      <c r="R2821" s="17">
        <v>42139.525567129633</v>
      </c>
      <c r="S2821" s="17">
        <v>42169.525567129633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>
        <f t="shared" si="88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s="11" t="s">
        <v>8273</v>
      </c>
      <c r="P2822" t="s">
        <v>8274</v>
      </c>
      <c r="Q2822">
        <f t="shared" si="89"/>
        <v>13.6</v>
      </c>
      <c r="R2822" s="17">
        <v>42401.610983796301</v>
      </c>
      <c r="S2822" s="17">
        <v>42426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>
        <f t="shared" si="88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s="11" t="s">
        <v>8273</v>
      </c>
      <c r="P2823" t="s">
        <v>8274</v>
      </c>
      <c r="Q2823">
        <f t="shared" si="89"/>
        <v>28.57</v>
      </c>
      <c r="R2823" s="17">
        <v>41875.922858796301</v>
      </c>
      <c r="S2823" s="17">
        <v>41905.922858796301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>
        <f t="shared" si="88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s="11" t="s">
        <v>8273</v>
      </c>
      <c r="P2824" t="s">
        <v>8274</v>
      </c>
      <c r="Q2824">
        <f t="shared" si="89"/>
        <v>63.83</v>
      </c>
      <c r="R2824" s="17">
        <v>42060.683935185181</v>
      </c>
      <c r="S2824" s="17">
        <v>42090.642268518524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>
        <f t="shared" si="88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s="11" t="s">
        <v>8273</v>
      </c>
      <c r="P2825" t="s">
        <v>8274</v>
      </c>
      <c r="Q2825">
        <f t="shared" si="89"/>
        <v>8.86</v>
      </c>
      <c r="R2825" s="17">
        <v>42067.011643518519</v>
      </c>
      <c r="S2825" s="17">
        <v>42094.957638888889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>
        <f t="shared" si="88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s="11" t="s">
        <v>8273</v>
      </c>
      <c r="P2826" t="s">
        <v>8274</v>
      </c>
      <c r="Q2826">
        <f t="shared" si="89"/>
        <v>50.67</v>
      </c>
      <c r="R2826" s="17">
        <v>42136.270787037036</v>
      </c>
      <c r="S2826" s="17">
        <v>42168.071527777778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>
        <f t="shared" si="88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s="11" t="s">
        <v>8273</v>
      </c>
      <c r="P2827" t="s">
        <v>8274</v>
      </c>
      <c r="Q2827">
        <f t="shared" si="89"/>
        <v>60.78</v>
      </c>
      <c r="R2827" s="17">
        <v>42312.792662037042</v>
      </c>
      <c r="S2827" s="17">
        <v>42342.792662037042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>
        <f t="shared" si="88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s="11" t="s">
        <v>8273</v>
      </c>
      <c r="P2828" t="s">
        <v>8274</v>
      </c>
      <c r="Q2828">
        <f t="shared" si="89"/>
        <v>113.42</v>
      </c>
      <c r="R2828" s="17">
        <v>42171.034861111111</v>
      </c>
      <c r="S2828" s="17">
        <v>42195.291666666672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>
        <f t="shared" si="88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s="11" t="s">
        <v>8273</v>
      </c>
      <c r="P2829" t="s">
        <v>8274</v>
      </c>
      <c r="Q2829">
        <f t="shared" si="89"/>
        <v>104.57</v>
      </c>
      <c r="R2829" s="17">
        <v>42494.683634259258</v>
      </c>
      <c r="S2829" s="17">
        <v>42524.6875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>
        <f t="shared" si="88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s="11" t="s">
        <v>8273</v>
      </c>
      <c r="P2830" t="s">
        <v>8274</v>
      </c>
      <c r="Q2830">
        <f t="shared" si="89"/>
        <v>98.31</v>
      </c>
      <c r="R2830" s="17">
        <v>42254.264687499999</v>
      </c>
      <c r="S2830" s="17">
        <v>42279.958333333328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>
        <f t="shared" si="88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s="11" t="s">
        <v>8273</v>
      </c>
      <c r="P2831" t="s">
        <v>8274</v>
      </c>
      <c r="Q2831">
        <f t="shared" si="89"/>
        <v>35.04</v>
      </c>
      <c r="R2831" s="17">
        <v>42495.434236111112</v>
      </c>
      <c r="S2831" s="17">
        <v>42523.434236111112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>
        <f t="shared" si="88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s="11" t="s">
        <v>8273</v>
      </c>
      <c r="P2832" t="s">
        <v>8274</v>
      </c>
      <c r="Q2832">
        <f t="shared" si="89"/>
        <v>272.73</v>
      </c>
      <c r="R2832" s="17">
        <v>41758.839675925927</v>
      </c>
      <c r="S2832" s="17">
        <v>41771.165972222225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>
        <f t="shared" si="88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s="11" t="s">
        <v>8273</v>
      </c>
      <c r="P2833" t="s">
        <v>8274</v>
      </c>
      <c r="Q2833">
        <f t="shared" si="89"/>
        <v>63.85</v>
      </c>
      <c r="R2833" s="17">
        <v>42171.824884259258</v>
      </c>
      <c r="S2833" s="17">
        <v>42201.824884259258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>
        <f t="shared" si="88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s="11" t="s">
        <v>8273</v>
      </c>
      <c r="P2834" t="s">
        <v>8274</v>
      </c>
      <c r="Q2834">
        <f t="shared" si="89"/>
        <v>30.19</v>
      </c>
      <c r="R2834" s="17">
        <v>41938.709421296298</v>
      </c>
      <c r="S2834" s="17">
        <v>41966.916666666672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 t="shared" si="88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s="11" t="s">
        <v>8273</v>
      </c>
      <c r="P2835" t="s">
        <v>8274</v>
      </c>
      <c r="Q2835">
        <f t="shared" si="89"/>
        <v>83.51</v>
      </c>
      <c r="R2835" s="17">
        <v>42268.127696759257</v>
      </c>
      <c r="S2835" s="17">
        <v>42288.083333333328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>
        <f t="shared" si="88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s="11" t="s">
        <v>8273</v>
      </c>
      <c r="P2836" t="s">
        <v>8274</v>
      </c>
      <c r="Q2836">
        <f t="shared" si="89"/>
        <v>64.760000000000005</v>
      </c>
      <c r="R2836" s="17">
        <v>42019.959837962961</v>
      </c>
      <c r="S2836" s="17">
        <v>42034.959837962961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>
        <f t="shared" si="88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s="11" t="s">
        <v>8273</v>
      </c>
      <c r="P2837" t="s">
        <v>8274</v>
      </c>
      <c r="Q2837">
        <f t="shared" si="89"/>
        <v>20.12</v>
      </c>
      <c r="R2837" s="17">
        <v>42313.703900462962</v>
      </c>
      <c r="S2837" s="17">
        <v>42343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>
        <f t="shared" si="88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s="11" t="s">
        <v>8273</v>
      </c>
      <c r="P2838" t="s">
        <v>8274</v>
      </c>
      <c r="Q2838">
        <f t="shared" si="89"/>
        <v>44.09</v>
      </c>
      <c r="R2838" s="17">
        <v>42746.261782407411</v>
      </c>
      <c r="S2838" s="17">
        <v>42784.207638888889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>
        <f t="shared" si="88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s="11" t="s">
        <v>8273</v>
      </c>
      <c r="P2839" t="s">
        <v>8274</v>
      </c>
      <c r="Q2839">
        <f t="shared" si="89"/>
        <v>40.479999999999997</v>
      </c>
      <c r="R2839" s="17">
        <v>42307.908379629633</v>
      </c>
      <c r="S2839" s="17">
        <v>42347.950046296297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>
        <f t="shared" si="88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s="11" t="s">
        <v>8273</v>
      </c>
      <c r="P2840" t="s">
        <v>8274</v>
      </c>
      <c r="Q2840">
        <f t="shared" si="89"/>
        <v>44.54</v>
      </c>
      <c r="R2840" s="17">
        <v>41842.607592592591</v>
      </c>
      <c r="S2840" s="17">
        <v>41864.916666666664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>
        <f t="shared" si="88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s="11" t="s">
        <v>8273</v>
      </c>
      <c r="P2841" t="s">
        <v>8274</v>
      </c>
      <c r="Q2841">
        <f t="shared" si="89"/>
        <v>125.81</v>
      </c>
      <c r="R2841" s="17">
        <v>41853.240208333329</v>
      </c>
      <c r="S2841" s="17">
        <v>41876.207638888889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>
        <f t="shared" si="88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s="11" t="s">
        <v>8273</v>
      </c>
      <c r="P2842" t="s">
        <v>8274</v>
      </c>
      <c r="Q2842">
        <f t="shared" si="89"/>
        <v>19.7</v>
      </c>
      <c r="R2842" s="17">
        <v>42060.035636574074</v>
      </c>
      <c r="S2842" s="17">
        <v>42081.708333333328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>
        <f t="shared" si="88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s="11" t="s">
        <v>8273</v>
      </c>
      <c r="P2843" t="s">
        <v>8274</v>
      </c>
      <c r="Q2843">
        <f t="shared" si="89"/>
        <v>10</v>
      </c>
      <c r="R2843" s="17">
        <v>42291.739548611105</v>
      </c>
      <c r="S2843" s="17">
        <v>42351.781215277777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>
        <f t="shared" si="88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s="11" t="s">
        <v>8273</v>
      </c>
      <c r="P2844" t="s">
        <v>8274</v>
      </c>
      <c r="Q2844">
        <f t="shared" si="89"/>
        <v>0</v>
      </c>
      <c r="R2844" s="17">
        <v>41784.952488425923</v>
      </c>
      <c r="S2844" s="17">
        <v>41811.458333333336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>
        <f t="shared" si="88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s="11" t="s">
        <v>8273</v>
      </c>
      <c r="P2845" t="s">
        <v>8274</v>
      </c>
      <c r="Q2845">
        <f t="shared" si="89"/>
        <v>0</v>
      </c>
      <c r="R2845" s="17">
        <v>42492.737847222219</v>
      </c>
      <c r="S2845" s="17">
        <v>42534.166666666672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>
        <f t="shared" si="88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s="11" t="s">
        <v>8273</v>
      </c>
      <c r="P2846" t="s">
        <v>8274</v>
      </c>
      <c r="Q2846">
        <f t="shared" si="89"/>
        <v>30</v>
      </c>
      <c r="R2846" s="17">
        <v>42709.546064814815</v>
      </c>
      <c r="S2846" s="17">
        <v>42739.546064814815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>
        <f t="shared" si="88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s="11" t="s">
        <v>8273</v>
      </c>
      <c r="P2847" t="s">
        <v>8274</v>
      </c>
      <c r="Q2847">
        <f t="shared" si="89"/>
        <v>60.67</v>
      </c>
      <c r="R2847" s="17">
        <v>42103.016585648147</v>
      </c>
      <c r="S2847" s="17">
        <v>42163.016585648147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>
        <f t="shared" si="88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s="11" t="s">
        <v>8273</v>
      </c>
      <c r="P2848" t="s">
        <v>8274</v>
      </c>
      <c r="Q2848">
        <f t="shared" si="89"/>
        <v>0</v>
      </c>
      <c r="R2848" s="17">
        <v>42108.692060185189</v>
      </c>
      <c r="S2848" s="17">
        <v>42153.692060185189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>
        <f t="shared" si="88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s="11" t="s">
        <v>8273</v>
      </c>
      <c r="P2849" t="s">
        <v>8274</v>
      </c>
      <c r="Q2849">
        <f t="shared" si="89"/>
        <v>0</v>
      </c>
      <c r="R2849" s="17">
        <v>42453.806307870371</v>
      </c>
      <c r="S2849" s="17">
        <v>42513.806307870371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>
        <f t="shared" si="88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s="11" t="s">
        <v>8273</v>
      </c>
      <c r="P2850" t="s">
        <v>8274</v>
      </c>
      <c r="Q2850">
        <f t="shared" si="89"/>
        <v>23.33</v>
      </c>
      <c r="R2850" s="17">
        <v>42123.648831018523</v>
      </c>
      <c r="S2850" s="17">
        <v>42153.648831018523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>
        <f t="shared" si="88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s="11" t="s">
        <v>8273</v>
      </c>
      <c r="P2851" t="s">
        <v>8274</v>
      </c>
      <c r="Q2851">
        <f t="shared" si="89"/>
        <v>5</v>
      </c>
      <c r="R2851" s="17">
        <v>42453.428240740745</v>
      </c>
      <c r="S2851" s="17">
        <v>42483.428240740745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>
        <f t="shared" si="88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s="11" t="s">
        <v>8273</v>
      </c>
      <c r="P2852" t="s">
        <v>8274</v>
      </c>
      <c r="Q2852">
        <f t="shared" si="89"/>
        <v>23.92</v>
      </c>
      <c r="R2852" s="17">
        <v>41858.007071759261</v>
      </c>
      <c r="S2852" s="17">
        <v>41888.007071759261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>
        <f t="shared" si="88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s="11" t="s">
        <v>8273</v>
      </c>
      <c r="P2853" t="s">
        <v>8274</v>
      </c>
      <c r="Q2853">
        <f t="shared" si="89"/>
        <v>0</v>
      </c>
      <c r="R2853" s="17">
        <v>42390.002650462964</v>
      </c>
      <c r="S2853" s="17">
        <v>42398.970138888893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>
        <f t="shared" si="88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s="11" t="s">
        <v>8273</v>
      </c>
      <c r="P2854" t="s">
        <v>8274</v>
      </c>
      <c r="Q2854">
        <f t="shared" si="89"/>
        <v>15.83</v>
      </c>
      <c r="R2854" s="17">
        <v>41781.045173611114</v>
      </c>
      <c r="S2854" s="17">
        <v>41811.045173611114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>
        <f t="shared" si="88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s="11" t="s">
        <v>8273</v>
      </c>
      <c r="P2855" t="s">
        <v>8274</v>
      </c>
      <c r="Q2855">
        <f t="shared" si="89"/>
        <v>0</v>
      </c>
      <c r="R2855" s="17">
        <v>41836.190937499996</v>
      </c>
      <c r="S2855" s="17">
        <v>41896.190937499996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>
        <f t="shared" si="88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s="11" t="s">
        <v>8273</v>
      </c>
      <c r="P2856" t="s">
        <v>8274</v>
      </c>
      <c r="Q2856">
        <f t="shared" si="89"/>
        <v>29.79</v>
      </c>
      <c r="R2856" s="17">
        <v>42111.71665509259</v>
      </c>
      <c r="S2856" s="17">
        <v>42131.71665509259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>
        <f t="shared" si="88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s="11" t="s">
        <v>8273</v>
      </c>
      <c r="P2857" t="s">
        <v>8274</v>
      </c>
      <c r="Q2857">
        <f t="shared" si="89"/>
        <v>60</v>
      </c>
      <c r="R2857" s="17">
        <v>42370.007766203707</v>
      </c>
      <c r="S2857" s="17">
        <v>42398.981944444444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>
        <f t="shared" si="88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s="11" t="s">
        <v>8273</v>
      </c>
      <c r="P2858" t="s">
        <v>8274</v>
      </c>
      <c r="Q2858">
        <f t="shared" si="89"/>
        <v>24.33</v>
      </c>
      <c r="R2858" s="17">
        <v>42165.037581018521</v>
      </c>
      <c r="S2858" s="17">
        <v>42224.898611111115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>
        <f t="shared" si="88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s="11" t="s">
        <v>8273</v>
      </c>
      <c r="P2859" t="s">
        <v>8274</v>
      </c>
      <c r="Q2859">
        <f t="shared" si="89"/>
        <v>500</v>
      </c>
      <c r="R2859" s="17">
        <v>42726.920081018514</v>
      </c>
      <c r="S2859" s="17">
        <v>42786.75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>
        <f t="shared" si="88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s="11" t="s">
        <v>8273</v>
      </c>
      <c r="P2860" t="s">
        <v>8274</v>
      </c>
      <c r="Q2860">
        <f t="shared" si="89"/>
        <v>0</v>
      </c>
      <c r="R2860" s="17">
        <v>41954.545081018514</v>
      </c>
      <c r="S2860" s="17">
        <v>41978.477777777778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>
        <f t="shared" si="88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s="11" t="s">
        <v>8273</v>
      </c>
      <c r="P2861" t="s">
        <v>8274</v>
      </c>
      <c r="Q2861">
        <f t="shared" si="89"/>
        <v>35</v>
      </c>
      <c r="R2861" s="17">
        <v>42233.362314814818</v>
      </c>
      <c r="S2861" s="17">
        <v>42293.362314814818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 t="shared" si="88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s="11" t="s">
        <v>8273</v>
      </c>
      <c r="P2862" t="s">
        <v>8274</v>
      </c>
      <c r="Q2862">
        <f t="shared" si="89"/>
        <v>29.56</v>
      </c>
      <c r="R2862" s="17">
        <v>42480.800648148142</v>
      </c>
      <c r="S2862" s="17">
        <v>42540.800648148142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>
        <f t="shared" si="88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s="11" t="s">
        <v>8273</v>
      </c>
      <c r="P2863" t="s">
        <v>8274</v>
      </c>
      <c r="Q2863">
        <f t="shared" si="89"/>
        <v>26.67</v>
      </c>
      <c r="R2863" s="17">
        <v>42257.590833333335</v>
      </c>
      <c r="S2863" s="17">
        <v>42271.590833333335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 t="shared" si="88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s="11" t="s">
        <v>8273</v>
      </c>
      <c r="P2864" t="s">
        <v>8274</v>
      </c>
      <c r="Q2864">
        <f t="shared" si="89"/>
        <v>18.329999999999998</v>
      </c>
      <c r="R2864" s="17">
        <v>41784.789687500001</v>
      </c>
      <c r="S2864" s="17">
        <v>41814.789687500001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 t="shared" si="88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s="11" t="s">
        <v>8273</v>
      </c>
      <c r="P2865" t="s">
        <v>8274</v>
      </c>
      <c r="Q2865">
        <f t="shared" si="89"/>
        <v>20</v>
      </c>
      <c r="R2865" s="17">
        <v>41831.675034722226</v>
      </c>
      <c r="S2865" s="17">
        <v>41891.675034722226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>
        <f t="shared" si="88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s="11" t="s">
        <v>8273</v>
      </c>
      <c r="P2866" t="s">
        <v>8274</v>
      </c>
      <c r="Q2866">
        <f t="shared" si="89"/>
        <v>13.33</v>
      </c>
      <c r="R2866" s="17">
        <v>42172.613506944443</v>
      </c>
      <c r="S2866" s="17">
        <v>42202.554166666669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 t="shared" si="88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s="11" t="s">
        <v>8273</v>
      </c>
      <c r="P2867" t="s">
        <v>8274</v>
      </c>
      <c r="Q2867">
        <f t="shared" si="89"/>
        <v>0</v>
      </c>
      <c r="R2867" s="17">
        <v>41950.114108796297</v>
      </c>
      <c r="S2867" s="17">
        <v>42010.114108796297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 t="shared" si="88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s="11" t="s">
        <v>8273</v>
      </c>
      <c r="P2868" t="s">
        <v>8274</v>
      </c>
      <c r="Q2868">
        <f t="shared" si="89"/>
        <v>22.5</v>
      </c>
      <c r="R2868" s="17">
        <v>42627.955104166671</v>
      </c>
      <c r="S2868" s="17">
        <v>42657.916666666672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>
        <f t="shared" si="88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s="11" t="s">
        <v>8273</v>
      </c>
      <c r="P2869" t="s">
        <v>8274</v>
      </c>
      <c r="Q2869">
        <f t="shared" si="89"/>
        <v>50.4</v>
      </c>
      <c r="R2869" s="17">
        <v>42531.195277777777</v>
      </c>
      <c r="S2869" s="17">
        <v>42555.166666666672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>
        <f t="shared" si="88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s="11" t="s">
        <v>8273</v>
      </c>
      <c r="P2870" t="s">
        <v>8274</v>
      </c>
      <c r="Q2870">
        <f t="shared" si="89"/>
        <v>105.03</v>
      </c>
      <c r="R2870" s="17">
        <v>42618.827013888891</v>
      </c>
      <c r="S2870" s="17">
        <v>42648.827013888891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>
        <f t="shared" si="88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s="11" t="s">
        <v>8273</v>
      </c>
      <c r="P2871" t="s">
        <v>8274</v>
      </c>
      <c r="Q2871">
        <f t="shared" si="89"/>
        <v>35.4</v>
      </c>
      <c r="R2871" s="17">
        <v>42540.593530092592</v>
      </c>
      <c r="S2871" s="17">
        <v>42570.593530092592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>
        <f t="shared" si="88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s="11" t="s">
        <v>8273</v>
      </c>
      <c r="P2872" t="s">
        <v>8274</v>
      </c>
      <c r="Q2872">
        <f t="shared" si="89"/>
        <v>83.33</v>
      </c>
      <c r="R2872" s="17">
        <v>41746.189409722225</v>
      </c>
      <c r="S2872" s="17">
        <v>41776.189409722225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>
        <f t="shared" si="88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s="11" t="s">
        <v>8273</v>
      </c>
      <c r="P2873" t="s">
        <v>8274</v>
      </c>
      <c r="Q2873">
        <f t="shared" si="89"/>
        <v>35.92</v>
      </c>
      <c r="R2873" s="17">
        <v>41974.738576388889</v>
      </c>
      <c r="S2873" s="17">
        <v>41994.738576388889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>
        <f t="shared" si="88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s="11" t="s">
        <v>8273</v>
      </c>
      <c r="P2874" t="s">
        <v>8274</v>
      </c>
      <c r="Q2874">
        <f t="shared" si="89"/>
        <v>0</v>
      </c>
      <c r="R2874" s="17">
        <v>42115.11618055556</v>
      </c>
      <c r="S2874" s="17">
        <v>42175.11618055556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>
        <f t="shared" si="88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s="11" t="s">
        <v>8273</v>
      </c>
      <c r="P2875" t="s">
        <v>8274</v>
      </c>
      <c r="Q2875">
        <f t="shared" si="89"/>
        <v>119.13</v>
      </c>
      <c r="R2875" s="17">
        <v>42002.817488425921</v>
      </c>
      <c r="S2875" s="17">
        <v>42032.817488425921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>
        <f t="shared" si="88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s="11" t="s">
        <v>8273</v>
      </c>
      <c r="P2876" t="s">
        <v>8274</v>
      </c>
      <c r="Q2876">
        <f t="shared" si="89"/>
        <v>90.33</v>
      </c>
      <c r="R2876" s="17">
        <v>42722.84474537037</v>
      </c>
      <c r="S2876" s="17">
        <v>42752.84474537037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>
        <f t="shared" si="88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s="11" t="s">
        <v>8273</v>
      </c>
      <c r="P2877" t="s">
        <v>8274</v>
      </c>
      <c r="Q2877">
        <f t="shared" si="89"/>
        <v>2.33</v>
      </c>
      <c r="R2877" s="17">
        <v>42465.128391203703</v>
      </c>
      <c r="S2877" s="17">
        <v>42495.128391203703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>
        <f t="shared" si="88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s="11" t="s">
        <v>8273</v>
      </c>
      <c r="P2878" t="s">
        <v>8274</v>
      </c>
      <c r="Q2878">
        <f t="shared" si="89"/>
        <v>0</v>
      </c>
      <c r="R2878" s="17">
        <v>42171.743969907402</v>
      </c>
      <c r="S2878" s="17">
        <v>42201.743969907402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>
        <f t="shared" si="88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s="11" t="s">
        <v>8273</v>
      </c>
      <c r="P2879" t="s">
        <v>8274</v>
      </c>
      <c r="Q2879">
        <f t="shared" si="89"/>
        <v>108.33</v>
      </c>
      <c r="R2879" s="17">
        <v>42672.955138888887</v>
      </c>
      <c r="S2879" s="17">
        <v>42704.708333333328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>
        <f t="shared" si="88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s="11" t="s">
        <v>8273</v>
      </c>
      <c r="P2880" t="s">
        <v>8274</v>
      </c>
      <c r="Q2880">
        <f t="shared" si="89"/>
        <v>15.75</v>
      </c>
      <c r="R2880" s="17">
        <v>42128.615682870368</v>
      </c>
      <c r="S2880" s="17">
        <v>42188.615682870368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>
        <f t="shared" si="88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s="11" t="s">
        <v>8273</v>
      </c>
      <c r="P2881" t="s">
        <v>8274</v>
      </c>
      <c r="Q2881">
        <f t="shared" si="89"/>
        <v>29</v>
      </c>
      <c r="R2881" s="17">
        <v>42359.725243055553</v>
      </c>
      <c r="S2881" s="17">
        <v>42389.725243055553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>
        <f t="shared" ref="F2882:F2945" si="90">ROUND(E2882/D2882*100,0)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s="11" t="s">
        <v>8273</v>
      </c>
      <c r="P2882" t="s">
        <v>8274</v>
      </c>
      <c r="Q2882">
        <f t="shared" ref="Q2882:Q2945" si="91">IFERROR(ROUND(E2882/M2882,2),0)</f>
        <v>96.55</v>
      </c>
      <c r="R2882" s="17">
        <v>42192.905694444446</v>
      </c>
      <c r="S2882" s="17">
        <v>42236.711805555555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>
        <f t="shared" si="90"/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s="11" t="s">
        <v>8273</v>
      </c>
      <c r="P2883" t="s">
        <v>8274</v>
      </c>
      <c r="Q2883">
        <f t="shared" si="91"/>
        <v>0</v>
      </c>
      <c r="R2883" s="17">
        <v>41916.597638888888</v>
      </c>
      <c r="S2883" s="17">
        <v>41976.639305555553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>
        <f t="shared" si="90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s="11" t="s">
        <v>8273</v>
      </c>
      <c r="P2884" t="s">
        <v>8274</v>
      </c>
      <c r="Q2884">
        <f t="shared" si="91"/>
        <v>63</v>
      </c>
      <c r="R2884" s="17">
        <v>42461.596273148149</v>
      </c>
      <c r="S2884" s="17">
        <v>42491.596273148149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>
        <f t="shared" si="90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s="11" t="s">
        <v>8273</v>
      </c>
      <c r="P2885" t="s">
        <v>8274</v>
      </c>
      <c r="Q2885">
        <f t="shared" si="91"/>
        <v>381.6</v>
      </c>
      <c r="R2885" s="17">
        <v>42370.90320601852</v>
      </c>
      <c r="S2885" s="17">
        <v>42406.207638888889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>
        <f t="shared" si="90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s="11" t="s">
        <v>8273</v>
      </c>
      <c r="P2886" t="s">
        <v>8274</v>
      </c>
      <c r="Q2886">
        <f t="shared" si="91"/>
        <v>46.25</v>
      </c>
      <c r="R2886" s="17">
        <v>41948.727256944447</v>
      </c>
      <c r="S2886" s="17">
        <v>41978.727256944447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>
        <f t="shared" si="90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s="11" t="s">
        <v>8273</v>
      </c>
      <c r="P2887" t="s">
        <v>8274</v>
      </c>
      <c r="Q2887">
        <f t="shared" si="91"/>
        <v>26</v>
      </c>
      <c r="R2887" s="17">
        <v>42047.07640046296</v>
      </c>
      <c r="S2887" s="17">
        <v>42077.034733796296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>
        <f t="shared" si="90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s="11" t="s">
        <v>8273</v>
      </c>
      <c r="P2888" t="s">
        <v>8274</v>
      </c>
      <c r="Q2888">
        <f t="shared" si="91"/>
        <v>10</v>
      </c>
      <c r="R2888" s="17">
        <v>42261.632916666669</v>
      </c>
      <c r="S2888" s="17">
        <v>42266.165972222225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>
        <f t="shared" si="90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s="11" t="s">
        <v>8273</v>
      </c>
      <c r="P2889" t="s">
        <v>8274</v>
      </c>
      <c r="Q2889">
        <f t="shared" si="91"/>
        <v>5</v>
      </c>
      <c r="R2889" s="17">
        <v>41985.427361111113</v>
      </c>
      <c r="S2889" s="17">
        <v>42015.427361111113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>
        <f t="shared" si="90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s="11" t="s">
        <v>8273</v>
      </c>
      <c r="P2890" t="s">
        <v>8274</v>
      </c>
      <c r="Q2890">
        <f t="shared" si="91"/>
        <v>0</v>
      </c>
      <c r="R2890" s="17">
        <v>41922.535185185188</v>
      </c>
      <c r="S2890" s="17">
        <v>41930.207638888889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>
        <f t="shared" si="90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s="11" t="s">
        <v>8273</v>
      </c>
      <c r="P2891" t="s">
        <v>8274</v>
      </c>
      <c r="Q2891">
        <f t="shared" si="91"/>
        <v>81.569999999999993</v>
      </c>
      <c r="R2891" s="17">
        <v>41850.863252314812</v>
      </c>
      <c r="S2891" s="17">
        <v>41880.863252314812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>
        <f t="shared" si="90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s="11" t="s">
        <v>8273</v>
      </c>
      <c r="P2892" t="s">
        <v>8274</v>
      </c>
      <c r="Q2892">
        <f t="shared" si="91"/>
        <v>7</v>
      </c>
      <c r="R2892" s="17">
        <v>41831.742962962962</v>
      </c>
      <c r="S2892" s="17">
        <v>41860.125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>
        <f t="shared" si="90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s="11" t="s">
        <v>8273</v>
      </c>
      <c r="P2893" t="s">
        <v>8274</v>
      </c>
      <c r="Q2893">
        <f t="shared" si="91"/>
        <v>27.3</v>
      </c>
      <c r="R2893" s="17">
        <v>42415.883425925931</v>
      </c>
      <c r="S2893" s="17">
        <v>42475.84175925926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>
        <f t="shared" si="90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s="11" t="s">
        <v>8273</v>
      </c>
      <c r="P2894" t="s">
        <v>8274</v>
      </c>
      <c r="Q2894">
        <f t="shared" si="91"/>
        <v>29.41</v>
      </c>
      <c r="R2894" s="17">
        <v>41869.714166666665</v>
      </c>
      <c r="S2894" s="17">
        <v>41876.875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>
        <f t="shared" si="90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s="11" t="s">
        <v>8273</v>
      </c>
      <c r="P2895" t="s">
        <v>8274</v>
      </c>
      <c r="Q2895">
        <f t="shared" si="91"/>
        <v>12.5</v>
      </c>
      <c r="R2895" s="17">
        <v>41953.773090277777</v>
      </c>
      <c r="S2895" s="17">
        <v>42013.083333333328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>
        <f t="shared" si="90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s="11" t="s">
        <v>8273</v>
      </c>
      <c r="P2896" t="s">
        <v>8274</v>
      </c>
      <c r="Q2896">
        <f t="shared" si="91"/>
        <v>0</v>
      </c>
      <c r="R2896" s="17">
        <v>42037.986284722225</v>
      </c>
      <c r="S2896" s="17">
        <v>42097.944618055553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>
        <f t="shared" si="90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s="11" t="s">
        <v>8273</v>
      </c>
      <c r="P2897" t="s">
        <v>8274</v>
      </c>
      <c r="Q2897">
        <f t="shared" si="91"/>
        <v>5.75</v>
      </c>
      <c r="R2897" s="17">
        <v>41811.555462962962</v>
      </c>
      <c r="S2897" s="17">
        <v>41812.875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>
        <f t="shared" si="90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s="11" t="s">
        <v>8273</v>
      </c>
      <c r="P2898" t="s">
        <v>8274</v>
      </c>
      <c r="Q2898">
        <f t="shared" si="91"/>
        <v>52.08</v>
      </c>
      <c r="R2898" s="17">
        <v>42701.908807870372</v>
      </c>
      <c r="S2898" s="17">
        <v>42716.25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>
        <f t="shared" si="90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s="11" t="s">
        <v>8273</v>
      </c>
      <c r="P2899" t="s">
        <v>8274</v>
      </c>
      <c r="Q2899">
        <f t="shared" si="91"/>
        <v>183.33</v>
      </c>
      <c r="R2899" s="17">
        <v>42258.646504629629</v>
      </c>
      <c r="S2899" s="17">
        <v>42288.645196759258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>
        <f t="shared" si="90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s="11" t="s">
        <v>8273</v>
      </c>
      <c r="P2900" t="s">
        <v>8274</v>
      </c>
      <c r="Q2900">
        <f t="shared" si="91"/>
        <v>26.33</v>
      </c>
      <c r="R2900" s="17">
        <v>42278.664965277778</v>
      </c>
      <c r="S2900" s="17">
        <v>42308.664965277778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>
        <f t="shared" si="90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s="11" t="s">
        <v>8273</v>
      </c>
      <c r="P2901" t="s">
        <v>8274</v>
      </c>
      <c r="Q2901">
        <f t="shared" si="91"/>
        <v>0</v>
      </c>
      <c r="R2901" s="17">
        <v>42515.078217592592</v>
      </c>
      <c r="S2901" s="17">
        <v>42575.078217592592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>
        <f t="shared" si="90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s="11" t="s">
        <v>8273</v>
      </c>
      <c r="P2902" t="s">
        <v>8274</v>
      </c>
      <c r="Q2902">
        <f t="shared" si="91"/>
        <v>486.43</v>
      </c>
      <c r="R2902" s="17">
        <v>41830.234166666669</v>
      </c>
      <c r="S2902" s="17">
        <v>41860.234166666669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>
        <f t="shared" si="90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s="11" t="s">
        <v>8273</v>
      </c>
      <c r="P2903" t="s">
        <v>8274</v>
      </c>
      <c r="Q2903">
        <f t="shared" si="91"/>
        <v>3</v>
      </c>
      <c r="R2903" s="17">
        <v>41982.904386574075</v>
      </c>
      <c r="S2903" s="17">
        <v>42042.904386574075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>
        <f t="shared" si="90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s="11" t="s">
        <v>8273</v>
      </c>
      <c r="P2904" t="s">
        <v>8274</v>
      </c>
      <c r="Q2904">
        <f t="shared" si="91"/>
        <v>25</v>
      </c>
      <c r="R2904" s="17">
        <v>42210.439768518518</v>
      </c>
      <c r="S2904" s="17">
        <v>42240.439768518518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>
        <f t="shared" si="90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s="11" t="s">
        <v>8273</v>
      </c>
      <c r="P2905" t="s">
        <v>8274</v>
      </c>
      <c r="Q2905">
        <f t="shared" si="91"/>
        <v>9.75</v>
      </c>
      <c r="R2905" s="17">
        <v>42196.166874999995</v>
      </c>
      <c r="S2905" s="17">
        <v>42256.166874999995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>
        <f t="shared" si="90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s="11" t="s">
        <v>8273</v>
      </c>
      <c r="P2906" t="s">
        <v>8274</v>
      </c>
      <c r="Q2906">
        <f t="shared" si="91"/>
        <v>18.75</v>
      </c>
      <c r="R2906" s="17">
        <v>41940.967951388891</v>
      </c>
      <c r="S2906" s="17">
        <v>41952.5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>
        <f t="shared" si="90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s="11" t="s">
        <v>8273</v>
      </c>
      <c r="P2907" t="s">
        <v>8274</v>
      </c>
      <c r="Q2907">
        <f t="shared" si="91"/>
        <v>36.590000000000003</v>
      </c>
      <c r="R2907" s="17">
        <v>42606.056863425925</v>
      </c>
      <c r="S2907" s="17">
        <v>42620.056863425925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>
        <f t="shared" si="90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s="11" t="s">
        <v>8273</v>
      </c>
      <c r="P2908" t="s">
        <v>8274</v>
      </c>
      <c r="Q2908">
        <f t="shared" si="91"/>
        <v>80.709999999999994</v>
      </c>
      <c r="R2908" s="17">
        <v>42199.648912037039</v>
      </c>
      <c r="S2908" s="17">
        <v>42217.041666666672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>
        <f t="shared" si="90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s="11" t="s">
        <v>8273</v>
      </c>
      <c r="P2909" t="s">
        <v>8274</v>
      </c>
      <c r="Q2909">
        <f t="shared" si="91"/>
        <v>1</v>
      </c>
      <c r="R2909" s="17">
        <v>42444.877743055549</v>
      </c>
      <c r="S2909" s="17">
        <v>42504.877743055549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>
        <f t="shared" si="90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s="11" t="s">
        <v>8273</v>
      </c>
      <c r="P2910" t="s">
        <v>8274</v>
      </c>
      <c r="Q2910">
        <f t="shared" si="91"/>
        <v>52.8</v>
      </c>
      <c r="R2910" s="17">
        <v>42499.731701388882</v>
      </c>
      <c r="S2910" s="17">
        <v>42529.731701388882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>
        <f t="shared" si="90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s="11" t="s">
        <v>8273</v>
      </c>
      <c r="P2911" t="s">
        <v>8274</v>
      </c>
      <c r="Q2911">
        <f t="shared" si="91"/>
        <v>20</v>
      </c>
      <c r="R2911" s="17">
        <v>41929.266215277778</v>
      </c>
      <c r="S2911" s="17">
        <v>41968.823611111111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>
        <f t="shared" si="90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s="11" t="s">
        <v>8273</v>
      </c>
      <c r="P2912" t="s">
        <v>8274</v>
      </c>
      <c r="Q2912">
        <f t="shared" si="91"/>
        <v>1</v>
      </c>
      <c r="R2912" s="17">
        <v>42107.841284722221</v>
      </c>
      <c r="S2912" s="17"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>
        <f t="shared" si="90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s="11" t="s">
        <v>8273</v>
      </c>
      <c r="P2913" t="s">
        <v>8274</v>
      </c>
      <c r="Q2913">
        <f t="shared" si="91"/>
        <v>46.93</v>
      </c>
      <c r="R2913" s="17">
        <v>42142.768819444449</v>
      </c>
      <c r="S2913" s="17"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>
        <f t="shared" si="90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s="11" t="s">
        <v>8273</v>
      </c>
      <c r="P2914" t="s">
        <v>8274</v>
      </c>
      <c r="Q2914">
        <f t="shared" si="91"/>
        <v>78.08</v>
      </c>
      <c r="R2914" s="17">
        <v>42354.131643518514</v>
      </c>
      <c r="S2914" s="17"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>
        <f t="shared" si="90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s="11" t="s">
        <v>8273</v>
      </c>
      <c r="P2915" t="s">
        <v>8274</v>
      </c>
      <c r="Q2915">
        <f t="shared" si="91"/>
        <v>1</v>
      </c>
      <c r="R2915" s="17">
        <v>41828.922905092593</v>
      </c>
      <c r="S2915" s="17"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>
        <f t="shared" si="90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s="11" t="s">
        <v>8273</v>
      </c>
      <c r="P2916" t="s">
        <v>8274</v>
      </c>
      <c r="Q2916">
        <f t="shared" si="91"/>
        <v>1</v>
      </c>
      <c r="R2916" s="17">
        <v>42017.907337962963</v>
      </c>
      <c r="S2916" s="17"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>
        <f t="shared" si="90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s="11" t="s">
        <v>8273</v>
      </c>
      <c r="P2917" t="s">
        <v>8274</v>
      </c>
      <c r="Q2917">
        <f t="shared" si="91"/>
        <v>203.67</v>
      </c>
      <c r="R2917" s="17">
        <v>42415.398032407407</v>
      </c>
      <c r="S2917" s="17"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>
        <f t="shared" si="90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s="11" t="s">
        <v>8273</v>
      </c>
      <c r="P2918" t="s">
        <v>8274</v>
      </c>
      <c r="Q2918">
        <f t="shared" si="91"/>
        <v>20.71</v>
      </c>
      <c r="R2918" s="17">
        <v>41755.476724537039</v>
      </c>
      <c r="S2918" s="17"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>
        <f t="shared" si="90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s="11" t="s">
        <v>8273</v>
      </c>
      <c r="P2919" t="s">
        <v>8274</v>
      </c>
      <c r="Q2919">
        <f t="shared" si="91"/>
        <v>48.56</v>
      </c>
      <c r="R2919" s="17">
        <v>42245.234340277777</v>
      </c>
      <c r="S2919" s="17"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>
        <f t="shared" si="90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s="11" t="s">
        <v>8273</v>
      </c>
      <c r="P2920" t="s">
        <v>8274</v>
      </c>
      <c r="Q2920">
        <f t="shared" si="91"/>
        <v>68.099999999999994</v>
      </c>
      <c r="R2920" s="17">
        <v>42278.629710648151</v>
      </c>
      <c r="S2920" s="17"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>
        <f t="shared" si="90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s="11" t="s">
        <v>8273</v>
      </c>
      <c r="P2921" t="s">
        <v>8274</v>
      </c>
      <c r="Q2921">
        <f t="shared" si="91"/>
        <v>8.5</v>
      </c>
      <c r="R2921" s="17">
        <v>41826.61954861111</v>
      </c>
      <c r="S2921" s="17"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>
        <f t="shared" si="90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s="11" t="s">
        <v>8273</v>
      </c>
      <c r="P2922" t="s">
        <v>8274</v>
      </c>
      <c r="Q2922">
        <f t="shared" si="91"/>
        <v>51.62</v>
      </c>
      <c r="R2922" s="17">
        <v>42058.792476851857</v>
      </c>
      <c r="S2922" s="17"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 t="shared" si="90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s="11" t="s">
        <v>8273</v>
      </c>
      <c r="P2923" t="s">
        <v>8315</v>
      </c>
      <c r="Q2923">
        <f t="shared" si="91"/>
        <v>43</v>
      </c>
      <c r="R2923" s="17">
        <v>41877.886620370373</v>
      </c>
      <c r="S2923" s="17"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 t="shared" si="90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s="11" t="s">
        <v>8273</v>
      </c>
      <c r="P2924" t="s">
        <v>8315</v>
      </c>
      <c r="Q2924">
        <f t="shared" si="91"/>
        <v>83.33</v>
      </c>
      <c r="R2924" s="17">
        <v>42097.874155092592</v>
      </c>
      <c r="S2924" s="17">
        <v>42142.874155092592</v>
      </c>
      <c r="T2924">
        <f>YEAR(R2924)</f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 t="shared" si="90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s="11" t="s">
        <v>8273</v>
      </c>
      <c r="P2925" t="s">
        <v>8315</v>
      </c>
      <c r="Q2925">
        <f t="shared" si="91"/>
        <v>30</v>
      </c>
      <c r="R2925" s="17">
        <v>42013.15253472222</v>
      </c>
      <c r="S2925" s="17"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 t="shared" si="90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s="11" t="s">
        <v>8273</v>
      </c>
      <c r="P2926" t="s">
        <v>8315</v>
      </c>
      <c r="Q2926">
        <f t="shared" si="91"/>
        <v>175.51</v>
      </c>
      <c r="R2926" s="17">
        <v>42103.556828703702</v>
      </c>
      <c r="S2926" s="17"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 t="shared" si="90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s="11" t="s">
        <v>8273</v>
      </c>
      <c r="P2927" t="s">
        <v>8315</v>
      </c>
      <c r="Q2927">
        <f t="shared" si="91"/>
        <v>231.66</v>
      </c>
      <c r="R2927" s="17">
        <v>41863.584120370368</v>
      </c>
      <c r="S2927" s="17"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 t="shared" si="90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s="11" t="s">
        <v>8273</v>
      </c>
      <c r="P2928" t="s">
        <v>8315</v>
      </c>
      <c r="Q2928">
        <f t="shared" si="91"/>
        <v>75</v>
      </c>
      <c r="R2928" s="17">
        <v>42044.765960648147</v>
      </c>
      <c r="S2928" s="17"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 t="shared" si="90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s="11" t="s">
        <v>8273</v>
      </c>
      <c r="P2929" t="s">
        <v>8315</v>
      </c>
      <c r="Q2929">
        <f t="shared" si="91"/>
        <v>112.14</v>
      </c>
      <c r="R2929" s="17">
        <v>41806.669317129628</v>
      </c>
      <c r="S2929" s="17"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 t="shared" si="90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s="11" t="s">
        <v>8273</v>
      </c>
      <c r="P2930" t="s">
        <v>8315</v>
      </c>
      <c r="Q2930">
        <f t="shared" si="91"/>
        <v>41.67</v>
      </c>
      <c r="R2930" s="17">
        <v>42403.998217592598</v>
      </c>
      <c r="S2930" s="17"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 t="shared" si="90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s="11" t="s">
        <v>8273</v>
      </c>
      <c r="P2931" t="s">
        <v>8315</v>
      </c>
      <c r="Q2931">
        <f t="shared" si="91"/>
        <v>255.17</v>
      </c>
      <c r="R2931" s="17">
        <v>41754.564328703702</v>
      </c>
      <c r="S2931" s="17"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 t="shared" si="90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s="11" t="s">
        <v>8273</v>
      </c>
      <c r="P2932" t="s">
        <v>8315</v>
      </c>
      <c r="Q2932">
        <f t="shared" si="91"/>
        <v>162.77000000000001</v>
      </c>
      <c r="R2932" s="17">
        <v>42101.584074074075</v>
      </c>
      <c r="S2932" s="17">
        <v>42131.584074074075</v>
      </c>
      <c r="T2932">
        <f>YEAR(R2932)</f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 t="shared" si="90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s="11" t="s">
        <v>8273</v>
      </c>
      <c r="P2933" t="s">
        <v>8315</v>
      </c>
      <c r="Q2933">
        <f t="shared" si="91"/>
        <v>88.33</v>
      </c>
      <c r="R2933" s="17">
        <v>41872.291238425925</v>
      </c>
      <c r="S2933" s="17"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 t="shared" si="90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s="11" t="s">
        <v>8273</v>
      </c>
      <c r="P2934" t="s">
        <v>8315</v>
      </c>
      <c r="Q2934">
        <f t="shared" si="91"/>
        <v>85.74</v>
      </c>
      <c r="R2934" s="17">
        <v>42025.164780092593</v>
      </c>
      <c r="S2934" s="17"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 t="shared" si="90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s="11" t="s">
        <v>8273</v>
      </c>
      <c r="P2935" t="s">
        <v>8315</v>
      </c>
      <c r="Q2935">
        <f t="shared" si="91"/>
        <v>47.57</v>
      </c>
      <c r="R2935" s="17">
        <v>42495.956631944442</v>
      </c>
      <c r="S2935" s="17"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 t="shared" si="90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s="11" t="s">
        <v>8273</v>
      </c>
      <c r="P2936" t="s">
        <v>8315</v>
      </c>
      <c r="Q2936">
        <f t="shared" si="91"/>
        <v>72.97</v>
      </c>
      <c r="R2936" s="17">
        <v>41775.636157407411</v>
      </c>
      <c r="S2936" s="17"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 t="shared" si="90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s="11" t="s">
        <v>8273</v>
      </c>
      <c r="P2937" t="s">
        <v>8315</v>
      </c>
      <c r="Q2937">
        <f t="shared" si="91"/>
        <v>90.54</v>
      </c>
      <c r="R2937" s="17">
        <v>42553.583425925928</v>
      </c>
      <c r="S2937" s="17"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 t="shared" si="90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s="11" t="s">
        <v>8273</v>
      </c>
      <c r="P2938" t="s">
        <v>8315</v>
      </c>
      <c r="Q2938">
        <f t="shared" si="91"/>
        <v>37.65</v>
      </c>
      <c r="R2938" s="17">
        <v>41912.650729166664</v>
      </c>
      <c r="S2938" s="17"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 t="shared" si="90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s="11" t="s">
        <v>8273</v>
      </c>
      <c r="P2939" t="s">
        <v>8315</v>
      </c>
      <c r="Q2939">
        <f t="shared" si="91"/>
        <v>36.36</v>
      </c>
      <c r="R2939" s="17">
        <v>41803.457326388889</v>
      </c>
      <c r="S2939" s="17">
        <v>41833.457326388889</v>
      </c>
      <c r="T2939">
        <f>YEAR(R2939)</f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 t="shared" si="90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s="11" t="s">
        <v>8273</v>
      </c>
      <c r="P2940" t="s">
        <v>8315</v>
      </c>
      <c r="Q2940">
        <f t="shared" si="91"/>
        <v>126.72</v>
      </c>
      <c r="R2940" s="17">
        <v>42004.703865740739</v>
      </c>
      <c r="S2940" s="17"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 t="shared" si="90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s="11" t="s">
        <v>8273</v>
      </c>
      <c r="P2941" t="s">
        <v>8315</v>
      </c>
      <c r="Q2941">
        <f t="shared" si="91"/>
        <v>329.2</v>
      </c>
      <c r="R2941" s="17">
        <v>41845.809166666666</v>
      </c>
      <c r="S2941" s="17"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 t="shared" si="90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s="11" t="s">
        <v>8273</v>
      </c>
      <c r="P2942" t="s">
        <v>8315</v>
      </c>
      <c r="Q2942">
        <f t="shared" si="91"/>
        <v>81.239999999999995</v>
      </c>
      <c r="R2942" s="17">
        <v>41982.773356481484</v>
      </c>
      <c r="S2942" s="17"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 t="shared" si="90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s="11" t="s">
        <v>8273</v>
      </c>
      <c r="P2943" t="s">
        <v>8313</v>
      </c>
      <c r="Q2943">
        <f t="shared" si="91"/>
        <v>1</v>
      </c>
      <c r="R2943" s="17">
        <v>42034.960127314815</v>
      </c>
      <c r="S2943" s="17"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 t="shared" si="90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s="11" t="s">
        <v>8273</v>
      </c>
      <c r="P2944" t="s">
        <v>8313</v>
      </c>
      <c r="Q2944">
        <f t="shared" si="91"/>
        <v>202.23</v>
      </c>
      <c r="R2944" s="17">
        <v>42334.803923611107</v>
      </c>
      <c r="S2944" s="17">
        <v>42354.845833333333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 t="shared" si="90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s="11" t="s">
        <v>8273</v>
      </c>
      <c r="P2945" t="s">
        <v>8313</v>
      </c>
      <c r="Q2945">
        <f t="shared" si="91"/>
        <v>0</v>
      </c>
      <c r="R2945" s="17">
        <v>42077.129398148143</v>
      </c>
      <c r="S2945" s="17">
        <v>42107.129398148143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 t="shared" ref="F2946:F3009" si="92">ROUND(E2946/D2946*100,0)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s="11" t="s">
        <v>8273</v>
      </c>
      <c r="P2946" t="s">
        <v>8313</v>
      </c>
      <c r="Q2946">
        <f t="shared" ref="Q2946:Q3009" si="93">IFERROR(ROUND(E2946/M2946,2),0)</f>
        <v>100</v>
      </c>
      <c r="R2946" s="17">
        <v>42132.9143287037</v>
      </c>
      <c r="S2946" s="17">
        <v>42162.9143287037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 t="shared" si="92"/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s="11" t="s">
        <v>8273</v>
      </c>
      <c r="P2947" t="s">
        <v>8313</v>
      </c>
      <c r="Q2947">
        <f t="shared" si="93"/>
        <v>0</v>
      </c>
      <c r="R2947" s="17">
        <v>42118.139583333337</v>
      </c>
      <c r="S2947" s="17">
        <v>42148.139583333337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 t="shared" si="92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s="11" t="s">
        <v>8273</v>
      </c>
      <c r="P2948" t="s">
        <v>8313</v>
      </c>
      <c r="Q2948">
        <f t="shared" si="93"/>
        <v>1</v>
      </c>
      <c r="R2948" s="17">
        <v>42567.531157407408</v>
      </c>
      <c r="S2948" s="17">
        <v>42597.531157407408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 t="shared" si="92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s="11" t="s">
        <v>8273</v>
      </c>
      <c r="P2949" t="s">
        <v>8313</v>
      </c>
      <c r="Q2949">
        <f t="shared" si="93"/>
        <v>82.46</v>
      </c>
      <c r="R2949" s="17">
        <v>42649.562118055561</v>
      </c>
      <c r="S2949" s="17">
        <v>42698.715972222228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 t="shared" si="92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s="11" t="s">
        <v>8273</v>
      </c>
      <c r="P2950" t="s">
        <v>8313</v>
      </c>
      <c r="Q2950">
        <f t="shared" si="93"/>
        <v>2.67</v>
      </c>
      <c r="R2950" s="17">
        <v>42097.649224537032</v>
      </c>
      <c r="S2950" s="17">
        <v>42157.649224537032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 t="shared" si="92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s="11" t="s">
        <v>8273</v>
      </c>
      <c r="P2951" t="s">
        <v>8313</v>
      </c>
      <c r="Q2951">
        <f t="shared" si="93"/>
        <v>12.5</v>
      </c>
      <c r="R2951" s="17">
        <v>42297.823113425926</v>
      </c>
      <c r="S2951" s="17">
        <v>42327.864780092597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 t="shared" si="92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s="11" t="s">
        <v>8273</v>
      </c>
      <c r="P2952" t="s">
        <v>8313</v>
      </c>
      <c r="Q2952">
        <f t="shared" si="93"/>
        <v>0</v>
      </c>
      <c r="R2952" s="17">
        <v>42362.36518518519</v>
      </c>
      <c r="S2952" s="17">
        <v>42392.36518518519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 t="shared" si="92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s="11" t="s">
        <v>8273</v>
      </c>
      <c r="P2953" t="s">
        <v>8313</v>
      </c>
      <c r="Q2953">
        <f t="shared" si="93"/>
        <v>18.899999999999999</v>
      </c>
      <c r="R2953" s="17">
        <v>41872.802928240737</v>
      </c>
      <c r="S2953" s="17">
        <v>41917.802928240737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 t="shared" si="92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s="11" t="s">
        <v>8273</v>
      </c>
      <c r="P2954" t="s">
        <v>8313</v>
      </c>
      <c r="Q2954">
        <f t="shared" si="93"/>
        <v>200.63</v>
      </c>
      <c r="R2954" s="17">
        <v>42628.690266203703</v>
      </c>
      <c r="S2954" s="17">
        <v>42660.166666666672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 t="shared" si="92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s="11" t="s">
        <v>8273</v>
      </c>
      <c r="P2955" t="s">
        <v>8313</v>
      </c>
      <c r="Q2955">
        <f t="shared" si="93"/>
        <v>201.67</v>
      </c>
      <c r="R2955" s="17">
        <v>42255.791909722218</v>
      </c>
      <c r="S2955" s="17">
        <v>42285.791909722218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 t="shared" si="92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s="11" t="s">
        <v>8273</v>
      </c>
      <c r="P2956" t="s">
        <v>8313</v>
      </c>
      <c r="Q2956">
        <f t="shared" si="93"/>
        <v>0</v>
      </c>
      <c r="R2956" s="17">
        <v>42790.583368055552</v>
      </c>
      <c r="S2956" s="17">
        <v>42810.541701388895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 t="shared" si="92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s="11" t="s">
        <v>8273</v>
      </c>
      <c r="P2957" t="s">
        <v>8313</v>
      </c>
      <c r="Q2957">
        <f t="shared" si="93"/>
        <v>65</v>
      </c>
      <c r="R2957" s="17">
        <v>42141.741307870368</v>
      </c>
      <c r="S2957" s="17">
        <v>42171.741307870368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 t="shared" si="92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s="11" t="s">
        <v>8273</v>
      </c>
      <c r="P2958" t="s">
        <v>8313</v>
      </c>
      <c r="Q2958">
        <f t="shared" si="93"/>
        <v>66.099999999999994</v>
      </c>
      <c r="R2958" s="17">
        <v>42464.958912037036</v>
      </c>
      <c r="S2958" s="17">
        <v>42494.958912037036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 t="shared" si="92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s="11" t="s">
        <v>8273</v>
      </c>
      <c r="P2959" t="s">
        <v>8313</v>
      </c>
      <c r="Q2959">
        <f t="shared" si="93"/>
        <v>93.33</v>
      </c>
      <c r="R2959" s="17">
        <v>42031.011249999996</v>
      </c>
      <c r="S2959" s="17">
        <v>42090.969583333332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 t="shared" si="92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s="11" t="s">
        <v>8273</v>
      </c>
      <c r="P2960" t="s">
        <v>8313</v>
      </c>
      <c r="Q2960">
        <f t="shared" si="93"/>
        <v>0</v>
      </c>
      <c r="R2960" s="17">
        <v>42438.779131944444</v>
      </c>
      <c r="S2960" s="17">
        <v>42498.73746527778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 t="shared" si="92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s="11" t="s">
        <v>8273</v>
      </c>
      <c r="P2961" t="s">
        <v>8313</v>
      </c>
      <c r="Q2961">
        <f t="shared" si="93"/>
        <v>0</v>
      </c>
      <c r="R2961" s="17">
        <v>42498.008391203708</v>
      </c>
      <c r="S2961" s="17">
        <v>42528.008391203708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 t="shared" si="92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s="11" t="s">
        <v>8273</v>
      </c>
      <c r="P2962" t="s">
        <v>8313</v>
      </c>
      <c r="Q2962">
        <f t="shared" si="93"/>
        <v>0</v>
      </c>
      <c r="R2962" s="17">
        <v>41863.757210648146</v>
      </c>
      <c r="S2962" s="17">
        <v>41893.757210648146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>
        <f t="shared" si="92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s="11" t="s">
        <v>8273</v>
      </c>
      <c r="P2963" t="s">
        <v>8274</v>
      </c>
      <c r="Q2963">
        <f t="shared" si="93"/>
        <v>50.75</v>
      </c>
      <c r="R2963" s="17">
        <v>42061.212488425925</v>
      </c>
      <c r="S2963" s="17">
        <v>42089.166666666672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>
        <f t="shared" si="92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s="11" t="s">
        <v>8273</v>
      </c>
      <c r="P2964" t="s">
        <v>8274</v>
      </c>
      <c r="Q2964">
        <f t="shared" si="93"/>
        <v>60.9</v>
      </c>
      <c r="R2964" s="17">
        <v>42036.24428240741</v>
      </c>
      <c r="S2964" s="17">
        <v>42064.290972222225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>
        <f t="shared" si="92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s="11" t="s">
        <v>8273</v>
      </c>
      <c r="P2965" t="s">
        <v>8274</v>
      </c>
      <c r="Q2965">
        <f t="shared" si="93"/>
        <v>109.03</v>
      </c>
      <c r="R2965" s="17">
        <v>42157.470185185186</v>
      </c>
      <c r="S2965" s="17">
        <v>42187.470185185186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>
        <f t="shared" si="92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s="11" t="s">
        <v>8273</v>
      </c>
      <c r="P2966" t="s">
        <v>8274</v>
      </c>
      <c r="Q2966">
        <f t="shared" si="93"/>
        <v>25.69</v>
      </c>
      <c r="R2966" s="17">
        <v>41827.909942129627</v>
      </c>
      <c r="S2966" s="17">
        <v>41857.897222222222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>
        <f t="shared" si="92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s="11" t="s">
        <v>8273</v>
      </c>
      <c r="P2967" t="s">
        <v>8274</v>
      </c>
      <c r="Q2967">
        <f t="shared" si="93"/>
        <v>41.92</v>
      </c>
      <c r="R2967" s="17">
        <v>42162.729548611111</v>
      </c>
      <c r="S2967" s="17">
        <v>42192.729548611111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>
        <f t="shared" si="92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s="11" t="s">
        <v>8273</v>
      </c>
      <c r="P2968" t="s">
        <v>8274</v>
      </c>
      <c r="Q2968">
        <f t="shared" si="93"/>
        <v>88.77</v>
      </c>
      <c r="R2968" s="17">
        <v>42233.738564814819</v>
      </c>
      <c r="S2968" s="17">
        <v>42263.738564814819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>
        <f t="shared" si="92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s="11" t="s">
        <v>8273</v>
      </c>
      <c r="P2969" t="s">
        <v>8274</v>
      </c>
      <c r="Q2969">
        <f t="shared" si="93"/>
        <v>80.23</v>
      </c>
      <c r="R2969" s="17">
        <v>42042.197824074072</v>
      </c>
      <c r="S2969" s="17">
        <v>42072.156157407408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>
        <f t="shared" si="92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s="11" t="s">
        <v>8273</v>
      </c>
      <c r="P2970" t="s">
        <v>8274</v>
      </c>
      <c r="Q2970">
        <f t="shared" si="93"/>
        <v>78.94</v>
      </c>
      <c r="R2970" s="17">
        <v>42585.523842592593</v>
      </c>
      <c r="S2970" s="17">
        <v>42599.165972222225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>
        <f t="shared" si="92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s="11" t="s">
        <v>8273</v>
      </c>
      <c r="P2971" t="s">
        <v>8274</v>
      </c>
      <c r="Q2971">
        <f t="shared" si="93"/>
        <v>95.59</v>
      </c>
      <c r="R2971" s="17">
        <v>42097.786493055552</v>
      </c>
      <c r="S2971" s="17">
        <v>42127.952083333337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>
        <f t="shared" si="92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s="11" t="s">
        <v>8273</v>
      </c>
      <c r="P2972" t="s">
        <v>8274</v>
      </c>
      <c r="Q2972">
        <f t="shared" si="93"/>
        <v>69.89</v>
      </c>
      <c r="R2972" s="17">
        <v>41808.669571759259</v>
      </c>
      <c r="S2972" s="17">
        <v>41838.669571759259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>
        <f t="shared" si="92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s="11" t="s">
        <v>8273</v>
      </c>
      <c r="P2973" t="s">
        <v>8274</v>
      </c>
      <c r="Q2973">
        <f t="shared" si="93"/>
        <v>74.53</v>
      </c>
      <c r="R2973" s="17">
        <v>41852.658310185187</v>
      </c>
      <c r="S2973" s="17">
        <v>41882.658310185187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>
        <f t="shared" si="92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s="11" t="s">
        <v>8273</v>
      </c>
      <c r="P2974" t="s">
        <v>8274</v>
      </c>
      <c r="Q2974">
        <f t="shared" si="93"/>
        <v>123.94</v>
      </c>
      <c r="R2974" s="17">
        <v>42694.110185185185</v>
      </c>
      <c r="S2974" s="17">
        <v>42709.041666666672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>
        <f t="shared" si="92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s="11" t="s">
        <v>8273</v>
      </c>
      <c r="P2975" t="s">
        <v>8274</v>
      </c>
      <c r="Q2975">
        <f t="shared" si="93"/>
        <v>264.85000000000002</v>
      </c>
      <c r="R2975" s="17">
        <v>42341.818379629629</v>
      </c>
      <c r="S2975" s="17">
        <v>42370.166666666672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>
        <f t="shared" si="92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s="11" t="s">
        <v>8273</v>
      </c>
      <c r="P2976" t="s">
        <v>8274</v>
      </c>
      <c r="Q2976">
        <f t="shared" si="93"/>
        <v>58.62</v>
      </c>
      <c r="R2976" s="17">
        <v>41880.061006944445</v>
      </c>
      <c r="S2976" s="17">
        <v>41908.065972222219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>
        <f t="shared" si="92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s="11" t="s">
        <v>8273</v>
      </c>
      <c r="P2977" t="s">
        <v>8274</v>
      </c>
      <c r="Q2977">
        <f t="shared" si="93"/>
        <v>70.88</v>
      </c>
      <c r="R2977" s="17">
        <v>41941.683865740742</v>
      </c>
      <c r="S2977" s="17">
        <v>41970.125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>
        <f t="shared" si="92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s="11" t="s">
        <v>8273</v>
      </c>
      <c r="P2978" t="s">
        <v>8274</v>
      </c>
      <c r="Q2978">
        <f t="shared" si="93"/>
        <v>8.57</v>
      </c>
      <c r="R2978" s="17">
        <v>42425.730671296296</v>
      </c>
      <c r="S2978" s="17">
        <v>42442.5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>
        <f t="shared" si="92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s="11" t="s">
        <v>8273</v>
      </c>
      <c r="P2979" t="s">
        <v>8274</v>
      </c>
      <c r="Q2979">
        <f t="shared" si="93"/>
        <v>113.57</v>
      </c>
      <c r="R2979" s="17">
        <v>42026.88118055556</v>
      </c>
      <c r="S2979" s="17">
        <v>42086.093055555553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>
        <f t="shared" si="92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s="11" t="s">
        <v>8273</v>
      </c>
      <c r="P2980" t="s">
        <v>8274</v>
      </c>
      <c r="Q2980">
        <f t="shared" si="93"/>
        <v>60.69</v>
      </c>
      <c r="R2980" s="17">
        <v>41922.640590277777</v>
      </c>
      <c r="S2980" s="17">
        <v>41932.249305555553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>
        <f t="shared" si="92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s="11" t="s">
        <v>8273</v>
      </c>
      <c r="P2981" t="s">
        <v>8274</v>
      </c>
      <c r="Q2981">
        <f t="shared" si="93"/>
        <v>110.22</v>
      </c>
      <c r="R2981" s="17">
        <v>41993.824340277773</v>
      </c>
      <c r="S2981" s="17">
        <v>42010.25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>
        <f t="shared" si="92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s="11" t="s">
        <v>8273</v>
      </c>
      <c r="P2982" t="s">
        <v>8274</v>
      </c>
      <c r="Q2982">
        <f t="shared" si="93"/>
        <v>136.46</v>
      </c>
      <c r="R2982" s="17">
        <v>42219.915856481486</v>
      </c>
      <c r="S2982" s="17">
        <v>42240.083333333328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 t="shared" si="92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s="11" t="s">
        <v>8273</v>
      </c>
      <c r="P2983" t="s">
        <v>8313</v>
      </c>
      <c r="Q2983">
        <f t="shared" si="93"/>
        <v>53.16</v>
      </c>
      <c r="R2983" s="17">
        <v>42225.559675925921</v>
      </c>
      <c r="S2983" s="17">
        <v>42270.559675925921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 t="shared" si="92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s="11" t="s">
        <v>8273</v>
      </c>
      <c r="P2984" t="s">
        <v>8313</v>
      </c>
      <c r="Q2984">
        <f t="shared" si="93"/>
        <v>86.49</v>
      </c>
      <c r="R2984" s="17">
        <v>42381.686840277776</v>
      </c>
      <c r="S2984" s="17">
        <v>42411.686840277776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 t="shared" si="92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s="11" t="s">
        <v>8273</v>
      </c>
      <c r="P2985" t="s">
        <v>8313</v>
      </c>
      <c r="Q2985">
        <f t="shared" si="93"/>
        <v>155.24</v>
      </c>
      <c r="R2985" s="17">
        <v>41894.632361111115</v>
      </c>
      <c r="S2985" s="17">
        <v>41954.674027777779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 t="shared" si="92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s="11" t="s">
        <v>8273</v>
      </c>
      <c r="P2986" t="s">
        <v>8313</v>
      </c>
      <c r="Q2986">
        <f t="shared" si="93"/>
        <v>115.08</v>
      </c>
      <c r="R2986" s="17">
        <v>42576.278715277775</v>
      </c>
      <c r="S2986" s="17">
        <v>42606.278715277775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 t="shared" si="92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s="11" t="s">
        <v>8273</v>
      </c>
      <c r="P2987" t="s">
        <v>8313</v>
      </c>
      <c r="Q2987">
        <f t="shared" si="93"/>
        <v>109.59</v>
      </c>
      <c r="R2987" s="17">
        <v>42654.973703703698</v>
      </c>
      <c r="S2987" s="17">
        <v>42674.166666666672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 t="shared" si="92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s="11" t="s">
        <v>8273</v>
      </c>
      <c r="P2988" t="s">
        <v>8313</v>
      </c>
      <c r="Q2988">
        <f t="shared" si="93"/>
        <v>45.21</v>
      </c>
      <c r="R2988" s="17">
        <v>42431.500069444446</v>
      </c>
      <c r="S2988" s="17">
        <v>42491.458402777775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 t="shared" si="92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s="11" t="s">
        <v>8273</v>
      </c>
      <c r="P2989" t="s">
        <v>8313</v>
      </c>
      <c r="Q2989">
        <f t="shared" si="93"/>
        <v>104.15</v>
      </c>
      <c r="R2989" s="17">
        <v>42627.307303240741</v>
      </c>
      <c r="S2989" s="17">
        <v>42656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 t="shared" si="92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s="11" t="s">
        <v>8273</v>
      </c>
      <c r="P2990" t="s">
        <v>8313</v>
      </c>
      <c r="Q2990">
        <f t="shared" si="93"/>
        <v>35.71</v>
      </c>
      <c r="R2990" s="17">
        <v>42511.362048611118</v>
      </c>
      <c r="S2990" s="17">
        <v>42541.362048611118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 t="shared" si="92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s="11" t="s">
        <v>8273</v>
      </c>
      <c r="P2991" t="s">
        <v>8313</v>
      </c>
      <c r="Q2991">
        <f t="shared" si="93"/>
        <v>97</v>
      </c>
      <c r="R2991" s="17">
        <v>42337.02039351852</v>
      </c>
      <c r="S2991" s="17">
        <v>42359.207638888889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 t="shared" si="92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s="11" t="s">
        <v>8273</v>
      </c>
      <c r="P2992" t="s">
        <v>8313</v>
      </c>
      <c r="Q2992">
        <f t="shared" si="93"/>
        <v>370.37</v>
      </c>
      <c r="R2992" s="17">
        <v>42341.57430555555</v>
      </c>
      <c r="S2992" s="17">
        <v>42376.57430555555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 t="shared" si="92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s="11" t="s">
        <v>8273</v>
      </c>
      <c r="P2993" t="s">
        <v>8313</v>
      </c>
      <c r="Q2993">
        <f t="shared" si="93"/>
        <v>94.41</v>
      </c>
      <c r="R2993" s="17">
        <v>42740.837152777778</v>
      </c>
      <c r="S2993" s="17">
        <v>42762.837152777778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 t="shared" si="92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s="11" t="s">
        <v>8273</v>
      </c>
      <c r="P2994" t="s">
        <v>8313</v>
      </c>
      <c r="Q2994">
        <f t="shared" si="93"/>
        <v>48.98</v>
      </c>
      <c r="R2994" s="17">
        <v>42622.767476851848</v>
      </c>
      <c r="S2994" s="17">
        <v>42652.767476851848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 t="shared" si="92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s="11" t="s">
        <v>8273</v>
      </c>
      <c r="P2995" t="s">
        <v>8313</v>
      </c>
      <c r="Q2995">
        <f t="shared" si="93"/>
        <v>45.59</v>
      </c>
      <c r="R2995" s="17">
        <v>42390.838738425926</v>
      </c>
      <c r="S2995" s="17">
        <v>42420.838738425926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 t="shared" si="92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s="11" t="s">
        <v>8273</v>
      </c>
      <c r="P2996" t="s">
        <v>8313</v>
      </c>
      <c r="Q2996">
        <f t="shared" si="93"/>
        <v>23.28</v>
      </c>
      <c r="R2996" s="17">
        <v>41885.478842592594</v>
      </c>
      <c r="S2996" s="17">
        <v>41915.478842592594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 t="shared" si="92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s="11" t="s">
        <v>8273</v>
      </c>
      <c r="P2997" t="s">
        <v>8313</v>
      </c>
      <c r="Q2997">
        <f t="shared" si="93"/>
        <v>63.23</v>
      </c>
      <c r="R2997" s="17">
        <v>42724.665173611109</v>
      </c>
      <c r="S2997" s="17">
        <v>42754.665173611109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 t="shared" si="92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s="11" t="s">
        <v>8273</v>
      </c>
      <c r="P2998" t="s">
        <v>8313</v>
      </c>
      <c r="Q2998">
        <f t="shared" si="93"/>
        <v>153.52000000000001</v>
      </c>
      <c r="R2998" s="17">
        <v>42090.912500000006</v>
      </c>
      <c r="S2998" s="17">
        <v>42150.912500000006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 t="shared" si="92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s="11" t="s">
        <v>8273</v>
      </c>
      <c r="P2999" t="s">
        <v>8313</v>
      </c>
      <c r="Q2999">
        <f t="shared" si="93"/>
        <v>90.2</v>
      </c>
      <c r="R2999" s="17">
        <v>42775.733715277776</v>
      </c>
      <c r="S2999" s="17">
        <v>42793.207638888889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 t="shared" si="92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s="11" t="s">
        <v>8273</v>
      </c>
      <c r="P3000" t="s">
        <v>8313</v>
      </c>
      <c r="Q3000">
        <f t="shared" si="93"/>
        <v>118.97</v>
      </c>
      <c r="R3000" s="17">
        <v>41778.193622685183</v>
      </c>
      <c r="S3000" s="17">
        <v>41806.184027777781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 t="shared" si="92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s="11" t="s">
        <v>8273</v>
      </c>
      <c r="P3001" t="s">
        <v>8313</v>
      </c>
      <c r="Q3001">
        <f t="shared" si="93"/>
        <v>80.25</v>
      </c>
      <c r="R3001" s="17">
        <v>42780.740277777775</v>
      </c>
      <c r="S3001" s="17">
        <v>42795.083333333328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 t="shared" si="92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s="11" t="s">
        <v>8273</v>
      </c>
      <c r="P3002" t="s">
        <v>8313</v>
      </c>
      <c r="Q3002">
        <f t="shared" si="93"/>
        <v>62.5</v>
      </c>
      <c r="R3002" s="17">
        <v>42752.827199074076</v>
      </c>
      <c r="S3002" s="17">
        <v>42766.75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 t="shared" si="92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s="11" t="s">
        <v>8273</v>
      </c>
      <c r="P3003" t="s">
        <v>8313</v>
      </c>
      <c r="Q3003">
        <f t="shared" si="93"/>
        <v>131.38</v>
      </c>
      <c r="R3003" s="17">
        <v>42534.895625000005</v>
      </c>
      <c r="S3003" s="17">
        <v>42564.895625000005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 t="shared" si="92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s="11" t="s">
        <v>8273</v>
      </c>
      <c r="P3004" t="s">
        <v>8313</v>
      </c>
      <c r="Q3004">
        <f t="shared" si="93"/>
        <v>73.03</v>
      </c>
      <c r="R3004" s="17">
        <v>41239.83625</v>
      </c>
      <c r="S3004" s="17">
        <v>41269.83625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 t="shared" si="92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s="11" t="s">
        <v>8273</v>
      </c>
      <c r="P3005" t="s">
        <v>8313</v>
      </c>
      <c r="Q3005">
        <f t="shared" si="93"/>
        <v>178.53</v>
      </c>
      <c r="R3005" s="17">
        <v>42398.849259259259</v>
      </c>
      <c r="S3005" s="17">
        <v>42430.249305555553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 t="shared" si="92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s="11" t="s">
        <v>8273</v>
      </c>
      <c r="P3006" t="s">
        <v>8313</v>
      </c>
      <c r="Q3006">
        <f t="shared" si="93"/>
        <v>162.91</v>
      </c>
      <c r="R3006" s="17">
        <v>41928.881064814814</v>
      </c>
      <c r="S3006" s="17">
        <v>41958.922731481478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 t="shared" si="92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s="11" t="s">
        <v>8273</v>
      </c>
      <c r="P3007" t="s">
        <v>8313</v>
      </c>
      <c r="Q3007">
        <f t="shared" si="93"/>
        <v>108.24</v>
      </c>
      <c r="R3007" s="17">
        <v>41888.674826388888</v>
      </c>
      <c r="S3007" s="17">
        <v>41918.674826388888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 t="shared" si="92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s="11" t="s">
        <v>8273</v>
      </c>
      <c r="P3008" t="s">
        <v>8313</v>
      </c>
      <c r="Q3008">
        <f t="shared" si="93"/>
        <v>88.87</v>
      </c>
      <c r="R3008" s="17">
        <v>41957.756840277783</v>
      </c>
      <c r="S3008" s="17">
        <v>41987.756840277783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 t="shared" si="92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s="11" t="s">
        <v>8273</v>
      </c>
      <c r="P3009" t="s">
        <v>8313</v>
      </c>
      <c r="Q3009">
        <f t="shared" si="93"/>
        <v>54</v>
      </c>
      <c r="R3009" s="17">
        <v>42098.216238425928</v>
      </c>
      <c r="S3009" s="17">
        <v>42119.216238425928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 t="shared" ref="F3010:F3073" si="94">ROUND(E3010/D3010*100,0)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s="11" t="s">
        <v>8273</v>
      </c>
      <c r="P3010" t="s">
        <v>8313</v>
      </c>
      <c r="Q3010">
        <f t="shared" ref="Q3010:Q3073" si="95">IFERROR(ROUND(E3010/M3010,2),0)</f>
        <v>116.73</v>
      </c>
      <c r="R3010" s="17">
        <v>42360.212025462963</v>
      </c>
      <c r="S3010" s="17">
        <v>42390.212025462963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 t="shared" si="94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s="11" t="s">
        <v>8273</v>
      </c>
      <c r="P3011" t="s">
        <v>8313</v>
      </c>
      <c r="Q3011">
        <f t="shared" si="95"/>
        <v>233.9</v>
      </c>
      <c r="R3011" s="17">
        <v>41939.569907407407</v>
      </c>
      <c r="S3011" s="17">
        <v>41969.611574074079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 t="shared" si="94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s="11" t="s">
        <v>8273</v>
      </c>
      <c r="P3012" t="s">
        <v>8313</v>
      </c>
      <c r="Q3012">
        <f t="shared" si="95"/>
        <v>158</v>
      </c>
      <c r="R3012" s="17">
        <v>41996.832395833335</v>
      </c>
      <c r="S3012" s="17">
        <v>42056.832395833335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 t="shared" si="94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s="11" t="s">
        <v>8273</v>
      </c>
      <c r="P3013" t="s">
        <v>8313</v>
      </c>
      <c r="Q3013">
        <f t="shared" si="95"/>
        <v>14.84</v>
      </c>
      <c r="R3013" s="17">
        <v>42334.468935185185</v>
      </c>
      <c r="S3013" s="17">
        <v>42361.957638888889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 t="shared" si="94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s="11" t="s">
        <v>8273</v>
      </c>
      <c r="P3014" t="s">
        <v>8313</v>
      </c>
      <c r="Q3014">
        <f t="shared" si="95"/>
        <v>85.18</v>
      </c>
      <c r="R3014" s="17">
        <v>42024.702893518523</v>
      </c>
      <c r="S3014" s="17">
        <v>42045.702893518523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 t="shared" si="94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s="11" t="s">
        <v>8273</v>
      </c>
      <c r="P3015" t="s">
        <v>8313</v>
      </c>
      <c r="Q3015">
        <f t="shared" si="95"/>
        <v>146.69</v>
      </c>
      <c r="R3015" s="17">
        <v>42146.836215277777</v>
      </c>
      <c r="S3015" s="17">
        <v>42176.836215277777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 t="shared" si="94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s="11" t="s">
        <v>8273</v>
      </c>
      <c r="P3016" t="s">
        <v>8313</v>
      </c>
      <c r="Q3016">
        <f t="shared" si="95"/>
        <v>50.76</v>
      </c>
      <c r="R3016" s="17">
        <v>41920.123611111114</v>
      </c>
      <c r="S3016" s="17">
        <v>41948.208333333336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 t="shared" si="94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s="11" t="s">
        <v>8273</v>
      </c>
      <c r="P3017" t="s">
        <v>8313</v>
      </c>
      <c r="Q3017">
        <f t="shared" si="95"/>
        <v>87.7</v>
      </c>
      <c r="R3017" s="17">
        <v>41785.72729166667</v>
      </c>
      <c r="S3017" s="17">
        <v>41801.166666666664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 t="shared" si="94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s="11" t="s">
        <v>8273</v>
      </c>
      <c r="P3018" t="s">
        <v>8313</v>
      </c>
      <c r="Q3018">
        <f t="shared" si="95"/>
        <v>242.28</v>
      </c>
      <c r="R3018" s="17">
        <v>41778.548055555555</v>
      </c>
      <c r="S3018" s="17">
        <v>41838.548055555555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 t="shared" si="94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s="11" t="s">
        <v>8273</v>
      </c>
      <c r="P3019" t="s">
        <v>8313</v>
      </c>
      <c r="Q3019">
        <f t="shared" si="95"/>
        <v>146.44999999999999</v>
      </c>
      <c r="R3019" s="17">
        <v>41841.850034722222</v>
      </c>
      <c r="S3019" s="17">
        <v>41871.850034722222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 t="shared" si="94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s="11" t="s">
        <v>8273</v>
      </c>
      <c r="P3020" t="s">
        <v>8313</v>
      </c>
      <c r="Q3020">
        <f t="shared" si="95"/>
        <v>103.17</v>
      </c>
      <c r="R3020" s="17">
        <v>42163.29833333334</v>
      </c>
      <c r="S3020" s="17">
        <v>42205.916666666672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 t="shared" si="94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s="11" t="s">
        <v>8273</v>
      </c>
      <c r="P3021" t="s">
        <v>8313</v>
      </c>
      <c r="Q3021">
        <f t="shared" si="95"/>
        <v>80.459999999999994</v>
      </c>
      <c r="R3021" s="17">
        <v>41758.833564814813</v>
      </c>
      <c r="S3021" s="17">
        <v>41786.125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 t="shared" si="94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s="11" t="s">
        <v>8273</v>
      </c>
      <c r="P3022" t="s">
        <v>8313</v>
      </c>
      <c r="Q3022">
        <f t="shared" si="95"/>
        <v>234.67</v>
      </c>
      <c r="R3022" s="17">
        <v>42170.846446759257</v>
      </c>
      <c r="S3022" s="17">
        <v>42230.846446759257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 t="shared" si="94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s="11" t="s">
        <v>8273</v>
      </c>
      <c r="P3023" t="s">
        <v>8313</v>
      </c>
      <c r="Q3023">
        <f t="shared" si="95"/>
        <v>50.69</v>
      </c>
      <c r="R3023" s="17">
        <v>42660.618854166663</v>
      </c>
      <c r="S3023" s="17">
        <v>42696.249305555553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 t="shared" si="94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s="11" t="s">
        <v>8273</v>
      </c>
      <c r="P3024" t="s">
        <v>8313</v>
      </c>
      <c r="Q3024">
        <f t="shared" si="95"/>
        <v>162.71</v>
      </c>
      <c r="R3024" s="17">
        <v>42564.95380787037</v>
      </c>
      <c r="S3024" s="17">
        <v>42609.95380787037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 t="shared" si="94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s="11" t="s">
        <v>8273</v>
      </c>
      <c r="P3025" t="s">
        <v>8313</v>
      </c>
      <c r="Q3025">
        <f t="shared" si="95"/>
        <v>120.17</v>
      </c>
      <c r="R3025" s="17">
        <v>42121.675763888896</v>
      </c>
      <c r="S3025" s="17">
        <v>42166.675763888896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 t="shared" si="94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s="11" t="s">
        <v>8273</v>
      </c>
      <c r="P3026" t="s">
        <v>8313</v>
      </c>
      <c r="Q3026">
        <f t="shared" si="95"/>
        <v>67.7</v>
      </c>
      <c r="R3026" s="17">
        <v>41158.993923611109</v>
      </c>
      <c r="S3026" s="17">
        <v>41188.993923611109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 t="shared" si="94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s="11" t="s">
        <v>8273</v>
      </c>
      <c r="P3027" t="s">
        <v>8313</v>
      </c>
      <c r="Q3027">
        <f t="shared" si="95"/>
        <v>52.1</v>
      </c>
      <c r="R3027" s="17">
        <v>41761.509409722225</v>
      </c>
      <c r="S3027" s="17">
        <v>41789.666666666664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 t="shared" si="94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s="11" t="s">
        <v>8273</v>
      </c>
      <c r="P3028" t="s">
        <v>8313</v>
      </c>
      <c r="Q3028">
        <f t="shared" si="95"/>
        <v>51.6</v>
      </c>
      <c r="R3028" s="17">
        <v>42783.459398148145</v>
      </c>
      <c r="S3028" s="17">
        <v>42797.459398148145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 t="shared" si="94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s="11" t="s">
        <v>8273</v>
      </c>
      <c r="P3029" t="s">
        <v>8313</v>
      </c>
      <c r="Q3029">
        <f t="shared" si="95"/>
        <v>164.3</v>
      </c>
      <c r="R3029" s="17">
        <v>42053.704293981486</v>
      </c>
      <c r="S3029" s="17">
        <v>42083.662627314814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 t="shared" si="94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s="11" t="s">
        <v>8273</v>
      </c>
      <c r="P3030" t="s">
        <v>8313</v>
      </c>
      <c r="Q3030">
        <f t="shared" si="95"/>
        <v>84.86</v>
      </c>
      <c r="R3030" s="17">
        <v>42567.264178240745</v>
      </c>
      <c r="S3030" s="17">
        <v>42597.264178240745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 t="shared" si="94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s="11" t="s">
        <v>8273</v>
      </c>
      <c r="P3031" t="s">
        <v>8313</v>
      </c>
      <c r="Q3031">
        <f t="shared" si="95"/>
        <v>94.55</v>
      </c>
      <c r="R3031" s="17">
        <v>41932.708877314813</v>
      </c>
      <c r="S3031" s="17">
        <v>41961.190972222219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 t="shared" si="94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s="11" t="s">
        <v>8273</v>
      </c>
      <c r="P3032" t="s">
        <v>8313</v>
      </c>
      <c r="Q3032">
        <f t="shared" si="95"/>
        <v>45.54</v>
      </c>
      <c r="R3032" s="17">
        <v>42233.747349537036</v>
      </c>
      <c r="S3032" s="17">
        <v>42263.747349537036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 t="shared" si="94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s="11" t="s">
        <v>8273</v>
      </c>
      <c r="P3033" t="s">
        <v>8313</v>
      </c>
      <c r="Q3033">
        <f t="shared" si="95"/>
        <v>51.72</v>
      </c>
      <c r="R3033" s="17">
        <v>42597.882488425923</v>
      </c>
      <c r="S3033" s="17">
        <v>42657.882488425923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 t="shared" si="94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s="11" t="s">
        <v>8273</v>
      </c>
      <c r="P3034" t="s">
        <v>8313</v>
      </c>
      <c r="Q3034">
        <f t="shared" si="95"/>
        <v>50.88</v>
      </c>
      <c r="R3034" s="17">
        <v>42228.044664351852</v>
      </c>
      <c r="S3034" s="17">
        <v>42258.044664351852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 t="shared" si="94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s="11" t="s">
        <v>8273</v>
      </c>
      <c r="P3035" t="s">
        <v>8313</v>
      </c>
      <c r="Q3035">
        <f t="shared" si="95"/>
        <v>191.13</v>
      </c>
      <c r="R3035" s="17">
        <v>42570.110243055555</v>
      </c>
      <c r="S3035" s="17">
        <v>42600.110243055555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 t="shared" si="94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s="11" t="s">
        <v>8273</v>
      </c>
      <c r="P3036" t="s">
        <v>8313</v>
      </c>
      <c r="Q3036">
        <f t="shared" si="95"/>
        <v>89.31</v>
      </c>
      <c r="R3036" s="17">
        <v>42644.535358796296</v>
      </c>
      <c r="S3036" s="17">
        <v>42675.165972222225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 t="shared" si="94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s="11" t="s">
        <v>8273</v>
      </c>
      <c r="P3037" t="s">
        <v>8313</v>
      </c>
      <c r="Q3037">
        <f t="shared" si="95"/>
        <v>88.59</v>
      </c>
      <c r="R3037" s="17">
        <v>41368.560289351852</v>
      </c>
      <c r="S3037" s="17">
        <v>41398.560289351852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 t="shared" si="94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s="11" t="s">
        <v>8273</v>
      </c>
      <c r="P3038" t="s">
        <v>8313</v>
      </c>
      <c r="Q3038">
        <f t="shared" si="95"/>
        <v>96.3</v>
      </c>
      <c r="R3038" s="17">
        <v>41466.785231481481</v>
      </c>
      <c r="S3038" s="17">
        <v>41502.499305555553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 t="shared" si="94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s="11" t="s">
        <v>8273</v>
      </c>
      <c r="P3039" t="s">
        <v>8313</v>
      </c>
      <c r="Q3039">
        <f t="shared" si="95"/>
        <v>33.31</v>
      </c>
      <c r="R3039" s="17">
        <v>40378.893206018518</v>
      </c>
      <c r="S3039" s="17">
        <v>40453.207638888889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 t="shared" si="94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s="11" t="s">
        <v>8273</v>
      </c>
      <c r="P3040" t="s">
        <v>8313</v>
      </c>
      <c r="Q3040">
        <f t="shared" si="95"/>
        <v>37.22</v>
      </c>
      <c r="R3040" s="17">
        <v>42373.252280092594</v>
      </c>
      <c r="S3040" s="17">
        <v>42433.252280092594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 t="shared" si="94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s="11" t="s">
        <v>8273</v>
      </c>
      <c r="P3041" t="s">
        <v>8313</v>
      </c>
      <c r="Q3041">
        <f t="shared" si="95"/>
        <v>92.13</v>
      </c>
      <c r="R3041" s="17">
        <v>41610.794421296298</v>
      </c>
      <c r="S3041" s="17">
        <v>41637.332638888889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 t="shared" si="94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s="11" t="s">
        <v>8273</v>
      </c>
      <c r="P3042" t="s">
        <v>8313</v>
      </c>
      <c r="Q3042">
        <f t="shared" si="95"/>
        <v>76.790000000000006</v>
      </c>
      <c r="R3042" s="17">
        <v>42177.791909722218</v>
      </c>
      <c r="S3042" s="17">
        <v>42181.958333333328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 t="shared" si="94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s="11" t="s">
        <v>8273</v>
      </c>
      <c r="P3043" t="s">
        <v>8313</v>
      </c>
      <c r="Q3043">
        <f t="shared" si="95"/>
        <v>96.53</v>
      </c>
      <c r="R3043" s="17">
        <v>42359.868611111116</v>
      </c>
      <c r="S3043" s="17">
        <v>42389.868611111116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 t="shared" si="94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s="11" t="s">
        <v>8273</v>
      </c>
      <c r="P3044" t="s">
        <v>8313</v>
      </c>
      <c r="Q3044">
        <f t="shared" si="95"/>
        <v>51.89</v>
      </c>
      <c r="R3044" s="17">
        <v>42253.688043981485</v>
      </c>
      <c r="S3044" s="17">
        <v>42283.688043981485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 t="shared" si="94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s="11" t="s">
        <v>8273</v>
      </c>
      <c r="P3045" t="s">
        <v>8313</v>
      </c>
      <c r="Q3045">
        <f t="shared" si="95"/>
        <v>128.91</v>
      </c>
      <c r="R3045" s="17">
        <v>42083.070590277777</v>
      </c>
      <c r="S3045" s="17">
        <v>42110.118055555555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 t="shared" si="94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s="11" t="s">
        <v>8273</v>
      </c>
      <c r="P3046" t="s">
        <v>8313</v>
      </c>
      <c r="Q3046">
        <f t="shared" si="95"/>
        <v>84.11</v>
      </c>
      <c r="R3046" s="17">
        <v>42387.7268287037</v>
      </c>
      <c r="S3046" s="17">
        <v>42402.7268287037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 t="shared" si="94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s="11" t="s">
        <v>8273</v>
      </c>
      <c r="P3047" t="s">
        <v>8313</v>
      </c>
      <c r="Q3047">
        <f t="shared" si="95"/>
        <v>82.94</v>
      </c>
      <c r="R3047" s="17">
        <v>41843.155729166669</v>
      </c>
      <c r="S3047" s="17">
        <v>41873.155729166669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 t="shared" si="94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s="11" t="s">
        <v>8273</v>
      </c>
      <c r="P3048" t="s">
        <v>8313</v>
      </c>
      <c r="Q3048">
        <f t="shared" si="95"/>
        <v>259.95</v>
      </c>
      <c r="R3048" s="17">
        <v>41862.803078703706</v>
      </c>
      <c r="S3048" s="17">
        <v>41892.202777777777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 t="shared" si="94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s="11" t="s">
        <v>8273</v>
      </c>
      <c r="P3049" t="s">
        <v>8313</v>
      </c>
      <c r="Q3049">
        <f t="shared" si="95"/>
        <v>37.25</v>
      </c>
      <c r="R3049" s="17">
        <v>42443.989050925928</v>
      </c>
      <c r="S3049" s="17">
        <v>42487.552777777775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 t="shared" si="94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s="11" t="s">
        <v>8273</v>
      </c>
      <c r="P3050" t="s">
        <v>8313</v>
      </c>
      <c r="Q3050">
        <f t="shared" si="95"/>
        <v>177.02</v>
      </c>
      <c r="R3050" s="17">
        <v>41975.901180555549</v>
      </c>
      <c r="S3050" s="17">
        <v>42004.890277777777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 t="shared" si="94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s="11" t="s">
        <v>8273</v>
      </c>
      <c r="P3051" t="s">
        <v>8313</v>
      </c>
      <c r="Q3051">
        <f t="shared" si="95"/>
        <v>74.069999999999993</v>
      </c>
      <c r="R3051" s="17">
        <v>42139.014525462961</v>
      </c>
      <c r="S3051" s="17">
        <v>42169.014525462961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 t="shared" si="94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s="11" t="s">
        <v>8273</v>
      </c>
      <c r="P3052" t="s">
        <v>8313</v>
      </c>
      <c r="Q3052">
        <f t="shared" si="95"/>
        <v>70.67</v>
      </c>
      <c r="R3052" s="17">
        <v>42465.16851851852</v>
      </c>
      <c r="S3052" s="17">
        <v>42495.16851851852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 t="shared" si="94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s="11" t="s">
        <v>8273</v>
      </c>
      <c r="P3053" t="s">
        <v>8313</v>
      </c>
      <c r="Q3053">
        <f t="shared" si="95"/>
        <v>23.63</v>
      </c>
      <c r="R3053" s="17">
        <v>42744.416030092587</v>
      </c>
      <c r="S3053" s="17">
        <v>42774.416030092587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 t="shared" si="94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s="11" t="s">
        <v>8273</v>
      </c>
      <c r="P3054" t="s">
        <v>8313</v>
      </c>
      <c r="Q3054">
        <f t="shared" si="95"/>
        <v>37.5</v>
      </c>
      <c r="R3054" s="17">
        <v>42122.670069444444</v>
      </c>
      <c r="S3054" s="17">
        <v>42152.665972222225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 t="shared" si="94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s="11" t="s">
        <v>8273</v>
      </c>
      <c r="P3055" t="s">
        <v>8313</v>
      </c>
      <c r="Q3055">
        <f t="shared" si="95"/>
        <v>13.33</v>
      </c>
      <c r="R3055" s="17">
        <v>41862.761724537035</v>
      </c>
      <c r="S3055" s="17">
        <v>41914.165972222225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 t="shared" si="94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s="11" t="s">
        <v>8273</v>
      </c>
      <c r="P3056" t="s">
        <v>8313</v>
      </c>
      <c r="Q3056">
        <f t="shared" si="95"/>
        <v>0</v>
      </c>
      <c r="R3056" s="17">
        <v>42027.832800925928</v>
      </c>
      <c r="S3056" s="17">
        <v>42065.044444444444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 t="shared" si="94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s="11" t="s">
        <v>8273</v>
      </c>
      <c r="P3057" t="s">
        <v>8313</v>
      </c>
      <c r="Q3057">
        <f t="shared" si="95"/>
        <v>1</v>
      </c>
      <c r="R3057" s="17">
        <v>41953.95821759259</v>
      </c>
      <c r="S3057" s="17">
        <v>42013.95821759259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 t="shared" si="94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s="11" t="s">
        <v>8273</v>
      </c>
      <c r="P3058" t="s">
        <v>8313</v>
      </c>
      <c r="Q3058">
        <f t="shared" si="95"/>
        <v>0</v>
      </c>
      <c r="R3058" s="17">
        <v>41851.636388888888</v>
      </c>
      <c r="S3058" s="17">
        <v>41911.636388888888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 t="shared" si="94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s="11" t="s">
        <v>8273</v>
      </c>
      <c r="P3059" t="s">
        <v>8313</v>
      </c>
      <c r="Q3059">
        <f t="shared" si="95"/>
        <v>0</v>
      </c>
      <c r="R3059" s="17">
        <v>42433.650590277779</v>
      </c>
      <c r="S3059" s="17">
        <v>42463.608923611115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 t="shared" si="94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s="11" t="s">
        <v>8273</v>
      </c>
      <c r="P3060" t="s">
        <v>8313</v>
      </c>
      <c r="Q3060">
        <f t="shared" si="95"/>
        <v>1</v>
      </c>
      <c r="R3060" s="17">
        <v>42460.374305555553</v>
      </c>
      <c r="S3060" s="17">
        <v>42510.374305555553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 t="shared" si="94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s="11" t="s">
        <v>8273</v>
      </c>
      <c r="P3061" t="s">
        <v>8313</v>
      </c>
      <c r="Q3061">
        <f t="shared" si="95"/>
        <v>41</v>
      </c>
      <c r="R3061" s="17">
        <v>41829.935717592591</v>
      </c>
      <c r="S3061" s="17">
        <v>41859.935717592591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 t="shared" si="94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s="11" t="s">
        <v>8273</v>
      </c>
      <c r="P3062" t="s">
        <v>8313</v>
      </c>
      <c r="Q3062">
        <f t="shared" si="95"/>
        <v>55.83</v>
      </c>
      <c r="R3062" s="17">
        <v>42245.274699074071</v>
      </c>
      <c r="S3062" s="17">
        <v>42275.274699074071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 t="shared" si="94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s="11" t="s">
        <v>8273</v>
      </c>
      <c r="P3063" t="s">
        <v>8313</v>
      </c>
      <c r="Q3063">
        <f t="shared" si="95"/>
        <v>0</v>
      </c>
      <c r="R3063" s="17">
        <v>41834.784120370372</v>
      </c>
      <c r="S3063" s="17">
        <v>41864.784120370372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 t="shared" si="94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s="11" t="s">
        <v>8273</v>
      </c>
      <c r="P3064" t="s">
        <v>8313</v>
      </c>
      <c r="Q3064">
        <f t="shared" si="95"/>
        <v>99.76</v>
      </c>
      <c r="R3064" s="17">
        <v>42248.535787037035</v>
      </c>
      <c r="S3064" s="17">
        <v>42277.75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 t="shared" si="94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s="11" t="s">
        <v>8273</v>
      </c>
      <c r="P3065" t="s">
        <v>8313</v>
      </c>
      <c r="Q3065">
        <f t="shared" si="95"/>
        <v>25.52</v>
      </c>
      <c r="R3065" s="17">
        <v>42630.922893518517</v>
      </c>
      <c r="S3065" s="17">
        <v>42665.922893518517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 t="shared" si="94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s="11" t="s">
        <v>8273</v>
      </c>
      <c r="P3066" t="s">
        <v>8313</v>
      </c>
      <c r="Q3066">
        <f t="shared" si="95"/>
        <v>117.65</v>
      </c>
      <c r="R3066" s="17">
        <v>42299.130162037036</v>
      </c>
      <c r="S3066" s="17">
        <v>42330.290972222225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 t="shared" si="94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s="11" t="s">
        <v>8273</v>
      </c>
      <c r="P3067" t="s">
        <v>8313</v>
      </c>
      <c r="Q3067">
        <f t="shared" si="95"/>
        <v>5</v>
      </c>
      <c r="R3067" s="17">
        <v>41825.055231481485</v>
      </c>
      <c r="S3067" s="17">
        <v>41850.055231481485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 t="shared" si="94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s="11" t="s">
        <v>8273</v>
      </c>
      <c r="P3068" t="s">
        <v>8313</v>
      </c>
      <c r="Q3068">
        <f t="shared" si="95"/>
        <v>2796.67</v>
      </c>
      <c r="R3068" s="17">
        <v>42531.228437500002</v>
      </c>
      <c r="S3068" s="17">
        <v>42561.228437500002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 t="shared" si="94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s="11" t="s">
        <v>8273</v>
      </c>
      <c r="P3069" t="s">
        <v>8313</v>
      </c>
      <c r="Q3069">
        <f t="shared" si="95"/>
        <v>200</v>
      </c>
      <c r="R3069" s="17">
        <v>42226.938414351855</v>
      </c>
      <c r="S3069" s="17">
        <v>42256.938414351855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 t="shared" si="94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s="11" t="s">
        <v>8273</v>
      </c>
      <c r="P3070" t="s">
        <v>8313</v>
      </c>
      <c r="Q3070">
        <f t="shared" si="95"/>
        <v>87.5</v>
      </c>
      <c r="R3070" s="17">
        <v>42263.691574074073</v>
      </c>
      <c r="S3070" s="17">
        <v>42293.691574074073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 t="shared" si="94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s="11" t="s">
        <v>8273</v>
      </c>
      <c r="P3071" t="s">
        <v>8313</v>
      </c>
      <c r="Q3071">
        <f t="shared" si="95"/>
        <v>20.14</v>
      </c>
      <c r="R3071" s="17">
        <v>41957.833726851852</v>
      </c>
      <c r="S3071" s="17">
        <v>41987.833726851852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 t="shared" si="94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s="11" t="s">
        <v>8273</v>
      </c>
      <c r="P3072" t="s">
        <v>8313</v>
      </c>
      <c r="Q3072">
        <f t="shared" si="95"/>
        <v>20.88</v>
      </c>
      <c r="R3072" s="17">
        <v>42690.733437499999</v>
      </c>
      <c r="S3072" s="17">
        <v>42711.733437499999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 t="shared" si="94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s="11" t="s">
        <v>8273</v>
      </c>
      <c r="P3073" t="s">
        <v>8313</v>
      </c>
      <c r="Q3073">
        <f t="shared" si="95"/>
        <v>61.31</v>
      </c>
      <c r="R3073" s="17">
        <v>42097.732418981483</v>
      </c>
      <c r="S3073" s="17">
        <v>42115.249305555553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 t="shared" ref="F3074:F3137" si="96">ROUND(E3074/D3074*100,0)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s="11" t="s">
        <v>8273</v>
      </c>
      <c r="P3074" t="s">
        <v>8313</v>
      </c>
      <c r="Q3074">
        <f t="shared" ref="Q3074:Q3137" si="97">IFERROR(ROUND(E3074/M3074,2),0)</f>
        <v>1</v>
      </c>
      <c r="R3074" s="17">
        <v>42658.690532407403</v>
      </c>
      <c r="S3074" s="17">
        <v>42673.073611111111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 t="shared" si="96"/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s="11" t="s">
        <v>8273</v>
      </c>
      <c r="P3075" t="s">
        <v>8313</v>
      </c>
      <c r="Q3075">
        <f t="shared" si="97"/>
        <v>92.14</v>
      </c>
      <c r="R3075" s="17">
        <v>42111.684027777781</v>
      </c>
      <c r="S3075" s="17">
        <v>42169.804861111115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 t="shared" si="96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s="11" t="s">
        <v>8273</v>
      </c>
      <c r="P3076" t="s">
        <v>8313</v>
      </c>
      <c r="Q3076">
        <f t="shared" si="97"/>
        <v>7.33</v>
      </c>
      <c r="R3076" s="17">
        <v>42409.571284722217</v>
      </c>
      <c r="S3076" s="17">
        <v>42439.571284722217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 t="shared" si="96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s="11" t="s">
        <v>8273</v>
      </c>
      <c r="P3077" t="s">
        <v>8313</v>
      </c>
      <c r="Q3077">
        <f t="shared" si="97"/>
        <v>64.8</v>
      </c>
      <c r="R3077" s="17">
        <v>42551.102314814809</v>
      </c>
      <c r="S3077" s="17">
        <v>42601.102314814809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 t="shared" si="96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s="11" t="s">
        <v>8273</v>
      </c>
      <c r="P3078" t="s">
        <v>8313</v>
      </c>
      <c r="Q3078">
        <f t="shared" si="97"/>
        <v>30.12</v>
      </c>
      <c r="R3078" s="17">
        <v>42226.651886574073</v>
      </c>
      <c r="S3078" s="17">
        <v>42286.651886574073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 t="shared" si="96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s="11" t="s">
        <v>8273</v>
      </c>
      <c r="P3079" t="s">
        <v>8313</v>
      </c>
      <c r="Q3079">
        <f t="shared" si="97"/>
        <v>52.5</v>
      </c>
      <c r="R3079" s="17">
        <v>42766.956921296296</v>
      </c>
      <c r="S3079" s="17">
        <v>42796.956921296296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 t="shared" si="96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s="11" t="s">
        <v>8273</v>
      </c>
      <c r="P3080" t="s">
        <v>8313</v>
      </c>
      <c r="Q3080">
        <f t="shared" si="97"/>
        <v>23.67</v>
      </c>
      <c r="R3080" s="17">
        <v>42031.138831018514</v>
      </c>
      <c r="S3080" s="17">
        <v>42061.138831018514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 t="shared" si="96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s="11" t="s">
        <v>8273</v>
      </c>
      <c r="P3081" t="s">
        <v>8313</v>
      </c>
      <c r="Q3081">
        <f t="shared" si="97"/>
        <v>415.78</v>
      </c>
      <c r="R3081" s="17">
        <v>42055.713368055556</v>
      </c>
      <c r="S3081" s="17">
        <v>42085.671701388885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 t="shared" si="96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s="11" t="s">
        <v>8273</v>
      </c>
      <c r="P3082" t="s">
        <v>8313</v>
      </c>
      <c r="Q3082">
        <f t="shared" si="97"/>
        <v>53.71</v>
      </c>
      <c r="R3082" s="17">
        <v>41940.028287037036</v>
      </c>
      <c r="S3082" s="17">
        <v>42000.0699537037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 t="shared" si="96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s="11" t="s">
        <v>8273</v>
      </c>
      <c r="P3083" t="s">
        <v>8313</v>
      </c>
      <c r="Q3083">
        <f t="shared" si="97"/>
        <v>420.6</v>
      </c>
      <c r="R3083" s="17">
        <v>42237.181608796294</v>
      </c>
      <c r="S3083" s="17">
        <v>42267.181608796294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 t="shared" si="96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s="11" t="s">
        <v>8273</v>
      </c>
      <c r="P3084" t="s">
        <v>8313</v>
      </c>
      <c r="Q3084">
        <f t="shared" si="97"/>
        <v>0</v>
      </c>
      <c r="R3084" s="17">
        <v>42293.922986111109</v>
      </c>
      <c r="S3084" s="17">
        <v>42323.96465277778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 t="shared" si="96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s="11" t="s">
        <v>8273</v>
      </c>
      <c r="P3085" t="s">
        <v>8313</v>
      </c>
      <c r="Q3085">
        <f t="shared" si="97"/>
        <v>18.670000000000002</v>
      </c>
      <c r="R3085" s="17">
        <v>41853.563402777778</v>
      </c>
      <c r="S3085" s="17">
        <v>41883.208333333336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 t="shared" si="96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s="11" t="s">
        <v>8273</v>
      </c>
      <c r="P3086" t="s">
        <v>8313</v>
      </c>
      <c r="Q3086">
        <f t="shared" si="97"/>
        <v>78.33</v>
      </c>
      <c r="R3086" s="17">
        <v>42100.723738425921</v>
      </c>
      <c r="S3086" s="17">
        <v>42129.783333333333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 t="shared" si="96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s="11" t="s">
        <v>8273</v>
      </c>
      <c r="P3087" t="s">
        <v>8313</v>
      </c>
      <c r="Q3087">
        <f t="shared" si="97"/>
        <v>67.78</v>
      </c>
      <c r="R3087" s="17">
        <v>42246.883784722217</v>
      </c>
      <c r="S3087" s="17">
        <v>42276.883784722217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 t="shared" si="96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s="11" t="s">
        <v>8273</v>
      </c>
      <c r="P3088" t="s">
        <v>8313</v>
      </c>
      <c r="Q3088">
        <f t="shared" si="97"/>
        <v>16.670000000000002</v>
      </c>
      <c r="R3088" s="17">
        <v>42173.67082175926</v>
      </c>
      <c r="S3088" s="17">
        <v>42233.67082175926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 t="shared" si="96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s="11" t="s">
        <v>8273</v>
      </c>
      <c r="P3089" t="s">
        <v>8313</v>
      </c>
      <c r="Q3089">
        <f t="shared" si="97"/>
        <v>62.5</v>
      </c>
      <c r="R3089" s="17">
        <v>42665.150347222225</v>
      </c>
      <c r="S3089" s="17">
        <v>42725.192013888889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 t="shared" si="96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s="11" t="s">
        <v>8273</v>
      </c>
      <c r="P3090" t="s">
        <v>8313</v>
      </c>
      <c r="Q3090">
        <f t="shared" si="97"/>
        <v>42</v>
      </c>
      <c r="R3090" s="17">
        <v>41981.57230324074</v>
      </c>
      <c r="S3090" s="17">
        <v>42012.570138888885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 t="shared" si="96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s="11" t="s">
        <v>8273</v>
      </c>
      <c r="P3091" t="s">
        <v>8313</v>
      </c>
      <c r="Q3091">
        <f t="shared" si="97"/>
        <v>130.09</v>
      </c>
      <c r="R3091" s="17">
        <v>42528.542627314819</v>
      </c>
      <c r="S3091" s="17">
        <v>42560.082638888889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 t="shared" si="96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s="11" t="s">
        <v>8273</v>
      </c>
      <c r="P3092" t="s">
        <v>8313</v>
      </c>
      <c r="Q3092">
        <f t="shared" si="97"/>
        <v>1270.22</v>
      </c>
      <c r="R3092" s="17">
        <v>42065.818807870368</v>
      </c>
      <c r="S3092" s="17">
        <v>42125.777141203704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 t="shared" si="96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s="11" t="s">
        <v>8273</v>
      </c>
      <c r="P3093" t="s">
        <v>8313</v>
      </c>
      <c r="Q3093">
        <f t="shared" si="97"/>
        <v>88.44</v>
      </c>
      <c r="R3093" s="17">
        <v>42566.948414351849</v>
      </c>
      <c r="S3093" s="17">
        <v>42596.948414351849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 t="shared" si="96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s="11" t="s">
        <v>8273</v>
      </c>
      <c r="P3094" t="s">
        <v>8313</v>
      </c>
      <c r="Q3094">
        <f t="shared" si="97"/>
        <v>56.34</v>
      </c>
      <c r="R3094" s="17">
        <v>42255.619351851856</v>
      </c>
      <c r="S3094" s="17">
        <v>42292.916666666672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 t="shared" si="96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s="11" t="s">
        <v>8273</v>
      </c>
      <c r="P3095" t="s">
        <v>8313</v>
      </c>
      <c r="Q3095">
        <f t="shared" si="97"/>
        <v>53.53</v>
      </c>
      <c r="R3095" s="17">
        <v>41760.909039351849</v>
      </c>
      <c r="S3095" s="17">
        <v>41791.165972222225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 t="shared" si="96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s="11" t="s">
        <v>8273</v>
      </c>
      <c r="P3096" t="s">
        <v>8313</v>
      </c>
      <c r="Q3096">
        <f t="shared" si="97"/>
        <v>25</v>
      </c>
      <c r="R3096" s="17">
        <v>42207.795787037037</v>
      </c>
      <c r="S3096" s="17">
        <v>42267.795787037037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 t="shared" si="96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s="11" t="s">
        <v>8273</v>
      </c>
      <c r="P3097" t="s">
        <v>8313</v>
      </c>
      <c r="Q3097">
        <f t="shared" si="97"/>
        <v>50</v>
      </c>
      <c r="R3097" s="17">
        <v>42523.025231481486</v>
      </c>
      <c r="S3097" s="17">
        <v>42583.025231481486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 t="shared" si="96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s="11" t="s">
        <v>8273</v>
      </c>
      <c r="P3098" t="s">
        <v>8313</v>
      </c>
      <c r="Q3098">
        <f t="shared" si="97"/>
        <v>56.79</v>
      </c>
      <c r="R3098" s="17">
        <v>42114.825532407413</v>
      </c>
      <c r="S3098" s="17">
        <v>42144.825532407413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 t="shared" si="96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s="11" t="s">
        <v>8273</v>
      </c>
      <c r="P3099" t="s">
        <v>8313</v>
      </c>
      <c r="Q3099">
        <f t="shared" si="97"/>
        <v>40.83</v>
      </c>
      <c r="R3099" s="17">
        <v>42629.503483796296</v>
      </c>
      <c r="S3099" s="17">
        <v>42650.583333333328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 t="shared" si="96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s="11" t="s">
        <v>8273</v>
      </c>
      <c r="P3100" t="s">
        <v>8313</v>
      </c>
      <c r="Q3100">
        <f t="shared" si="97"/>
        <v>65.11</v>
      </c>
      <c r="R3100" s="17">
        <v>42359.792233796295</v>
      </c>
      <c r="S3100" s="17">
        <v>42408.01180555555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 t="shared" si="96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s="11" t="s">
        <v>8273</v>
      </c>
      <c r="P3101" t="s">
        <v>8313</v>
      </c>
      <c r="Q3101">
        <f t="shared" si="97"/>
        <v>55.6</v>
      </c>
      <c r="R3101" s="17">
        <v>42382.189710648148</v>
      </c>
      <c r="S3101" s="17">
        <v>42412.189710648148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 t="shared" si="96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s="11" t="s">
        <v>8273</v>
      </c>
      <c r="P3102" t="s">
        <v>8313</v>
      </c>
      <c r="Q3102">
        <f t="shared" si="97"/>
        <v>140.54</v>
      </c>
      <c r="R3102" s="17">
        <v>41902.622395833336</v>
      </c>
      <c r="S3102" s="17">
        <v>41932.622395833336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 t="shared" si="96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s="11" t="s">
        <v>8273</v>
      </c>
      <c r="P3103" t="s">
        <v>8313</v>
      </c>
      <c r="Q3103">
        <f t="shared" si="97"/>
        <v>25</v>
      </c>
      <c r="R3103" s="17">
        <v>42171.383530092593</v>
      </c>
      <c r="S3103" s="17">
        <v>42201.330555555556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 t="shared" si="96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s="11" t="s">
        <v>8273</v>
      </c>
      <c r="P3104" t="s">
        <v>8313</v>
      </c>
      <c r="Q3104">
        <f t="shared" si="97"/>
        <v>69.53</v>
      </c>
      <c r="R3104" s="17">
        <v>42555.340486111112</v>
      </c>
      <c r="S3104" s="17">
        <v>42605.340486111112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 t="shared" si="96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s="11" t="s">
        <v>8273</v>
      </c>
      <c r="P3105" t="s">
        <v>8313</v>
      </c>
      <c r="Q3105">
        <f t="shared" si="97"/>
        <v>5.5</v>
      </c>
      <c r="R3105" s="17">
        <v>42107.156319444446</v>
      </c>
      <c r="S3105" s="17">
        <v>42167.156319444446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 t="shared" si="96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s="11" t="s">
        <v>8273</v>
      </c>
      <c r="P3106" t="s">
        <v>8313</v>
      </c>
      <c r="Q3106">
        <f t="shared" si="97"/>
        <v>237</v>
      </c>
      <c r="R3106" s="17">
        <v>42006.908692129626</v>
      </c>
      <c r="S3106" s="17">
        <v>42038.083333333328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 t="shared" si="96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s="11" t="s">
        <v>8273</v>
      </c>
      <c r="P3107" t="s">
        <v>8313</v>
      </c>
      <c r="Q3107">
        <f t="shared" si="97"/>
        <v>79.87</v>
      </c>
      <c r="R3107" s="17">
        <v>41876.718935185185</v>
      </c>
      <c r="S3107" s="17">
        <v>41931.208333333336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 t="shared" si="96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s="11" t="s">
        <v>8273</v>
      </c>
      <c r="P3108" t="s">
        <v>8313</v>
      </c>
      <c r="Q3108">
        <f t="shared" si="97"/>
        <v>10.25</v>
      </c>
      <c r="R3108" s="17">
        <v>42241.429120370376</v>
      </c>
      <c r="S3108" s="17">
        <v>42263.916666666672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 t="shared" si="96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s="11" t="s">
        <v>8273</v>
      </c>
      <c r="P3109" t="s">
        <v>8313</v>
      </c>
      <c r="Q3109">
        <f t="shared" si="97"/>
        <v>272.58999999999997</v>
      </c>
      <c r="R3109" s="17">
        <v>42128.814247685179</v>
      </c>
      <c r="S3109" s="17">
        <v>42135.814247685179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 t="shared" si="96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s="11" t="s">
        <v>8273</v>
      </c>
      <c r="P3110" t="s">
        <v>8313</v>
      </c>
      <c r="Q3110">
        <f t="shared" si="97"/>
        <v>13</v>
      </c>
      <c r="R3110" s="17">
        <v>42062.680486111116</v>
      </c>
      <c r="S3110" s="17">
        <v>42122.638819444444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 t="shared" si="96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s="11" t="s">
        <v>8273</v>
      </c>
      <c r="P3111" t="s">
        <v>8313</v>
      </c>
      <c r="Q3111">
        <f t="shared" si="97"/>
        <v>58.18</v>
      </c>
      <c r="R3111" s="17">
        <v>41844.125115740739</v>
      </c>
      <c r="S3111" s="17">
        <v>41879.125115740739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 t="shared" si="96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s="11" t="s">
        <v>8273</v>
      </c>
      <c r="P3112" t="s">
        <v>8313</v>
      </c>
      <c r="Q3112">
        <f t="shared" si="97"/>
        <v>10</v>
      </c>
      <c r="R3112" s="17">
        <v>42745.031469907408</v>
      </c>
      <c r="S3112" s="17">
        <v>42785.031469907408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 t="shared" si="96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s="11" t="s">
        <v>8273</v>
      </c>
      <c r="P3113" t="s">
        <v>8313</v>
      </c>
      <c r="Q3113">
        <f t="shared" si="97"/>
        <v>70.11</v>
      </c>
      <c r="R3113" s="17">
        <v>41885.595138888886</v>
      </c>
      <c r="S3113" s="17">
        <v>41916.595138888886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 t="shared" si="96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s="11" t="s">
        <v>8273</v>
      </c>
      <c r="P3114" t="s">
        <v>8313</v>
      </c>
      <c r="Q3114">
        <f t="shared" si="97"/>
        <v>57.89</v>
      </c>
      <c r="R3114" s="17">
        <v>42615.121921296297</v>
      </c>
      <c r="S3114" s="17">
        <v>42675.121921296297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 t="shared" si="96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s="11" t="s">
        <v>8273</v>
      </c>
      <c r="P3115" t="s">
        <v>8313</v>
      </c>
      <c r="Q3115">
        <f t="shared" si="97"/>
        <v>125.27</v>
      </c>
      <c r="R3115" s="17">
        <v>42081.731273148151</v>
      </c>
      <c r="S3115" s="17">
        <v>42111.731273148151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 t="shared" si="96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s="11" t="s">
        <v>8273</v>
      </c>
      <c r="P3116" t="s">
        <v>8313</v>
      </c>
      <c r="Q3116">
        <f t="shared" si="97"/>
        <v>0</v>
      </c>
      <c r="R3116" s="17">
        <v>41843.632523148146</v>
      </c>
      <c r="S3116" s="17">
        <v>41903.632523148146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 t="shared" si="96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s="11" t="s">
        <v>8273</v>
      </c>
      <c r="P3117" t="s">
        <v>8313</v>
      </c>
      <c r="Q3117">
        <f t="shared" si="97"/>
        <v>300</v>
      </c>
      <c r="R3117" s="17">
        <v>42496.447071759263</v>
      </c>
      <c r="S3117" s="17">
        <v>42526.447071759263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 t="shared" si="96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s="11" t="s">
        <v>8273</v>
      </c>
      <c r="P3118" t="s">
        <v>8313</v>
      </c>
      <c r="Q3118">
        <f t="shared" si="97"/>
        <v>43</v>
      </c>
      <c r="R3118" s="17">
        <v>42081.515335648146</v>
      </c>
      <c r="S3118" s="17">
        <v>42095.515335648146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 t="shared" si="96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s="11" t="s">
        <v>8273</v>
      </c>
      <c r="P3119" t="s">
        <v>8313</v>
      </c>
      <c r="Q3119">
        <f t="shared" si="97"/>
        <v>1</v>
      </c>
      <c r="R3119" s="17">
        <v>42509.374537037031</v>
      </c>
      <c r="S3119" s="17">
        <v>42517.55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 t="shared" si="96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s="11" t="s">
        <v>8273</v>
      </c>
      <c r="P3120" t="s">
        <v>8313</v>
      </c>
      <c r="Q3120">
        <f t="shared" si="97"/>
        <v>775</v>
      </c>
      <c r="R3120" s="17">
        <v>42534.649571759262</v>
      </c>
      <c r="S3120" s="17">
        <v>42553.649571759262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 t="shared" si="96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s="11" t="s">
        <v>8273</v>
      </c>
      <c r="P3121" t="s">
        <v>8313</v>
      </c>
      <c r="Q3121">
        <f t="shared" si="97"/>
        <v>5</v>
      </c>
      <c r="R3121" s="17">
        <v>42060.04550925926</v>
      </c>
      <c r="S3121" s="17">
        <v>42090.003842592589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 t="shared" si="96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s="11" t="s">
        <v>8273</v>
      </c>
      <c r="P3122" t="s">
        <v>8313</v>
      </c>
      <c r="Q3122">
        <f t="shared" si="97"/>
        <v>12.8</v>
      </c>
      <c r="R3122" s="17">
        <v>42435.942083333335</v>
      </c>
      <c r="S3122" s="17">
        <v>42495.900416666671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 t="shared" si="96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s="11" t="s">
        <v>8273</v>
      </c>
      <c r="P3123" t="s">
        <v>8313</v>
      </c>
      <c r="Q3123">
        <f t="shared" si="97"/>
        <v>10</v>
      </c>
      <c r="R3123" s="17">
        <v>41848.679803240739</v>
      </c>
      <c r="S3123" s="17">
        <v>41908.679803240739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 t="shared" si="96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s="11" t="s">
        <v>8273</v>
      </c>
      <c r="P3124" t="s">
        <v>8313</v>
      </c>
      <c r="Q3124">
        <f t="shared" si="97"/>
        <v>58</v>
      </c>
      <c r="R3124" s="17">
        <v>42678.932083333333</v>
      </c>
      <c r="S3124" s="17">
        <v>42683.973750000005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 t="shared" si="96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s="11" t="s">
        <v>8273</v>
      </c>
      <c r="P3125" t="s">
        <v>8313</v>
      </c>
      <c r="Q3125">
        <f t="shared" si="97"/>
        <v>244.8</v>
      </c>
      <c r="R3125" s="17">
        <v>42530.993032407408</v>
      </c>
      <c r="S3125" s="17">
        <v>42560.993032407408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 t="shared" si="96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s="11" t="s">
        <v>8273</v>
      </c>
      <c r="P3126" t="s">
        <v>8313</v>
      </c>
      <c r="Q3126">
        <f t="shared" si="97"/>
        <v>6.5</v>
      </c>
      <c r="R3126" s="17">
        <v>41977.780104166668</v>
      </c>
      <c r="S3126" s="17">
        <v>42037.780104166668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 t="shared" si="96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s="11" t="s">
        <v>8273</v>
      </c>
      <c r="P3127" t="s">
        <v>8313</v>
      </c>
      <c r="Q3127">
        <f t="shared" si="97"/>
        <v>0</v>
      </c>
      <c r="R3127" s="17">
        <v>42346.20685185185</v>
      </c>
      <c r="S3127" s="17">
        <v>42376.20685185185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 t="shared" si="96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s="11" t="s">
        <v>8273</v>
      </c>
      <c r="P3128" t="s">
        <v>8313</v>
      </c>
      <c r="Q3128">
        <f t="shared" si="97"/>
        <v>61.18</v>
      </c>
      <c r="R3128" s="17">
        <v>42427.01807870371</v>
      </c>
      <c r="S3128" s="17">
        <v>42456.976412037038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 t="shared" si="96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s="11" t="s">
        <v>8273</v>
      </c>
      <c r="P3129" t="s">
        <v>8313</v>
      </c>
      <c r="Q3129">
        <f t="shared" si="97"/>
        <v>0</v>
      </c>
      <c r="R3129" s="17">
        <v>42034.856817129628</v>
      </c>
      <c r="S3129" s="17">
        <v>42064.856817129628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>
        <f t="shared" si="96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s="11" t="s">
        <v>8273</v>
      </c>
      <c r="P3130" t="s">
        <v>8274</v>
      </c>
      <c r="Q3130">
        <f t="shared" si="97"/>
        <v>139.24</v>
      </c>
      <c r="R3130" s="17">
        <v>42780.825706018513</v>
      </c>
      <c r="S3130" s="17">
        <v>42810.784039351856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>
        <f t="shared" si="96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s="11" t="s">
        <v>8273</v>
      </c>
      <c r="P3131" t="s">
        <v>8274</v>
      </c>
      <c r="Q3131">
        <f t="shared" si="97"/>
        <v>10</v>
      </c>
      <c r="R3131" s="17">
        <v>42803.842812499999</v>
      </c>
      <c r="S3131" s="17">
        <v>42843.801145833335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>
        <f t="shared" si="96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s="11" t="s">
        <v>8273</v>
      </c>
      <c r="P3132" t="s">
        <v>8274</v>
      </c>
      <c r="Q3132">
        <f t="shared" si="97"/>
        <v>93.75</v>
      </c>
      <c r="R3132" s="17">
        <v>42808.640231481477</v>
      </c>
      <c r="S3132" s="17">
        <v>42839.207638888889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>
        <f t="shared" si="96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s="11" t="s">
        <v>8273</v>
      </c>
      <c r="P3133" t="s">
        <v>8274</v>
      </c>
      <c r="Q3133">
        <f t="shared" si="97"/>
        <v>53.75</v>
      </c>
      <c r="R3133" s="17">
        <v>42803.579224537039</v>
      </c>
      <c r="S3133" s="17">
        <v>42833.537557870368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>
        <f t="shared" si="96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s="11" t="s">
        <v>8273</v>
      </c>
      <c r="P3134" t="s">
        <v>8274</v>
      </c>
      <c r="Q3134">
        <f t="shared" si="97"/>
        <v>10</v>
      </c>
      <c r="R3134" s="17">
        <v>42786.350231481483</v>
      </c>
      <c r="S3134" s="17">
        <v>42846.308564814812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>
        <f t="shared" si="96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s="11" t="s">
        <v>8273</v>
      </c>
      <c r="P3135" t="s">
        <v>8274</v>
      </c>
      <c r="Q3135">
        <f t="shared" si="97"/>
        <v>33.75</v>
      </c>
      <c r="R3135" s="17">
        <v>42788.565208333333</v>
      </c>
      <c r="S3135" s="17">
        <v>42818.523541666669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>
        <f t="shared" si="96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s="11" t="s">
        <v>8273</v>
      </c>
      <c r="P3136" t="s">
        <v>8274</v>
      </c>
      <c r="Q3136">
        <f t="shared" si="97"/>
        <v>18.75</v>
      </c>
      <c r="R3136" s="17">
        <v>42800.720127314817</v>
      </c>
      <c r="S3136" s="17">
        <v>42821.678460648152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>
        <f t="shared" si="96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s="11" t="s">
        <v>8273</v>
      </c>
      <c r="P3137" t="s">
        <v>8274</v>
      </c>
      <c r="Q3137">
        <f t="shared" si="97"/>
        <v>23.14</v>
      </c>
      <c r="R3137" s="17">
        <v>42807.151863425926</v>
      </c>
      <c r="S3137" s="17">
        <v>42829.151863425926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>
        <f t="shared" ref="F3138:F3201" si="98">ROUND(E3138/D3138*100,0)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s="11" t="s">
        <v>8273</v>
      </c>
      <c r="P3138" t="s">
        <v>8274</v>
      </c>
      <c r="Q3138">
        <f t="shared" ref="Q3138:Q3201" si="99">IFERROR(ROUND(E3138/M3138,2),0)</f>
        <v>29.05</v>
      </c>
      <c r="R3138" s="17">
        <v>42789.462430555555</v>
      </c>
      <c r="S3138" s="17">
        <v>42825.957638888889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>
        <f t="shared" si="98"/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s="11" t="s">
        <v>8273</v>
      </c>
      <c r="P3139" t="s">
        <v>8274</v>
      </c>
      <c r="Q3139">
        <f t="shared" si="99"/>
        <v>50</v>
      </c>
      <c r="R3139" s="17">
        <v>42807.885057870371</v>
      </c>
      <c r="S3139" s="17">
        <v>42858.8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>
        <f t="shared" si="98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s="11" t="s">
        <v>8273</v>
      </c>
      <c r="P3140" t="s">
        <v>8274</v>
      </c>
      <c r="Q3140">
        <f t="shared" si="99"/>
        <v>0</v>
      </c>
      <c r="R3140" s="17">
        <v>42809.645914351851</v>
      </c>
      <c r="S3140" s="17">
        <v>42828.645914351851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>
        <f t="shared" si="98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s="11" t="s">
        <v>8273</v>
      </c>
      <c r="P3141" t="s">
        <v>8274</v>
      </c>
      <c r="Q3141">
        <f t="shared" si="99"/>
        <v>450</v>
      </c>
      <c r="R3141" s="17">
        <v>42785.270370370374</v>
      </c>
      <c r="S3141" s="17">
        <v>42819.189583333333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>
        <f t="shared" si="98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s="11" t="s">
        <v>8273</v>
      </c>
      <c r="P3142" t="s">
        <v>8274</v>
      </c>
      <c r="Q3142">
        <f t="shared" si="99"/>
        <v>24</v>
      </c>
      <c r="R3142" s="17">
        <v>42802.718784722223</v>
      </c>
      <c r="S3142" s="17">
        <v>42832.677118055552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>
        <f t="shared" si="98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s="11" t="s">
        <v>8273</v>
      </c>
      <c r="P3143" t="s">
        <v>8274</v>
      </c>
      <c r="Q3143">
        <f t="shared" si="99"/>
        <v>32.25</v>
      </c>
      <c r="R3143" s="17">
        <v>42800.753333333334</v>
      </c>
      <c r="S3143" s="17">
        <v>42841.833333333328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>
        <f t="shared" si="98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s="11" t="s">
        <v>8273</v>
      </c>
      <c r="P3144" t="s">
        <v>8274</v>
      </c>
      <c r="Q3144">
        <f t="shared" si="99"/>
        <v>15</v>
      </c>
      <c r="R3144" s="17">
        <v>42783.513182870374</v>
      </c>
      <c r="S3144" s="17">
        <v>42813.471516203703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>
        <f t="shared" si="98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s="11" t="s">
        <v>8273</v>
      </c>
      <c r="P3145" t="s">
        <v>8274</v>
      </c>
      <c r="Q3145">
        <f t="shared" si="99"/>
        <v>0</v>
      </c>
      <c r="R3145" s="17">
        <v>42808.358287037037</v>
      </c>
      <c r="S3145" s="17">
        <v>42834.358287037037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>
        <f t="shared" si="98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s="11" t="s">
        <v>8273</v>
      </c>
      <c r="P3146" t="s">
        <v>8274</v>
      </c>
      <c r="Q3146">
        <f t="shared" si="99"/>
        <v>251.33</v>
      </c>
      <c r="R3146" s="17">
        <v>42796.538275462968</v>
      </c>
      <c r="S3146" s="17">
        <v>42813.25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>
        <f t="shared" si="98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s="11" t="s">
        <v>8273</v>
      </c>
      <c r="P3147" t="s">
        <v>8274</v>
      </c>
      <c r="Q3147">
        <f t="shared" si="99"/>
        <v>0</v>
      </c>
      <c r="R3147" s="17">
        <v>42762.040902777779</v>
      </c>
      <c r="S3147" s="17">
        <v>42821.999236111107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>
        <f t="shared" si="98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s="11" t="s">
        <v>8273</v>
      </c>
      <c r="P3148" t="s">
        <v>8274</v>
      </c>
      <c r="Q3148">
        <f t="shared" si="99"/>
        <v>437.5</v>
      </c>
      <c r="R3148" s="17">
        <v>42796.682476851856</v>
      </c>
      <c r="S3148" s="17">
        <v>42841.640810185185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>
        <f t="shared" si="98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s="11" t="s">
        <v>8273</v>
      </c>
      <c r="P3149" t="s">
        <v>8274</v>
      </c>
      <c r="Q3149">
        <f t="shared" si="99"/>
        <v>110.35</v>
      </c>
      <c r="R3149" s="17">
        <v>41909.969386574077</v>
      </c>
      <c r="S3149" s="17">
        <v>41950.011053240742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>
        <f t="shared" si="98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s="11" t="s">
        <v>8273</v>
      </c>
      <c r="P3150" t="s">
        <v>8274</v>
      </c>
      <c r="Q3150">
        <f t="shared" si="99"/>
        <v>41.42</v>
      </c>
      <c r="R3150" s="17">
        <v>41891.665324074071</v>
      </c>
      <c r="S3150" s="17">
        <v>41913.166666666664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>
        <f t="shared" si="98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s="11" t="s">
        <v>8273</v>
      </c>
      <c r="P3151" t="s">
        <v>8274</v>
      </c>
      <c r="Q3151">
        <f t="shared" si="99"/>
        <v>52</v>
      </c>
      <c r="R3151" s="17">
        <v>41226.017361111109</v>
      </c>
      <c r="S3151" s="17">
        <v>41250.083333333336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>
        <f t="shared" si="98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s="11" t="s">
        <v>8273</v>
      </c>
      <c r="P3152" t="s">
        <v>8274</v>
      </c>
      <c r="Q3152">
        <f t="shared" si="99"/>
        <v>33.99</v>
      </c>
      <c r="R3152" s="17">
        <v>40478.263923611114</v>
      </c>
      <c r="S3152" s="17">
        <v>40568.166666666664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>
        <f t="shared" si="98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s="11" t="s">
        <v>8273</v>
      </c>
      <c r="P3153" t="s">
        <v>8274</v>
      </c>
      <c r="Q3153">
        <f t="shared" si="99"/>
        <v>103.35</v>
      </c>
      <c r="R3153" s="17">
        <v>41862.83997685185</v>
      </c>
      <c r="S3153" s="17">
        <v>41892.83997685185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>
        <f t="shared" si="98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s="11" t="s">
        <v>8273</v>
      </c>
      <c r="P3154" t="s">
        <v>8274</v>
      </c>
      <c r="Q3154">
        <f t="shared" si="99"/>
        <v>34.79</v>
      </c>
      <c r="R3154" s="17">
        <v>41550.867673611108</v>
      </c>
      <c r="S3154" s="17">
        <v>41580.867673611108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>
        <f t="shared" si="98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s="11" t="s">
        <v>8273</v>
      </c>
      <c r="P3155" t="s">
        <v>8274</v>
      </c>
      <c r="Q3155">
        <f t="shared" si="99"/>
        <v>41.77</v>
      </c>
      <c r="R3155" s="17">
        <v>40633.154363425929</v>
      </c>
      <c r="S3155" s="17">
        <v>40664.207638888889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>
        <f t="shared" si="98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s="11" t="s">
        <v>8273</v>
      </c>
      <c r="P3156" t="s">
        <v>8274</v>
      </c>
      <c r="Q3156">
        <f t="shared" si="99"/>
        <v>64.27</v>
      </c>
      <c r="R3156" s="17">
        <v>40970.875671296293</v>
      </c>
      <c r="S3156" s="17">
        <v>41000.834004629629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>
        <f t="shared" si="98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s="11" t="s">
        <v>8273</v>
      </c>
      <c r="P3157" t="s">
        <v>8274</v>
      </c>
      <c r="Q3157">
        <f t="shared" si="99"/>
        <v>31.21</v>
      </c>
      <c r="R3157" s="17">
        <v>41233.499131944445</v>
      </c>
      <c r="S3157" s="17">
        <v>41263.499131944445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>
        <f t="shared" si="98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s="11" t="s">
        <v>8273</v>
      </c>
      <c r="P3158" t="s">
        <v>8274</v>
      </c>
      <c r="Q3158">
        <f t="shared" si="99"/>
        <v>62.92</v>
      </c>
      <c r="R3158" s="17">
        <v>41026.953055555554</v>
      </c>
      <c r="S3158" s="17">
        <v>41061.953055555554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>
        <f t="shared" si="98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s="11" t="s">
        <v>8273</v>
      </c>
      <c r="P3159" t="s">
        <v>8274</v>
      </c>
      <c r="Q3159">
        <f t="shared" si="99"/>
        <v>98.54</v>
      </c>
      <c r="R3159" s="17">
        <v>41829.788252314815</v>
      </c>
      <c r="S3159" s="17">
        <v>41839.208333333336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>
        <f t="shared" si="98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s="11" t="s">
        <v>8273</v>
      </c>
      <c r="P3160" t="s">
        <v>8274</v>
      </c>
      <c r="Q3160">
        <f t="shared" si="99"/>
        <v>82.61</v>
      </c>
      <c r="R3160" s="17">
        <v>41447.839722222219</v>
      </c>
      <c r="S3160" s="17">
        <v>41477.839722222219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>
        <f t="shared" si="98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s="11" t="s">
        <v>8273</v>
      </c>
      <c r="P3161" t="s">
        <v>8274</v>
      </c>
      <c r="Q3161">
        <f t="shared" si="99"/>
        <v>38.5</v>
      </c>
      <c r="R3161" s="17">
        <v>40884.066678240742</v>
      </c>
      <c r="S3161" s="17">
        <v>40926.958333333336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>
        <f t="shared" si="98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s="11" t="s">
        <v>8273</v>
      </c>
      <c r="P3162" t="s">
        <v>8274</v>
      </c>
      <c r="Q3162">
        <f t="shared" si="99"/>
        <v>80.16</v>
      </c>
      <c r="R3162" s="17">
        <v>41841.26489583333</v>
      </c>
      <c r="S3162" s="17">
        <v>41864.207638888889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>
        <f t="shared" si="98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s="11" t="s">
        <v>8273</v>
      </c>
      <c r="P3163" t="s">
        <v>8274</v>
      </c>
      <c r="Q3163">
        <f t="shared" si="99"/>
        <v>28.41</v>
      </c>
      <c r="R3163" s="17">
        <v>41897.536134259259</v>
      </c>
      <c r="S3163" s="17">
        <v>41927.536134259259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>
        <f t="shared" si="98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s="11" t="s">
        <v>8273</v>
      </c>
      <c r="P3164" t="s">
        <v>8274</v>
      </c>
      <c r="Q3164">
        <f t="shared" si="99"/>
        <v>80.73</v>
      </c>
      <c r="R3164" s="17">
        <v>41799.685902777775</v>
      </c>
      <c r="S3164" s="17">
        <v>41827.083333333336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>
        <f t="shared" si="98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s="11" t="s">
        <v>8273</v>
      </c>
      <c r="P3165" t="s">
        <v>8274</v>
      </c>
      <c r="Q3165">
        <f t="shared" si="99"/>
        <v>200.69</v>
      </c>
      <c r="R3165" s="17">
        <v>41775.753761574073</v>
      </c>
      <c r="S3165" s="17">
        <v>41805.753761574073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>
        <f t="shared" si="98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s="11" t="s">
        <v>8273</v>
      </c>
      <c r="P3166" t="s">
        <v>8274</v>
      </c>
      <c r="Q3166">
        <f t="shared" si="99"/>
        <v>37.590000000000003</v>
      </c>
      <c r="R3166" s="17">
        <v>41766.80572916667</v>
      </c>
      <c r="S3166" s="17">
        <v>41799.80572916667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>
        <f t="shared" si="98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s="11" t="s">
        <v>8273</v>
      </c>
      <c r="P3167" t="s">
        <v>8274</v>
      </c>
      <c r="Q3167">
        <f t="shared" si="99"/>
        <v>58.1</v>
      </c>
      <c r="R3167" s="17">
        <v>40644.159259259257</v>
      </c>
      <c r="S3167" s="17">
        <v>40666.165972222225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>
        <f t="shared" si="98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s="11" t="s">
        <v>8273</v>
      </c>
      <c r="P3168" t="s">
        <v>8274</v>
      </c>
      <c r="Q3168">
        <f t="shared" si="99"/>
        <v>60.3</v>
      </c>
      <c r="R3168" s="17">
        <v>41940.69158564815</v>
      </c>
      <c r="S3168" s="17">
        <v>41969.332638888889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>
        <f t="shared" si="98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s="11" t="s">
        <v>8273</v>
      </c>
      <c r="P3169" t="s">
        <v>8274</v>
      </c>
      <c r="Q3169">
        <f t="shared" si="99"/>
        <v>63.36</v>
      </c>
      <c r="R3169" s="17">
        <v>41839.175706018519</v>
      </c>
      <c r="S3169" s="17">
        <v>41853.175706018519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>
        <f t="shared" si="98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s="11" t="s">
        <v>8273</v>
      </c>
      <c r="P3170" t="s">
        <v>8274</v>
      </c>
      <c r="Q3170">
        <f t="shared" si="99"/>
        <v>50.9</v>
      </c>
      <c r="R3170" s="17">
        <v>41772.105937500004</v>
      </c>
      <c r="S3170" s="17">
        <v>41803.916666666664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>
        <f t="shared" si="98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s="11" t="s">
        <v>8273</v>
      </c>
      <c r="P3171" t="s">
        <v>8274</v>
      </c>
      <c r="Q3171">
        <f t="shared" si="99"/>
        <v>100.5</v>
      </c>
      <c r="R3171" s="17">
        <v>41591.737974537034</v>
      </c>
      <c r="S3171" s="17">
        <v>41621.207638888889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>
        <f t="shared" si="98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s="11" t="s">
        <v>8273</v>
      </c>
      <c r="P3172" t="s">
        <v>8274</v>
      </c>
      <c r="Q3172">
        <f t="shared" si="99"/>
        <v>31.62</v>
      </c>
      <c r="R3172" s="17">
        <v>41789.080370370371</v>
      </c>
      <c r="S3172" s="17">
        <v>41822.166666666664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>
        <f t="shared" si="98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s="11" t="s">
        <v>8273</v>
      </c>
      <c r="P3173" t="s">
        <v>8274</v>
      </c>
      <c r="Q3173">
        <f t="shared" si="99"/>
        <v>65.099999999999994</v>
      </c>
      <c r="R3173" s="17">
        <v>42466.608310185184</v>
      </c>
      <c r="S3173" s="17">
        <v>42496.608310185184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>
        <f t="shared" si="98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s="11" t="s">
        <v>8273</v>
      </c>
      <c r="P3174" t="s">
        <v>8274</v>
      </c>
      <c r="Q3174">
        <f t="shared" si="99"/>
        <v>79.31</v>
      </c>
      <c r="R3174" s="17">
        <v>40923.729953703703</v>
      </c>
      <c r="S3174" s="17">
        <v>40953.729953703703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>
        <f t="shared" si="98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s="11" t="s">
        <v>8273</v>
      </c>
      <c r="P3175" t="s">
        <v>8274</v>
      </c>
      <c r="Q3175">
        <f t="shared" si="99"/>
        <v>139.19</v>
      </c>
      <c r="R3175" s="17">
        <v>41878.878379629627</v>
      </c>
      <c r="S3175" s="17">
        <v>41908.878379629627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>
        <f t="shared" si="98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s="11" t="s">
        <v>8273</v>
      </c>
      <c r="P3176" t="s">
        <v>8274</v>
      </c>
      <c r="Q3176">
        <f t="shared" si="99"/>
        <v>131.91</v>
      </c>
      <c r="R3176" s="17">
        <v>41862.864675925928</v>
      </c>
      <c r="S3176" s="17">
        <v>41876.864675925928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>
        <f t="shared" si="98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s="11" t="s">
        <v>8273</v>
      </c>
      <c r="P3177" t="s">
        <v>8274</v>
      </c>
      <c r="Q3177">
        <f t="shared" si="99"/>
        <v>91.3</v>
      </c>
      <c r="R3177" s="17">
        <v>40531.886886574073</v>
      </c>
      <c r="S3177" s="17">
        <v>40591.886886574073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>
        <f t="shared" si="98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s="11" t="s">
        <v>8273</v>
      </c>
      <c r="P3178" t="s">
        <v>8274</v>
      </c>
      <c r="Q3178">
        <f t="shared" si="99"/>
        <v>39.67</v>
      </c>
      <c r="R3178" s="17">
        <v>41477.930914351848</v>
      </c>
      <c r="S3178" s="17">
        <v>41504.625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>
        <f t="shared" si="98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s="11" t="s">
        <v>8273</v>
      </c>
      <c r="P3179" t="s">
        <v>8274</v>
      </c>
      <c r="Q3179">
        <f t="shared" si="99"/>
        <v>57.55</v>
      </c>
      <c r="R3179" s="17">
        <v>41781.666770833333</v>
      </c>
      <c r="S3179" s="17">
        <v>41811.666770833333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>
        <f t="shared" si="98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s="11" t="s">
        <v>8273</v>
      </c>
      <c r="P3180" t="s">
        <v>8274</v>
      </c>
      <c r="Q3180">
        <f t="shared" si="99"/>
        <v>33.03</v>
      </c>
      <c r="R3180" s="17">
        <v>41806.605034722219</v>
      </c>
      <c r="S3180" s="17">
        <v>41836.605034722219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>
        <f t="shared" si="98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s="11" t="s">
        <v>8273</v>
      </c>
      <c r="P3181" t="s">
        <v>8274</v>
      </c>
      <c r="Q3181">
        <f t="shared" si="99"/>
        <v>77.34</v>
      </c>
      <c r="R3181" s="17">
        <v>41375.702210648145</v>
      </c>
      <c r="S3181" s="17">
        <v>41400.702210648145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>
        <f t="shared" si="98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s="11" t="s">
        <v>8273</v>
      </c>
      <c r="P3182" t="s">
        <v>8274</v>
      </c>
      <c r="Q3182">
        <f t="shared" si="99"/>
        <v>31.93</v>
      </c>
      <c r="R3182" s="17">
        <v>41780.412604166668</v>
      </c>
      <c r="S3182" s="17">
        <v>41810.412604166668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>
        <f t="shared" si="98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s="11" t="s">
        <v>8273</v>
      </c>
      <c r="P3183" t="s">
        <v>8274</v>
      </c>
      <c r="Q3183">
        <f t="shared" si="99"/>
        <v>36.33</v>
      </c>
      <c r="R3183" s="17">
        <v>41779.310034722221</v>
      </c>
      <c r="S3183" s="17">
        <v>41805.666666666664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>
        <f t="shared" si="98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s="11" t="s">
        <v>8273</v>
      </c>
      <c r="P3184" t="s">
        <v>8274</v>
      </c>
      <c r="Q3184">
        <f t="shared" si="99"/>
        <v>46.77</v>
      </c>
      <c r="R3184" s="17">
        <v>40883.949317129627</v>
      </c>
      <c r="S3184" s="17"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>
        <f t="shared" si="98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s="11" t="s">
        <v>8273</v>
      </c>
      <c r="P3185" t="s">
        <v>8274</v>
      </c>
      <c r="Q3185">
        <f t="shared" si="99"/>
        <v>40.07</v>
      </c>
      <c r="R3185" s="17">
        <v>41491.79478009259</v>
      </c>
      <c r="S3185" s="17"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>
        <f t="shared" si="98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s="11" t="s">
        <v>8273</v>
      </c>
      <c r="P3186" t="s">
        <v>8274</v>
      </c>
      <c r="Q3186">
        <f t="shared" si="99"/>
        <v>100.22</v>
      </c>
      <c r="R3186" s="17">
        <v>41791.993414351848</v>
      </c>
      <c r="S3186" s="17"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>
        <f t="shared" si="98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s="11" t="s">
        <v>8273</v>
      </c>
      <c r="P3187" t="s">
        <v>8274</v>
      </c>
      <c r="Q3187">
        <f t="shared" si="99"/>
        <v>41.67</v>
      </c>
      <c r="R3187" s="17">
        <v>41829.977326388893</v>
      </c>
      <c r="S3187" s="17"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>
        <f t="shared" si="98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s="11" t="s">
        <v>8273</v>
      </c>
      <c r="P3188" t="s">
        <v>8274</v>
      </c>
      <c r="Q3188">
        <f t="shared" si="99"/>
        <v>46.71</v>
      </c>
      <c r="R3188" s="17">
        <v>41868.924050925925</v>
      </c>
      <c r="S3188" s="17"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>
        <f t="shared" si="98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s="11" t="s">
        <v>8273</v>
      </c>
      <c r="P3189" t="s">
        <v>8274</v>
      </c>
      <c r="Q3189">
        <f t="shared" si="99"/>
        <v>71.489999999999995</v>
      </c>
      <c r="R3189" s="17">
        <v>41835.666354166664</v>
      </c>
      <c r="S3189" s="17"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 t="shared" si="98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s="11" t="s">
        <v>8273</v>
      </c>
      <c r="P3190" t="s">
        <v>8315</v>
      </c>
      <c r="Q3190">
        <f t="shared" si="99"/>
        <v>14.44</v>
      </c>
      <c r="R3190" s="17">
        <v>42144.415532407409</v>
      </c>
      <c r="S3190" s="17">
        <v>42165.415532407409</v>
      </c>
      <c r="T3190">
        <f>YEAR(R3190)</f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 t="shared" si="98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s="11" t="s">
        <v>8273</v>
      </c>
      <c r="P3191" t="s">
        <v>8315</v>
      </c>
      <c r="Q3191">
        <f t="shared" si="99"/>
        <v>356.84</v>
      </c>
      <c r="R3191" s="17">
        <v>42118.346435185187</v>
      </c>
      <c r="S3191" s="17"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 t="shared" si="98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s="11" t="s">
        <v>8273</v>
      </c>
      <c r="P3192" t="s">
        <v>8315</v>
      </c>
      <c r="Q3192">
        <f t="shared" si="99"/>
        <v>0</v>
      </c>
      <c r="R3192" s="17">
        <v>42683.151331018518</v>
      </c>
      <c r="S3192" s="17"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 t="shared" si="98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s="11" t="s">
        <v>8273</v>
      </c>
      <c r="P3193" t="s">
        <v>8315</v>
      </c>
      <c r="Q3193">
        <f t="shared" si="99"/>
        <v>37.75</v>
      </c>
      <c r="R3193" s="17">
        <v>42538.755428240736</v>
      </c>
      <c r="S3193" s="17"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 t="shared" si="98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s="11" t="s">
        <v>8273</v>
      </c>
      <c r="P3194" t="s">
        <v>8315</v>
      </c>
      <c r="Q3194">
        <f t="shared" si="99"/>
        <v>12.75</v>
      </c>
      <c r="R3194" s="17">
        <v>42018.94049768518</v>
      </c>
      <c r="S3194" s="17">
        <v>42063.916666666672</v>
      </c>
      <c r="T3194">
        <f t="shared" ref="T3194:T3195" si="100">YEAR(R3194)</f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 t="shared" si="98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s="11" t="s">
        <v>8273</v>
      </c>
      <c r="P3195" t="s">
        <v>8315</v>
      </c>
      <c r="Q3195">
        <f t="shared" si="99"/>
        <v>24.46</v>
      </c>
      <c r="R3195" s="17">
        <v>42010.968240740738</v>
      </c>
      <c r="S3195" s="17">
        <v>42055.968240740738</v>
      </c>
      <c r="T3195">
        <f t="shared" si="100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 t="shared" si="98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s="11" t="s">
        <v>8273</v>
      </c>
      <c r="P3196" t="s">
        <v>8315</v>
      </c>
      <c r="Q3196">
        <f t="shared" si="99"/>
        <v>0</v>
      </c>
      <c r="R3196" s="17">
        <v>42182.062476851846</v>
      </c>
      <c r="S3196" s="17"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 t="shared" si="98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s="11" t="s">
        <v>8273</v>
      </c>
      <c r="P3197" t="s">
        <v>8315</v>
      </c>
      <c r="Q3197">
        <f t="shared" si="99"/>
        <v>53.08</v>
      </c>
      <c r="R3197" s="17">
        <v>42017.594236111108</v>
      </c>
      <c r="S3197" s="17"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 t="shared" si="98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s="11" t="s">
        <v>8273</v>
      </c>
      <c r="P3198" t="s">
        <v>8315</v>
      </c>
      <c r="Q3198">
        <f t="shared" si="99"/>
        <v>300</v>
      </c>
      <c r="R3198" s="17">
        <v>42157.598090277781</v>
      </c>
      <c r="S3198" s="17"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 t="shared" si="98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s="11" t="s">
        <v>8273</v>
      </c>
      <c r="P3199" t="s">
        <v>8315</v>
      </c>
      <c r="Q3199">
        <f t="shared" si="99"/>
        <v>286.25</v>
      </c>
      <c r="R3199" s="17">
        <v>42009.493263888886</v>
      </c>
      <c r="S3199" s="17"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 t="shared" si="98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s="11" t="s">
        <v>8273</v>
      </c>
      <c r="P3200" t="s">
        <v>8315</v>
      </c>
      <c r="Q3200">
        <f t="shared" si="99"/>
        <v>36.67</v>
      </c>
      <c r="R3200" s="17">
        <v>42013.424502314811</v>
      </c>
      <c r="S3200" s="17"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 t="shared" si="98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s="11" t="s">
        <v>8273</v>
      </c>
      <c r="P3201" t="s">
        <v>8315</v>
      </c>
      <c r="Q3201">
        <f t="shared" si="99"/>
        <v>49.21</v>
      </c>
      <c r="R3201" s="17">
        <v>41858.761782407404</v>
      </c>
      <c r="S3201" s="17"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 t="shared" ref="F3202:F3265" si="101">ROUND(E3202/D3202*100,0)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s="11" t="s">
        <v>8273</v>
      </c>
      <c r="P3202" t="s">
        <v>8315</v>
      </c>
      <c r="Q3202">
        <f t="shared" ref="Q3202:Q3265" si="102">IFERROR(ROUND(E3202/M3202,2),0)</f>
        <v>1</v>
      </c>
      <c r="R3202" s="17">
        <v>42460.320613425924</v>
      </c>
      <c r="S3202" s="17"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 t="shared" si="101"/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s="11" t="s">
        <v>8273</v>
      </c>
      <c r="P3203" t="s">
        <v>8315</v>
      </c>
      <c r="Q3203">
        <f t="shared" si="102"/>
        <v>12.5</v>
      </c>
      <c r="R3203" s="17">
        <v>41861.767094907409</v>
      </c>
      <c r="S3203" s="17">
        <v>41882.767094907409</v>
      </c>
      <c r="T3203">
        <f>YEAR(R3203)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 t="shared" si="101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s="11" t="s">
        <v>8273</v>
      </c>
      <c r="P3204" t="s">
        <v>8315</v>
      </c>
      <c r="Q3204">
        <f t="shared" si="102"/>
        <v>109.04</v>
      </c>
      <c r="R3204" s="17">
        <v>42293.853541666671</v>
      </c>
      <c r="S3204" s="17"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 t="shared" si="101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s="11" t="s">
        <v>8273</v>
      </c>
      <c r="P3205" t="s">
        <v>8315</v>
      </c>
      <c r="Q3205">
        <f t="shared" si="102"/>
        <v>41.67</v>
      </c>
      <c r="R3205" s="17">
        <v>42242.988680555558</v>
      </c>
      <c r="S3205" s="17"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 t="shared" si="101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s="11" t="s">
        <v>8273</v>
      </c>
      <c r="P3206" t="s">
        <v>8315</v>
      </c>
      <c r="Q3206">
        <f t="shared" si="102"/>
        <v>0</v>
      </c>
      <c r="R3206" s="17">
        <v>42172.686099537037</v>
      </c>
      <c r="S3206" s="17"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 t="shared" si="101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s="11" t="s">
        <v>8273</v>
      </c>
      <c r="P3207" t="s">
        <v>8315</v>
      </c>
      <c r="Q3207">
        <f t="shared" si="102"/>
        <v>22.75</v>
      </c>
      <c r="R3207" s="17">
        <v>42095.374675925923</v>
      </c>
      <c r="S3207" s="17">
        <v>42125.374675925923</v>
      </c>
      <c r="T3207">
        <f>YEAR(R3207)</f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 t="shared" si="101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s="11" t="s">
        <v>8273</v>
      </c>
      <c r="P3208" t="s">
        <v>8315</v>
      </c>
      <c r="Q3208">
        <f t="shared" si="102"/>
        <v>0</v>
      </c>
      <c r="R3208" s="17">
        <v>42236.276053240741</v>
      </c>
      <c r="S3208" s="17"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 t="shared" si="101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s="11" t="s">
        <v>8273</v>
      </c>
      <c r="P3209" t="s">
        <v>8315</v>
      </c>
      <c r="Q3209">
        <f t="shared" si="102"/>
        <v>70.83</v>
      </c>
      <c r="R3209" s="17">
        <v>42057.277858796297</v>
      </c>
      <c r="S3209" s="17"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>
        <f t="shared" si="101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s="11" t="s">
        <v>8273</v>
      </c>
      <c r="P3210" t="s">
        <v>8274</v>
      </c>
      <c r="Q3210">
        <f t="shared" si="102"/>
        <v>63.11</v>
      </c>
      <c r="R3210" s="17">
        <v>41827.605057870373</v>
      </c>
      <c r="S3210" s="17"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>
        <f t="shared" si="101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s="11" t="s">
        <v>8273</v>
      </c>
      <c r="P3211" t="s">
        <v>8274</v>
      </c>
      <c r="Q3211">
        <f t="shared" si="102"/>
        <v>50.16</v>
      </c>
      <c r="R3211" s="17">
        <v>41778.637245370373</v>
      </c>
      <c r="S3211" s="17"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>
        <f t="shared" si="101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s="11" t="s">
        <v>8273</v>
      </c>
      <c r="P3212" t="s">
        <v>8274</v>
      </c>
      <c r="Q3212">
        <f t="shared" si="102"/>
        <v>62.88</v>
      </c>
      <c r="R3212" s="17">
        <v>41013.936562499999</v>
      </c>
      <c r="S3212" s="17"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>
        <f t="shared" si="101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s="11" t="s">
        <v>8273</v>
      </c>
      <c r="P3213" t="s">
        <v>8274</v>
      </c>
      <c r="Q3213">
        <f t="shared" si="102"/>
        <v>85.53</v>
      </c>
      <c r="R3213" s="17">
        <v>41834.586574074077</v>
      </c>
      <c r="S3213" s="17"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>
        <f t="shared" si="101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s="11" t="s">
        <v>8273</v>
      </c>
      <c r="P3214" t="s">
        <v>8274</v>
      </c>
      <c r="Q3214">
        <f t="shared" si="102"/>
        <v>53.72</v>
      </c>
      <c r="R3214" s="17">
        <v>41829.795729166668</v>
      </c>
      <c r="S3214" s="17"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>
        <f t="shared" si="101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s="11" t="s">
        <v>8273</v>
      </c>
      <c r="P3215" t="s">
        <v>8274</v>
      </c>
      <c r="Q3215">
        <f t="shared" si="102"/>
        <v>127.81</v>
      </c>
      <c r="R3215" s="17">
        <v>42171.763414351852</v>
      </c>
      <c r="S3215" s="17"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>
        <f t="shared" si="101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s="11" t="s">
        <v>8273</v>
      </c>
      <c r="P3216" t="s">
        <v>8274</v>
      </c>
      <c r="Q3216">
        <f t="shared" si="102"/>
        <v>106.57</v>
      </c>
      <c r="R3216" s="17">
        <v>42337.792511574073</v>
      </c>
      <c r="S3216" s="17">
        <v>42374.996527777781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>
        <f t="shared" si="101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s="11" t="s">
        <v>8273</v>
      </c>
      <c r="P3217" t="s">
        <v>8274</v>
      </c>
      <c r="Q3217">
        <f t="shared" si="102"/>
        <v>262.11</v>
      </c>
      <c r="R3217" s="17">
        <v>42219.665173611109</v>
      </c>
      <c r="S3217" s="17">
        <v>42257.165972222225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>
        <f t="shared" si="101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s="11" t="s">
        <v>8273</v>
      </c>
      <c r="P3218" t="s">
        <v>8274</v>
      </c>
      <c r="Q3218">
        <f t="shared" si="102"/>
        <v>57.17</v>
      </c>
      <c r="R3218" s="17">
        <v>42165.462627314817</v>
      </c>
      <c r="S3218" s="17">
        <v>42196.604166666672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>
        <f t="shared" si="101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s="11" t="s">
        <v>8273</v>
      </c>
      <c r="P3219" t="s">
        <v>8274</v>
      </c>
      <c r="Q3219">
        <f t="shared" si="102"/>
        <v>50.2</v>
      </c>
      <c r="R3219" s="17">
        <v>42648.546111111107</v>
      </c>
      <c r="S3219" s="17">
        <v>42678.546111111107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>
        <f t="shared" si="101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s="11" t="s">
        <v>8273</v>
      </c>
      <c r="P3220" t="s">
        <v>8274</v>
      </c>
      <c r="Q3220">
        <f t="shared" si="102"/>
        <v>66.59</v>
      </c>
      <c r="R3220" s="17">
        <v>41971.002152777779</v>
      </c>
      <c r="S3220" s="17">
        <v>42004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>
        <f t="shared" si="101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s="11" t="s">
        <v>8273</v>
      </c>
      <c r="P3221" t="s">
        <v>8274</v>
      </c>
      <c r="Q3221">
        <f t="shared" si="102"/>
        <v>168.25</v>
      </c>
      <c r="R3221" s="17">
        <v>42050.983182870375</v>
      </c>
      <c r="S3221" s="17">
        <v>42085.941516203704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>
        <f t="shared" si="101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s="11" t="s">
        <v>8273</v>
      </c>
      <c r="P3222" t="s">
        <v>8274</v>
      </c>
      <c r="Q3222">
        <f t="shared" si="102"/>
        <v>256.37</v>
      </c>
      <c r="R3222" s="17">
        <v>42772.833379629628</v>
      </c>
      <c r="S3222" s="17">
        <v>42806.875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>
        <f t="shared" si="101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s="11" t="s">
        <v>8273</v>
      </c>
      <c r="P3223" t="s">
        <v>8274</v>
      </c>
      <c r="Q3223">
        <f t="shared" si="102"/>
        <v>36.61</v>
      </c>
      <c r="R3223" s="17">
        <v>42155.696793981479</v>
      </c>
      <c r="S3223" s="17">
        <v>42190.696793981479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>
        <f t="shared" si="101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s="11" t="s">
        <v>8273</v>
      </c>
      <c r="P3224" t="s">
        <v>8274</v>
      </c>
      <c r="Q3224">
        <f t="shared" si="102"/>
        <v>37.14</v>
      </c>
      <c r="R3224" s="17">
        <v>42270.582141203704</v>
      </c>
      <c r="S3224" s="17">
        <v>42301.895138888889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>
        <f t="shared" si="101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s="11" t="s">
        <v>8273</v>
      </c>
      <c r="P3225" t="s">
        <v>8274</v>
      </c>
      <c r="Q3225">
        <f t="shared" si="102"/>
        <v>45.88</v>
      </c>
      <c r="R3225" s="17">
        <v>42206.835370370376</v>
      </c>
      <c r="S3225" s="17">
        <v>42236.835370370376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>
        <f t="shared" si="101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s="11" t="s">
        <v>8273</v>
      </c>
      <c r="P3226" t="s">
        <v>8274</v>
      </c>
      <c r="Q3226">
        <f t="shared" si="102"/>
        <v>141.71</v>
      </c>
      <c r="R3226" s="17">
        <v>42697.850844907407</v>
      </c>
      <c r="S3226" s="17">
        <v>42745.208333333328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>
        <f t="shared" si="101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s="11" t="s">
        <v>8273</v>
      </c>
      <c r="P3227" t="s">
        <v>8274</v>
      </c>
      <c r="Q3227">
        <f t="shared" si="102"/>
        <v>52.49</v>
      </c>
      <c r="R3227" s="17">
        <v>42503.559467592597</v>
      </c>
      <c r="S3227" s="17">
        <v>42524.875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>
        <f t="shared" si="101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s="11" t="s">
        <v>8273</v>
      </c>
      <c r="P3228" t="s">
        <v>8274</v>
      </c>
      <c r="Q3228">
        <f t="shared" si="102"/>
        <v>59.52</v>
      </c>
      <c r="R3228" s="17">
        <v>42277.583472222221</v>
      </c>
      <c r="S3228" s="17">
        <v>42307.583472222221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>
        <f t="shared" si="101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s="11" t="s">
        <v>8273</v>
      </c>
      <c r="P3229" t="s">
        <v>8274</v>
      </c>
      <c r="Q3229">
        <f t="shared" si="102"/>
        <v>50</v>
      </c>
      <c r="R3229" s="17">
        <v>42722.882361111115</v>
      </c>
      <c r="S3229" s="17">
        <v>42752.882361111115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>
        <f t="shared" si="101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s="11" t="s">
        <v>8273</v>
      </c>
      <c r="P3230" t="s">
        <v>8274</v>
      </c>
      <c r="Q3230">
        <f t="shared" si="102"/>
        <v>193.62</v>
      </c>
      <c r="R3230" s="17">
        <v>42323.70930555556</v>
      </c>
      <c r="S3230" s="17">
        <v>42355.207638888889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>
        <f t="shared" si="101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s="11" t="s">
        <v>8273</v>
      </c>
      <c r="P3231" t="s">
        <v>8274</v>
      </c>
      <c r="Q3231">
        <f t="shared" si="102"/>
        <v>106.8</v>
      </c>
      <c r="R3231" s="17">
        <v>41933.291643518518</v>
      </c>
      <c r="S3231" s="17">
        <v>41963.333310185189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>
        <f t="shared" si="101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s="11" t="s">
        <v>8273</v>
      </c>
      <c r="P3232" t="s">
        <v>8274</v>
      </c>
      <c r="Q3232">
        <f t="shared" si="102"/>
        <v>77.22</v>
      </c>
      <c r="R3232" s="17">
        <v>41898.168125000004</v>
      </c>
      <c r="S3232" s="17">
        <v>41913.165972222225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>
        <f t="shared" si="101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s="11" t="s">
        <v>8273</v>
      </c>
      <c r="P3233" t="s">
        <v>8274</v>
      </c>
      <c r="Q3233">
        <f t="shared" si="102"/>
        <v>57.5</v>
      </c>
      <c r="R3233" s="17">
        <v>42446.943831018521</v>
      </c>
      <c r="S3233" s="17">
        <v>42476.943831018521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>
        <f t="shared" si="101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s="11" t="s">
        <v>8273</v>
      </c>
      <c r="P3234" t="s">
        <v>8274</v>
      </c>
      <c r="Q3234">
        <f t="shared" si="102"/>
        <v>50.46</v>
      </c>
      <c r="R3234" s="17">
        <v>42463.81385416667</v>
      </c>
      <c r="S3234" s="17">
        <v>42494.165972222225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>
        <f t="shared" si="101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s="11" t="s">
        <v>8273</v>
      </c>
      <c r="P3235" t="s">
        <v>8274</v>
      </c>
      <c r="Q3235">
        <f t="shared" si="102"/>
        <v>97.38</v>
      </c>
      <c r="R3235" s="17">
        <v>42766.805034722223</v>
      </c>
      <c r="S3235" s="17">
        <v>42796.805034722223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>
        <f t="shared" si="101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s="11" t="s">
        <v>8273</v>
      </c>
      <c r="P3236" t="s">
        <v>8274</v>
      </c>
      <c r="Q3236">
        <f t="shared" si="102"/>
        <v>34.92</v>
      </c>
      <c r="R3236" s="17">
        <v>42734.789444444439</v>
      </c>
      <c r="S3236" s="17">
        <v>42767.979861111111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>
        <f t="shared" si="101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s="11" t="s">
        <v>8273</v>
      </c>
      <c r="P3237" t="s">
        <v>8274</v>
      </c>
      <c r="Q3237">
        <f t="shared" si="102"/>
        <v>85.53</v>
      </c>
      <c r="R3237" s="17">
        <v>42522.347812499997</v>
      </c>
      <c r="S3237" s="17">
        <v>42552.347812499997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>
        <f t="shared" si="101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s="11" t="s">
        <v>8273</v>
      </c>
      <c r="P3238" t="s">
        <v>8274</v>
      </c>
      <c r="Q3238">
        <f t="shared" si="102"/>
        <v>182.91</v>
      </c>
      <c r="R3238" s="17">
        <v>42702.917048611111</v>
      </c>
      <c r="S3238" s="17">
        <v>42732.917048611111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>
        <f t="shared" si="101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s="11" t="s">
        <v>8273</v>
      </c>
      <c r="P3239" t="s">
        <v>8274</v>
      </c>
      <c r="Q3239">
        <f t="shared" si="102"/>
        <v>131.13999999999999</v>
      </c>
      <c r="R3239" s="17">
        <v>42252.474351851852</v>
      </c>
      <c r="S3239" s="17">
        <v>42276.165972222225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>
        <f t="shared" si="101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s="11" t="s">
        <v>8273</v>
      </c>
      <c r="P3240" t="s">
        <v>8274</v>
      </c>
      <c r="Q3240">
        <f t="shared" si="102"/>
        <v>39.81</v>
      </c>
      <c r="R3240" s="17">
        <v>42156.510393518518</v>
      </c>
      <c r="S3240" s="17">
        <v>42186.510393518518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>
        <f t="shared" si="101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s="11" t="s">
        <v>8273</v>
      </c>
      <c r="P3241" t="s">
        <v>8274</v>
      </c>
      <c r="Q3241">
        <f t="shared" si="102"/>
        <v>59.7</v>
      </c>
      <c r="R3241" s="17">
        <v>42278.089039351849</v>
      </c>
      <c r="S3241" s="17">
        <v>42302.999305555553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>
        <f t="shared" si="101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s="11" t="s">
        <v>8273</v>
      </c>
      <c r="P3242" t="s">
        <v>8274</v>
      </c>
      <c r="Q3242">
        <f t="shared" si="102"/>
        <v>88.74</v>
      </c>
      <c r="R3242" s="17">
        <v>42754.693842592591</v>
      </c>
      <c r="S3242" s="17">
        <v>42782.958333333328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>
        <f t="shared" si="101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s="11" t="s">
        <v>8273</v>
      </c>
      <c r="P3243" t="s">
        <v>8274</v>
      </c>
      <c r="Q3243">
        <f t="shared" si="102"/>
        <v>58.69</v>
      </c>
      <c r="R3243" s="17">
        <v>41893.324884259258</v>
      </c>
      <c r="S3243" s="17">
        <v>41926.290972222225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>
        <f t="shared" si="101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s="11" t="s">
        <v>8273</v>
      </c>
      <c r="P3244" t="s">
        <v>8274</v>
      </c>
      <c r="Q3244">
        <f t="shared" si="102"/>
        <v>69.569999999999993</v>
      </c>
      <c r="R3244" s="17">
        <v>41871.755694444444</v>
      </c>
      <c r="S3244" s="17">
        <v>41901.755694444444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>
        <f t="shared" si="101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s="11" t="s">
        <v>8273</v>
      </c>
      <c r="P3245" t="s">
        <v>8274</v>
      </c>
      <c r="Q3245">
        <f t="shared" si="102"/>
        <v>115.87</v>
      </c>
      <c r="R3245" s="17">
        <v>42262.096782407403</v>
      </c>
      <c r="S3245" s="17">
        <v>42286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>
        <f t="shared" si="101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s="11" t="s">
        <v>8273</v>
      </c>
      <c r="P3246" t="s">
        <v>8274</v>
      </c>
      <c r="Q3246">
        <f t="shared" si="102"/>
        <v>23.87</v>
      </c>
      <c r="R3246" s="17">
        <v>42675.694236111114</v>
      </c>
      <c r="S3246" s="17">
        <v>42705.735902777778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>
        <f t="shared" si="101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s="11" t="s">
        <v>8273</v>
      </c>
      <c r="P3247" t="s">
        <v>8274</v>
      </c>
      <c r="Q3247">
        <f t="shared" si="102"/>
        <v>81.13</v>
      </c>
      <c r="R3247" s="17">
        <v>42135.60020833333</v>
      </c>
      <c r="S3247" s="17">
        <v>42167.083333333328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>
        <f t="shared" si="101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s="11" t="s">
        <v>8273</v>
      </c>
      <c r="P3248" t="s">
        <v>8274</v>
      </c>
      <c r="Q3248">
        <f t="shared" si="102"/>
        <v>57.63</v>
      </c>
      <c r="R3248" s="17">
        <v>42230.472222222219</v>
      </c>
      <c r="S3248" s="17">
        <v>42259.165972222225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>
        <f t="shared" si="101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s="11" t="s">
        <v>8273</v>
      </c>
      <c r="P3249" t="s">
        <v>8274</v>
      </c>
      <c r="Q3249">
        <f t="shared" si="102"/>
        <v>46.43</v>
      </c>
      <c r="R3249" s="17">
        <v>42167.434166666666</v>
      </c>
      <c r="S3249" s="17">
        <v>42197.434166666666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>
        <f t="shared" si="101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s="11" t="s">
        <v>8273</v>
      </c>
      <c r="P3250" t="s">
        <v>8274</v>
      </c>
      <c r="Q3250">
        <f t="shared" si="102"/>
        <v>60.48</v>
      </c>
      <c r="R3250" s="17">
        <v>42068.888391203705</v>
      </c>
      <c r="S3250" s="17">
        <v>42098.846724537041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>
        <f t="shared" si="101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s="11" t="s">
        <v>8273</v>
      </c>
      <c r="P3251" t="s">
        <v>8274</v>
      </c>
      <c r="Q3251">
        <f t="shared" si="102"/>
        <v>65.58</v>
      </c>
      <c r="R3251" s="17">
        <v>42145.746689814812</v>
      </c>
      <c r="S3251" s="17">
        <v>42175.746689814812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>
        <f t="shared" si="101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s="11" t="s">
        <v>8273</v>
      </c>
      <c r="P3252" t="s">
        <v>8274</v>
      </c>
      <c r="Q3252">
        <f t="shared" si="102"/>
        <v>119.19</v>
      </c>
      <c r="R3252" s="17">
        <v>41918.742175925923</v>
      </c>
      <c r="S3252" s="17">
        <v>41948.783842592595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>
        <f t="shared" si="101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s="11" t="s">
        <v>8273</v>
      </c>
      <c r="P3253" t="s">
        <v>8274</v>
      </c>
      <c r="Q3253">
        <f t="shared" si="102"/>
        <v>83.05</v>
      </c>
      <c r="R3253" s="17">
        <v>42146.731087962966</v>
      </c>
      <c r="S3253" s="17">
        <v>42176.731087962966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>
        <f t="shared" si="101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s="11" t="s">
        <v>8273</v>
      </c>
      <c r="P3254" t="s">
        <v>8274</v>
      </c>
      <c r="Q3254">
        <f t="shared" si="102"/>
        <v>57.52</v>
      </c>
      <c r="R3254" s="17">
        <v>42590.472685185188</v>
      </c>
      <c r="S3254" s="17">
        <v>42620.472685185188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>
        <f t="shared" si="101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s="11" t="s">
        <v>8273</v>
      </c>
      <c r="P3255" t="s">
        <v>8274</v>
      </c>
      <c r="Q3255">
        <f t="shared" si="102"/>
        <v>177.09</v>
      </c>
      <c r="R3255" s="17">
        <v>42602.576712962968</v>
      </c>
      <c r="S3255" s="17">
        <v>42621.15625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>
        <f t="shared" si="101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s="11" t="s">
        <v>8273</v>
      </c>
      <c r="P3256" t="s">
        <v>8274</v>
      </c>
      <c r="Q3256">
        <f t="shared" si="102"/>
        <v>70.77</v>
      </c>
      <c r="R3256" s="17">
        <v>42059.085752314815</v>
      </c>
      <c r="S3256" s="17">
        <v>42089.044085648144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>
        <f t="shared" si="101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s="11" t="s">
        <v>8273</v>
      </c>
      <c r="P3257" t="s">
        <v>8274</v>
      </c>
      <c r="Q3257">
        <f t="shared" si="102"/>
        <v>29.17</v>
      </c>
      <c r="R3257" s="17">
        <v>41889.768229166664</v>
      </c>
      <c r="S3257" s="17">
        <v>41919.768229166664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>
        <f t="shared" si="101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s="11" t="s">
        <v>8273</v>
      </c>
      <c r="P3258" t="s">
        <v>8274</v>
      </c>
      <c r="Q3258">
        <f t="shared" si="102"/>
        <v>72.760000000000005</v>
      </c>
      <c r="R3258" s="17">
        <v>42144.573807870373</v>
      </c>
      <c r="S3258" s="17">
        <v>42166.165972222225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>
        <f t="shared" si="101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s="11" t="s">
        <v>8273</v>
      </c>
      <c r="P3259" t="s">
        <v>8274</v>
      </c>
      <c r="Q3259">
        <f t="shared" si="102"/>
        <v>51.85</v>
      </c>
      <c r="R3259" s="17">
        <v>42758.559629629628</v>
      </c>
      <c r="S3259" s="17">
        <v>42788.559629629628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>
        <f t="shared" si="101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s="11" t="s">
        <v>8273</v>
      </c>
      <c r="P3260" t="s">
        <v>8274</v>
      </c>
      <c r="Q3260">
        <f t="shared" si="102"/>
        <v>98.2</v>
      </c>
      <c r="R3260" s="17">
        <v>41982.887280092589</v>
      </c>
      <c r="S3260" s="17">
        <v>42012.887280092589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>
        <f t="shared" si="101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s="11" t="s">
        <v>8273</v>
      </c>
      <c r="P3261" t="s">
        <v>8274</v>
      </c>
      <c r="Q3261">
        <f t="shared" si="102"/>
        <v>251.74</v>
      </c>
      <c r="R3261" s="17">
        <v>42614.760937500003</v>
      </c>
      <c r="S3261" s="17">
        <v>42644.165972222225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>
        <f t="shared" si="101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s="11" t="s">
        <v>8273</v>
      </c>
      <c r="P3262" t="s">
        <v>8274</v>
      </c>
      <c r="Q3262">
        <f t="shared" si="102"/>
        <v>74.819999999999993</v>
      </c>
      <c r="R3262" s="17">
        <v>42303.672662037032</v>
      </c>
      <c r="S3262" s="17">
        <v>42338.714328703703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>
        <f t="shared" si="101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s="11" t="s">
        <v>8273</v>
      </c>
      <c r="P3263" t="s">
        <v>8274</v>
      </c>
      <c r="Q3263">
        <f t="shared" si="102"/>
        <v>67.650000000000006</v>
      </c>
      <c r="R3263" s="17">
        <v>42171.725416666668</v>
      </c>
      <c r="S3263" s="17">
        <v>42201.725416666668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>
        <f t="shared" si="101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s="11" t="s">
        <v>8273</v>
      </c>
      <c r="P3264" t="s">
        <v>8274</v>
      </c>
      <c r="Q3264">
        <f t="shared" si="102"/>
        <v>93.81</v>
      </c>
      <c r="R3264" s="17">
        <v>41964.315532407403</v>
      </c>
      <c r="S3264" s="17">
        <v>41995.166666666672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>
        <f t="shared" si="101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s="11" t="s">
        <v>8273</v>
      </c>
      <c r="P3265" t="s">
        <v>8274</v>
      </c>
      <c r="Q3265">
        <f t="shared" si="102"/>
        <v>41.24</v>
      </c>
      <c r="R3265" s="17">
        <v>42284.516064814816</v>
      </c>
      <c r="S3265" s="17">
        <v>42307.875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>
        <f t="shared" ref="F3266:F3329" si="103">ROUND(E3266/D3266*100,0)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s="11" t="s">
        <v>8273</v>
      </c>
      <c r="P3266" t="s">
        <v>8274</v>
      </c>
      <c r="Q3266">
        <f t="shared" ref="Q3266:Q3329" si="104">IFERROR(ROUND(E3266/M3266,2),0)</f>
        <v>52.55</v>
      </c>
      <c r="R3266" s="17">
        <v>42016.800208333334</v>
      </c>
      <c r="S3266" s="17">
        <v>42032.916666666672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>
        <f t="shared" si="103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s="11" t="s">
        <v>8273</v>
      </c>
      <c r="P3267" t="s">
        <v>8274</v>
      </c>
      <c r="Q3267">
        <f t="shared" si="104"/>
        <v>70.290000000000006</v>
      </c>
      <c r="R3267" s="17">
        <v>42311.711979166663</v>
      </c>
      <c r="S3267" s="17">
        <v>42341.708333333328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>
        <f t="shared" si="103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s="11" t="s">
        <v>8273</v>
      </c>
      <c r="P3268" t="s">
        <v>8274</v>
      </c>
      <c r="Q3268">
        <f t="shared" si="104"/>
        <v>48.33</v>
      </c>
      <c r="R3268" s="17">
        <v>42136.536134259266</v>
      </c>
      <c r="S3268" s="17">
        <v>42167.875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>
        <f t="shared" si="103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s="11" t="s">
        <v>8273</v>
      </c>
      <c r="P3269" t="s">
        <v>8274</v>
      </c>
      <c r="Q3269">
        <f t="shared" si="104"/>
        <v>53.18</v>
      </c>
      <c r="R3269" s="17">
        <v>42172.757638888885</v>
      </c>
      <c r="S3269" s="17">
        <v>42202.757638888885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>
        <f t="shared" si="103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s="11" t="s">
        <v>8273</v>
      </c>
      <c r="P3270" t="s">
        <v>8274</v>
      </c>
      <c r="Q3270">
        <f t="shared" si="104"/>
        <v>60.95</v>
      </c>
      <c r="R3270" s="17">
        <v>42590.90425925926</v>
      </c>
      <c r="S3270" s="17">
        <v>42606.90425925926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>
        <f t="shared" si="103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s="11" t="s">
        <v>8273</v>
      </c>
      <c r="P3271" t="s">
        <v>8274</v>
      </c>
      <c r="Q3271">
        <f t="shared" si="104"/>
        <v>116</v>
      </c>
      <c r="R3271" s="17">
        <v>42137.395798611105</v>
      </c>
      <c r="S3271" s="17">
        <v>42171.458333333328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>
        <f t="shared" si="103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s="11" t="s">
        <v>8273</v>
      </c>
      <c r="P3272" t="s">
        <v>8274</v>
      </c>
      <c r="Q3272">
        <f t="shared" si="104"/>
        <v>61</v>
      </c>
      <c r="R3272" s="17">
        <v>42167.533159722225</v>
      </c>
      <c r="S3272" s="17">
        <v>42197.533159722225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>
        <f t="shared" si="103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s="11" t="s">
        <v>8273</v>
      </c>
      <c r="P3273" t="s">
        <v>8274</v>
      </c>
      <c r="Q3273">
        <f t="shared" si="104"/>
        <v>38.24</v>
      </c>
      <c r="R3273" s="17">
        <v>41915.437210648146</v>
      </c>
      <c r="S3273" s="17">
        <v>41945.478877314818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>
        <f t="shared" si="103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s="11" t="s">
        <v>8273</v>
      </c>
      <c r="P3274" t="s">
        <v>8274</v>
      </c>
      <c r="Q3274">
        <f t="shared" si="104"/>
        <v>106.5</v>
      </c>
      <c r="R3274" s="17">
        <v>42284.500104166669</v>
      </c>
      <c r="S3274" s="17">
        <v>42314.541770833333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>
        <f t="shared" si="103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s="11" t="s">
        <v>8273</v>
      </c>
      <c r="P3275" t="s">
        <v>8274</v>
      </c>
      <c r="Q3275">
        <f t="shared" si="104"/>
        <v>204.57</v>
      </c>
      <c r="R3275" s="17">
        <v>42611.801412037035</v>
      </c>
      <c r="S3275" s="17">
        <v>42627.791666666672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>
        <f t="shared" si="103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s="11" t="s">
        <v>8273</v>
      </c>
      <c r="P3276" t="s">
        <v>8274</v>
      </c>
      <c r="Q3276">
        <f t="shared" si="104"/>
        <v>54.91</v>
      </c>
      <c r="R3276" s="17">
        <v>42400.704537037032</v>
      </c>
      <c r="S3276" s="17">
        <v>42444.875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>
        <f t="shared" si="103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s="11" t="s">
        <v>8273</v>
      </c>
      <c r="P3277" t="s">
        <v>8274</v>
      </c>
      <c r="Q3277">
        <f t="shared" si="104"/>
        <v>150.41999999999999</v>
      </c>
      <c r="R3277" s="17">
        <v>42017.88045138889</v>
      </c>
      <c r="S3277" s="17">
        <v>42044.1875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>
        <f t="shared" si="103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s="11" t="s">
        <v>8273</v>
      </c>
      <c r="P3278" t="s">
        <v>8274</v>
      </c>
      <c r="Q3278">
        <f t="shared" si="104"/>
        <v>52.58</v>
      </c>
      <c r="R3278" s="17">
        <v>42426.949988425928</v>
      </c>
      <c r="S3278" s="17">
        <v>42461.165972222225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>
        <f t="shared" si="103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s="11" t="s">
        <v>8273</v>
      </c>
      <c r="P3279" t="s">
        <v>8274</v>
      </c>
      <c r="Q3279">
        <f t="shared" si="104"/>
        <v>54.3</v>
      </c>
      <c r="R3279" s="17">
        <v>41931.682939814818</v>
      </c>
      <c r="S3279" s="17">
        <v>41961.724606481483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>
        <f t="shared" si="103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s="11" t="s">
        <v>8273</v>
      </c>
      <c r="P3280" t="s">
        <v>8274</v>
      </c>
      <c r="Q3280">
        <f t="shared" si="104"/>
        <v>76.03</v>
      </c>
      <c r="R3280" s="17">
        <v>42124.848414351851</v>
      </c>
      <c r="S3280" s="17">
        <v>42154.848414351851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>
        <f t="shared" si="103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s="11" t="s">
        <v>8273</v>
      </c>
      <c r="P3281" t="s">
        <v>8274</v>
      </c>
      <c r="Q3281">
        <f t="shared" si="104"/>
        <v>105.21</v>
      </c>
      <c r="R3281" s="17">
        <v>42431.102534722217</v>
      </c>
      <c r="S3281" s="17">
        <v>42461.06086805556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>
        <f t="shared" si="103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s="11" t="s">
        <v>8273</v>
      </c>
      <c r="P3282" t="s">
        <v>8274</v>
      </c>
      <c r="Q3282">
        <f t="shared" si="104"/>
        <v>68.67</v>
      </c>
      <c r="R3282" s="17">
        <v>42121.756921296299</v>
      </c>
      <c r="S3282" s="17">
        <v>42156.208333333328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>
        <f t="shared" si="103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s="11" t="s">
        <v>8273</v>
      </c>
      <c r="P3283" t="s">
        <v>8274</v>
      </c>
      <c r="Q3283">
        <f t="shared" si="104"/>
        <v>129.36000000000001</v>
      </c>
      <c r="R3283" s="17">
        <v>42219.019733796296</v>
      </c>
      <c r="S3283" s="17">
        <v>42249.019733796296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>
        <f t="shared" si="103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s="11" t="s">
        <v>8273</v>
      </c>
      <c r="P3284" t="s">
        <v>8274</v>
      </c>
      <c r="Q3284">
        <f t="shared" si="104"/>
        <v>134.26</v>
      </c>
      <c r="R3284" s="17">
        <v>42445.19430555556</v>
      </c>
      <c r="S3284" s="17">
        <v>42489.19430555556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>
        <f t="shared" si="103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s="11" t="s">
        <v>8273</v>
      </c>
      <c r="P3285" t="s">
        <v>8274</v>
      </c>
      <c r="Q3285">
        <f t="shared" si="104"/>
        <v>17.829999999999998</v>
      </c>
      <c r="R3285" s="17">
        <v>42379.74418981481</v>
      </c>
      <c r="S3285" s="17">
        <v>42410.875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>
        <f t="shared" si="103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s="11" t="s">
        <v>8273</v>
      </c>
      <c r="P3286" t="s">
        <v>8274</v>
      </c>
      <c r="Q3286">
        <f t="shared" si="104"/>
        <v>203.2</v>
      </c>
      <c r="R3286" s="17">
        <v>42380.884872685187</v>
      </c>
      <c r="S3286" s="17">
        <v>42398.249305555553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>
        <f t="shared" si="103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s="11" t="s">
        <v>8273</v>
      </c>
      <c r="P3287" t="s">
        <v>8274</v>
      </c>
      <c r="Q3287">
        <f t="shared" si="104"/>
        <v>69.19</v>
      </c>
      <c r="R3287" s="17">
        <v>42762.942430555559</v>
      </c>
      <c r="S3287" s="17">
        <v>42794.208333333328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>
        <f t="shared" si="103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s="11" t="s">
        <v>8273</v>
      </c>
      <c r="P3288" t="s">
        <v>8274</v>
      </c>
      <c r="Q3288">
        <f t="shared" si="104"/>
        <v>125.12</v>
      </c>
      <c r="R3288" s="17">
        <v>42567.840069444443</v>
      </c>
      <c r="S3288" s="17">
        <v>42597.840069444443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>
        <f t="shared" si="103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s="11" t="s">
        <v>8273</v>
      </c>
      <c r="P3289" t="s">
        <v>8274</v>
      </c>
      <c r="Q3289">
        <f t="shared" si="104"/>
        <v>73.53</v>
      </c>
      <c r="R3289" s="17">
        <v>42311.750324074077</v>
      </c>
      <c r="S3289" s="17">
        <v>42336.750324074077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>
        <f t="shared" si="103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s="11" t="s">
        <v>8273</v>
      </c>
      <c r="P3290" t="s">
        <v>8274</v>
      </c>
      <c r="Q3290">
        <f t="shared" si="104"/>
        <v>48.44</v>
      </c>
      <c r="R3290" s="17">
        <v>42505.774479166663</v>
      </c>
      <c r="S3290" s="17">
        <v>42541.958333333328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>
        <f t="shared" si="103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s="11" t="s">
        <v>8273</v>
      </c>
      <c r="P3291" t="s">
        <v>8274</v>
      </c>
      <c r="Q3291">
        <f t="shared" si="104"/>
        <v>26.61</v>
      </c>
      <c r="R3291" s="17">
        <v>42758.368078703701</v>
      </c>
      <c r="S3291" s="17">
        <v>42786.368078703701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>
        <f t="shared" si="103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s="11" t="s">
        <v>8273</v>
      </c>
      <c r="P3292" t="s">
        <v>8274</v>
      </c>
      <c r="Q3292">
        <f t="shared" si="104"/>
        <v>33.67</v>
      </c>
      <c r="R3292" s="17">
        <v>42775.51494212963</v>
      </c>
      <c r="S3292" s="17">
        <v>42805.51494212963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>
        <f t="shared" si="103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s="11" t="s">
        <v>8273</v>
      </c>
      <c r="P3293" t="s">
        <v>8274</v>
      </c>
      <c r="Q3293">
        <f t="shared" si="104"/>
        <v>40.71</v>
      </c>
      <c r="R3293" s="17">
        <v>42232.702546296292</v>
      </c>
      <c r="S3293" s="17">
        <v>42264.165972222225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>
        <f t="shared" si="103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s="11" t="s">
        <v>8273</v>
      </c>
      <c r="P3294" t="s">
        <v>8274</v>
      </c>
      <c r="Q3294">
        <f t="shared" si="104"/>
        <v>19.27</v>
      </c>
      <c r="R3294" s="17">
        <v>42282.770231481481</v>
      </c>
      <c r="S3294" s="17">
        <v>42342.811898148153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>
        <f t="shared" si="103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s="11" t="s">
        <v>8273</v>
      </c>
      <c r="P3295" t="s">
        <v>8274</v>
      </c>
      <c r="Q3295">
        <f t="shared" si="104"/>
        <v>84.29</v>
      </c>
      <c r="R3295" s="17">
        <v>42768.425370370373</v>
      </c>
      <c r="S3295" s="17">
        <v>42798.425370370373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>
        <f t="shared" si="103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s="11" t="s">
        <v>8273</v>
      </c>
      <c r="P3296" t="s">
        <v>8274</v>
      </c>
      <c r="Q3296">
        <f t="shared" si="104"/>
        <v>29.58</v>
      </c>
      <c r="R3296" s="17">
        <v>42141.541134259256</v>
      </c>
      <c r="S3296" s="17">
        <v>42171.541134259256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>
        <f t="shared" si="103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s="11" t="s">
        <v>8273</v>
      </c>
      <c r="P3297" t="s">
        <v>8274</v>
      </c>
      <c r="Q3297">
        <f t="shared" si="104"/>
        <v>26.67</v>
      </c>
      <c r="R3297" s="17">
        <v>42609.442465277782</v>
      </c>
      <c r="S3297" s="17">
        <v>42639.442465277782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>
        <f t="shared" si="103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s="11" t="s">
        <v>8273</v>
      </c>
      <c r="P3298" t="s">
        <v>8274</v>
      </c>
      <c r="Q3298">
        <f t="shared" si="104"/>
        <v>45.98</v>
      </c>
      <c r="R3298" s="17">
        <v>42309.756620370375</v>
      </c>
      <c r="S3298" s="17">
        <v>42330.916666666672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>
        <f t="shared" si="103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s="11" t="s">
        <v>8273</v>
      </c>
      <c r="P3299" t="s">
        <v>8274</v>
      </c>
      <c r="Q3299">
        <f t="shared" si="104"/>
        <v>125.09</v>
      </c>
      <c r="R3299" s="17">
        <v>42193.771481481483</v>
      </c>
      <c r="S3299" s="17">
        <v>42212.957638888889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>
        <f t="shared" si="103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s="11" t="s">
        <v>8273</v>
      </c>
      <c r="P3300" t="s">
        <v>8274</v>
      </c>
      <c r="Q3300">
        <f t="shared" si="104"/>
        <v>141.29</v>
      </c>
      <c r="R3300" s="17">
        <v>42239.957962962959</v>
      </c>
      <c r="S3300" s="17">
        <v>42260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>
        <f t="shared" si="103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s="11" t="s">
        <v>8273</v>
      </c>
      <c r="P3301" t="s">
        <v>8274</v>
      </c>
      <c r="Q3301">
        <f t="shared" si="104"/>
        <v>55.33</v>
      </c>
      <c r="R3301" s="17">
        <v>42261.917395833334</v>
      </c>
      <c r="S3301" s="17">
        <v>42291.917395833334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>
        <f t="shared" si="103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s="11" t="s">
        <v>8273</v>
      </c>
      <c r="P3302" t="s">
        <v>8274</v>
      </c>
      <c r="Q3302">
        <f t="shared" si="104"/>
        <v>46.42</v>
      </c>
      <c r="R3302" s="17">
        <v>42102.743773148148</v>
      </c>
      <c r="S3302" s="17">
        <v>42123.743773148148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>
        <f t="shared" si="103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s="11" t="s">
        <v>8273</v>
      </c>
      <c r="P3303" t="s">
        <v>8274</v>
      </c>
      <c r="Q3303">
        <f t="shared" si="104"/>
        <v>57.2</v>
      </c>
      <c r="R3303" s="17">
        <v>42538.73583333334</v>
      </c>
      <c r="S3303" s="17">
        <v>42583.290972222225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>
        <f t="shared" si="103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s="11" t="s">
        <v>8273</v>
      </c>
      <c r="P3304" t="s">
        <v>8274</v>
      </c>
      <c r="Q3304">
        <f t="shared" si="104"/>
        <v>173.7</v>
      </c>
      <c r="R3304" s="17">
        <v>42681.35157407407</v>
      </c>
      <c r="S3304" s="17">
        <v>42711.35157407407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>
        <f t="shared" si="103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s="11" t="s">
        <v>8273</v>
      </c>
      <c r="P3305" t="s">
        <v>8274</v>
      </c>
      <c r="Q3305">
        <f t="shared" si="104"/>
        <v>59.6</v>
      </c>
      <c r="R3305" s="17">
        <v>42056.65143518518</v>
      </c>
      <c r="S3305" s="17">
        <v>42091.609768518523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>
        <f t="shared" si="103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s="11" t="s">
        <v>8273</v>
      </c>
      <c r="P3306" t="s">
        <v>8274</v>
      </c>
      <c r="Q3306">
        <f t="shared" si="104"/>
        <v>89.59</v>
      </c>
      <c r="R3306" s="17">
        <v>42696.624444444446</v>
      </c>
      <c r="S3306" s="17">
        <v>42726.624444444446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>
        <f t="shared" si="103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s="11" t="s">
        <v>8273</v>
      </c>
      <c r="P3307" t="s">
        <v>8274</v>
      </c>
      <c r="Q3307">
        <f t="shared" si="104"/>
        <v>204.05</v>
      </c>
      <c r="R3307" s="17">
        <v>42186.855879629627</v>
      </c>
      <c r="S3307" s="17">
        <v>42216.855879629627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>
        <f t="shared" si="103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s="11" t="s">
        <v>8273</v>
      </c>
      <c r="P3308" t="s">
        <v>8274</v>
      </c>
      <c r="Q3308">
        <f t="shared" si="104"/>
        <v>48.7</v>
      </c>
      <c r="R3308" s="17">
        <v>42493.219236111108</v>
      </c>
      <c r="S3308" s="17">
        <v>42531.125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>
        <f t="shared" si="103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s="11" t="s">
        <v>8273</v>
      </c>
      <c r="P3309" t="s">
        <v>8274</v>
      </c>
      <c r="Q3309">
        <f t="shared" si="104"/>
        <v>53.34</v>
      </c>
      <c r="R3309" s="17">
        <v>42475.057164351849</v>
      </c>
      <c r="S3309" s="17">
        <v>42505.057164351849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>
        <f t="shared" si="103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s="11" t="s">
        <v>8273</v>
      </c>
      <c r="P3310" t="s">
        <v>8274</v>
      </c>
      <c r="Q3310">
        <f t="shared" si="104"/>
        <v>75.09</v>
      </c>
      <c r="R3310" s="17">
        <v>42452.876909722225</v>
      </c>
      <c r="S3310" s="17">
        <v>42473.876909722225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>
        <f t="shared" si="103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s="11" t="s">
        <v>8273</v>
      </c>
      <c r="P3311" t="s">
        <v>8274</v>
      </c>
      <c r="Q3311">
        <f t="shared" si="104"/>
        <v>18</v>
      </c>
      <c r="R3311" s="17">
        <v>42628.650208333333</v>
      </c>
      <c r="S3311" s="17">
        <v>42659.650208333333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>
        <f t="shared" si="103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s="11" t="s">
        <v>8273</v>
      </c>
      <c r="P3312" t="s">
        <v>8274</v>
      </c>
      <c r="Q3312">
        <f t="shared" si="104"/>
        <v>209.84</v>
      </c>
      <c r="R3312" s="17">
        <v>42253.928530092591</v>
      </c>
      <c r="S3312" s="17">
        <v>42283.928530092591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>
        <f t="shared" si="103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s="11" t="s">
        <v>8273</v>
      </c>
      <c r="P3313" t="s">
        <v>8274</v>
      </c>
      <c r="Q3313">
        <f t="shared" si="104"/>
        <v>61.02</v>
      </c>
      <c r="R3313" s="17">
        <v>42264.29178240741</v>
      </c>
      <c r="S3313" s="17">
        <v>42294.29178240741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>
        <f t="shared" si="103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s="11" t="s">
        <v>8273</v>
      </c>
      <c r="P3314" t="s">
        <v>8274</v>
      </c>
      <c r="Q3314">
        <f t="shared" si="104"/>
        <v>61</v>
      </c>
      <c r="R3314" s="17">
        <v>42664.809560185182</v>
      </c>
      <c r="S3314" s="17">
        <v>42685.916666666672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>
        <f t="shared" si="103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s="11" t="s">
        <v>8273</v>
      </c>
      <c r="P3315" t="s">
        <v>8274</v>
      </c>
      <c r="Q3315">
        <f t="shared" si="104"/>
        <v>80.03</v>
      </c>
      <c r="R3315" s="17">
        <v>42382.244409722218</v>
      </c>
      <c r="S3315" s="17">
        <v>42396.041666666672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>
        <f t="shared" si="103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s="11" t="s">
        <v>8273</v>
      </c>
      <c r="P3316" t="s">
        <v>8274</v>
      </c>
      <c r="Q3316">
        <f t="shared" si="104"/>
        <v>29.07</v>
      </c>
      <c r="R3316" s="17">
        <v>42105.267488425925</v>
      </c>
      <c r="S3316" s="17">
        <v>42132.836805555555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>
        <f t="shared" si="103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s="11" t="s">
        <v>8273</v>
      </c>
      <c r="P3317" t="s">
        <v>8274</v>
      </c>
      <c r="Q3317">
        <f t="shared" si="104"/>
        <v>49.44</v>
      </c>
      <c r="R3317" s="17">
        <v>42466.303715277783</v>
      </c>
      <c r="S3317" s="17">
        <v>42496.303715277783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>
        <f t="shared" si="103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s="11" t="s">
        <v>8273</v>
      </c>
      <c r="P3318" t="s">
        <v>8274</v>
      </c>
      <c r="Q3318">
        <f t="shared" si="104"/>
        <v>93.98</v>
      </c>
      <c r="R3318" s="17">
        <v>41826.871238425927</v>
      </c>
      <c r="S3318" s="17">
        <v>41859.57916666667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>
        <f t="shared" si="103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s="11" t="s">
        <v>8273</v>
      </c>
      <c r="P3319" t="s">
        <v>8274</v>
      </c>
      <c r="Q3319">
        <f t="shared" si="104"/>
        <v>61.94</v>
      </c>
      <c r="R3319" s="17">
        <v>42499.039629629624</v>
      </c>
      <c r="S3319" s="17">
        <v>42529.039629629624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>
        <f t="shared" si="103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s="11" t="s">
        <v>8273</v>
      </c>
      <c r="P3320" t="s">
        <v>8274</v>
      </c>
      <c r="Q3320">
        <f t="shared" si="104"/>
        <v>78.5</v>
      </c>
      <c r="R3320" s="17">
        <v>42431.302002314813</v>
      </c>
      <c r="S3320" s="17">
        <v>42471.104166666672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>
        <f t="shared" si="103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s="11" t="s">
        <v>8273</v>
      </c>
      <c r="P3321" t="s">
        <v>8274</v>
      </c>
      <c r="Q3321">
        <f t="shared" si="104"/>
        <v>33.75</v>
      </c>
      <c r="R3321" s="17">
        <v>41990.585486111115</v>
      </c>
      <c r="S3321" s="17">
        <v>42035.585486111115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>
        <f t="shared" si="103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s="11" t="s">
        <v>8273</v>
      </c>
      <c r="P3322" t="s">
        <v>8274</v>
      </c>
      <c r="Q3322">
        <f t="shared" si="104"/>
        <v>66.45</v>
      </c>
      <c r="R3322" s="17">
        <v>42513.045798611114</v>
      </c>
      <c r="S3322" s="17">
        <v>42543.045798611114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>
        <f t="shared" si="103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s="11" t="s">
        <v>8273</v>
      </c>
      <c r="P3323" t="s">
        <v>8274</v>
      </c>
      <c r="Q3323">
        <f t="shared" si="104"/>
        <v>35.799999999999997</v>
      </c>
      <c r="R3323" s="17">
        <v>41914.100289351853</v>
      </c>
      <c r="S3323" s="17">
        <v>41928.165972222225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>
        <f t="shared" si="103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s="11" t="s">
        <v>8273</v>
      </c>
      <c r="P3324" t="s">
        <v>8274</v>
      </c>
      <c r="Q3324">
        <f t="shared" si="104"/>
        <v>145.65</v>
      </c>
      <c r="R3324" s="17">
        <v>42521.010370370372</v>
      </c>
      <c r="S3324" s="17">
        <v>42543.163194444445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>
        <f t="shared" si="103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s="11" t="s">
        <v>8273</v>
      </c>
      <c r="P3325" t="s">
        <v>8274</v>
      </c>
      <c r="Q3325">
        <f t="shared" si="104"/>
        <v>25.69</v>
      </c>
      <c r="R3325" s="17">
        <v>42608.36583333333</v>
      </c>
      <c r="S3325" s="17">
        <v>42638.36583333333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>
        <f t="shared" si="103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s="11" t="s">
        <v>8273</v>
      </c>
      <c r="P3326" t="s">
        <v>8274</v>
      </c>
      <c r="Q3326">
        <f t="shared" si="104"/>
        <v>152.5</v>
      </c>
      <c r="R3326" s="17">
        <v>42512.58321759259</v>
      </c>
      <c r="S3326" s="17">
        <v>42526.58321759259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>
        <f t="shared" si="103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s="11" t="s">
        <v>8273</v>
      </c>
      <c r="P3327" t="s">
        <v>8274</v>
      </c>
      <c r="Q3327">
        <f t="shared" si="104"/>
        <v>30</v>
      </c>
      <c r="R3327" s="17">
        <v>42064.785613425927</v>
      </c>
      <c r="S3327" s="17">
        <v>42099.743946759263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>
        <f t="shared" si="103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s="11" t="s">
        <v>8273</v>
      </c>
      <c r="P3328" t="s">
        <v>8274</v>
      </c>
      <c r="Q3328">
        <f t="shared" si="104"/>
        <v>142.28</v>
      </c>
      <c r="R3328" s="17">
        <v>42041.714178240742</v>
      </c>
      <c r="S3328" s="17">
        <v>42071.67251157407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>
        <f t="shared" si="103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s="11" t="s">
        <v>8273</v>
      </c>
      <c r="P3329" t="s">
        <v>8274</v>
      </c>
      <c r="Q3329">
        <f t="shared" si="104"/>
        <v>24.55</v>
      </c>
      <c r="R3329" s="17">
        <v>42468.374606481477</v>
      </c>
      <c r="S3329" s="17">
        <v>42498.374606481477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>
        <f t="shared" ref="F3330:F3393" si="105">ROUND(E3330/D3330*100,0)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s="11" t="s">
        <v>8273</v>
      </c>
      <c r="P3330" t="s">
        <v>8274</v>
      </c>
      <c r="Q3330">
        <f t="shared" ref="Q3330:Q3393" si="106">IFERROR(ROUND(E3330/M3330,2),0)</f>
        <v>292.77999999999997</v>
      </c>
      <c r="R3330" s="17">
        <v>41822.57503472222</v>
      </c>
      <c r="S3330" s="17">
        <v>41825.041666666664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>
        <f t="shared" si="105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s="11" t="s">
        <v>8273</v>
      </c>
      <c r="P3331" t="s">
        <v>8274</v>
      </c>
      <c r="Q3331">
        <f t="shared" si="106"/>
        <v>44.92</v>
      </c>
      <c r="R3331" s="17">
        <v>41837.323009259257</v>
      </c>
      <c r="S3331" s="17">
        <v>41847.958333333336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>
        <f t="shared" si="105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s="11" t="s">
        <v>8273</v>
      </c>
      <c r="P3332" t="s">
        <v>8274</v>
      </c>
      <c r="Q3332">
        <f t="shared" si="106"/>
        <v>23.1</v>
      </c>
      <c r="R3332" s="17">
        <v>42065.887361111112</v>
      </c>
      <c r="S3332" s="17">
        <v>42095.845694444448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>
        <f t="shared" si="105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s="11" t="s">
        <v>8273</v>
      </c>
      <c r="P3333" t="s">
        <v>8274</v>
      </c>
      <c r="Q3333">
        <f t="shared" si="106"/>
        <v>80.400000000000006</v>
      </c>
      <c r="R3333" s="17">
        <v>42248.697754629626</v>
      </c>
      <c r="S3333" s="17">
        <v>42283.697754629626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>
        <f t="shared" si="105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s="11" t="s">
        <v>8273</v>
      </c>
      <c r="P3334" t="s">
        <v>8274</v>
      </c>
      <c r="Q3334">
        <f t="shared" si="106"/>
        <v>72.290000000000006</v>
      </c>
      <c r="R3334" s="17">
        <v>41809.860300925924</v>
      </c>
      <c r="S3334" s="17">
        <v>41839.860300925924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>
        <f t="shared" si="105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s="11" t="s">
        <v>8273</v>
      </c>
      <c r="P3335" t="s">
        <v>8274</v>
      </c>
      <c r="Q3335">
        <f t="shared" si="106"/>
        <v>32.97</v>
      </c>
      <c r="R3335" s="17">
        <v>42148.676851851851</v>
      </c>
      <c r="S3335" s="17">
        <v>42170.676851851851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>
        <f t="shared" si="105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s="11" t="s">
        <v>8273</v>
      </c>
      <c r="P3336" t="s">
        <v>8274</v>
      </c>
      <c r="Q3336">
        <f t="shared" si="106"/>
        <v>116.65</v>
      </c>
      <c r="R3336" s="17">
        <v>42185.521087962959</v>
      </c>
      <c r="S3336" s="17">
        <v>42215.521087962959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>
        <f t="shared" si="105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s="11" t="s">
        <v>8273</v>
      </c>
      <c r="P3337" t="s">
        <v>8274</v>
      </c>
      <c r="Q3337">
        <f t="shared" si="106"/>
        <v>79.62</v>
      </c>
      <c r="R3337" s="17">
        <v>41827.674143518518</v>
      </c>
      <c r="S3337" s="17">
        <v>41854.958333333336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>
        <f t="shared" si="105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s="11" t="s">
        <v>8273</v>
      </c>
      <c r="P3338" t="s">
        <v>8274</v>
      </c>
      <c r="Q3338">
        <f t="shared" si="106"/>
        <v>27.78</v>
      </c>
      <c r="R3338" s="17">
        <v>42437.398680555561</v>
      </c>
      <c r="S3338" s="17">
        <v>42465.35701388889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>
        <f t="shared" si="105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s="11" t="s">
        <v>8273</v>
      </c>
      <c r="P3339" t="s">
        <v>8274</v>
      </c>
      <c r="Q3339">
        <f t="shared" si="106"/>
        <v>81.03</v>
      </c>
      <c r="R3339" s="17">
        <v>41901.282025462962</v>
      </c>
      <c r="S3339" s="17">
        <v>41922.875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>
        <f t="shared" si="105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s="11" t="s">
        <v>8273</v>
      </c>
      <c r="P3340" t="s">
        <v>8274</v>
      </c>
      <c r="Q3340">
        <f t="shared" si="106"/>
        <v>136.85</v>
      </c>
      <c r="R3340" s="17">
        <v>42769.574999999997</v>
      </c>
      <c r="S3340" s="17">
        <v>42790.574999999997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>
        <f t="shared" si="105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s="11" t="s">
        <v>8273</v>
      </c>
      <c r="P3341" t="s">
        <v>8274</v>
      </c>
      <c r="Q3341">
        <f t="shared" si="106"/>
        <v>177.62</v>
      </c>
      <c r="R3341" s="17">
        <v>42549.665717592594</v>
      </c>
      <c r="S3341" s="17">
        <v>42579.665717592594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>
        <f t="shared" si="105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s="11" t="s">
        <v>8273</v>
      </c>
      <c r="P3342" t="s">
        <v>8274</v>
      </c>
      <c r="Q3342">
        <f t="shared" si="106"/>
        <v>109.08</v>
      </c>
      <c r="R3342" s="17">
        <v>42685.974004629628</v>
      </c>
      <c r="S3342" s="17">
        <v>42710.974004629628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>
        <f t="shared" si="105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s="11" t="s">
        <v>8273</v>
      </c>
      <c r="P3343" t="s">
        <v>8274</v>
      </c>
      <c r="Q3343">
        <f t="shared" si="106"/>
        <v>119.64</v>
      </c>
      <c r="R3343" s="17">
        <v>42510.798854166671</v>
      </c>
      <c r="S3343" s="17">
        <v>42533.708333333328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>
        <f t="shared" si="105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s="11" t="s">
        <v>8273</v>
      </c>
      <c r="P3344" t="s">
        <v>8274</v>
      </c>
      <c r="Q3344">
        <f t="shared" si="106"/>
        <v>78.209999999999994</v>
      </c>
      <c r="R3344" s="17">
        <v>42062.296412037031</v>
      </c>
      <c r="S3344" s="17">
        <v>42095.207638888889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>
        <f t="shared" si="105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s="11" t="s">
        <v>8273</v>
      </c>
      <c r="P3345" t="s">
        <v>8274</v>
      </c>
      <c r="Q3345">
        <f t="shared" si="106"/>
        <v>52.17</v>
      </c>
      <c r="R3345" s="17">
        <v>42452.916481481487</v>
      </c>
      <c r="S3345" s="17">
        <v>42473.554166666669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>
        <f t="shared" si="105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s="11" t="s">
        <v>8273</v>
      </c>
      <c r="P3346" t="s">
        <v>8274</v>
      </c>
      <c r="Q3346">
        <f t="shared" si="106"/>
        <v>114.13</v>
      </c>
      <c r="R3346" s="17">
        <v>41851.200150462959</v>
      </c>
      <c r="S3346" s="17">
        <v>41881.200150462959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>
        <f t="shared" si="105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s="11" t="s">
        <v>8273</v>
      </c>
      <c r="P3347" t="s">
        <v>8274</v>
      </c>
      <c r="Q3347">
        <f t="shared" si="106"/>
        <v>50</v>
      </c>
      <c r="R3347" s="17">
        <v>42053.106111111112</v>
      </c>
      <c r="S3347" s="17">
        <v>42112.025694444441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>
        <f t="shared" si="105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s="11" t="s">
        <v>8273</v>
      </c>
      <c r="P3348" t="s">
        <v>8274</v>
      </c>
      <c r="Q3348">
        <f t="shared" si="106"/>
        <v>91.67</v>
      </c>
      <c r="R3348" s="17">
        <v>42054.024421296301</v>
      </c>
      <c r="S3348" s="17">
        <v>42061.024421296301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>
        <f t="shared" si="105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s="11" t="s">
        <v>8273</v>
      </c>
      <c r="P3349" t="s">
        <v>8274</v>
      </c>
      <c r="Q3349">
        <f t="shared" si="106"/>
        <v>108.59</v>
      </c>
      <c r="R3349" s="17">
        <v>42484.551550925928</v>
      </c>
      <c r="S3349" s="17">
        <v>42498.875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>
        <f t="shared" si="105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s="11" t="s">
        <v>8273</v>
      </c>
      <c r="P3350" t="s">
        <v>8274</v>
      </c>
      <c r="Q3350">
        <f t="shared" si="106"/>
        <v>69.819999999999993</v>
      </c>
      <c r="R3350" s="17">
        <v>42466.558796296296</v>
      </c>
      <c r="S3350" s="17">
        <v>42490.165972222225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>
        <f t="shared" si="105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s="11" t="s">
        <v>8273</v>
      </c>
      <c r="P3351" t="s">
        <v>8274</v>
      </c>
      <c r="Q3351">
        <f t="shared" si="106"/>
        <v>109.57</v>
      </c>
      <c r="R3351" s="17">
        <v>42513.110787037032</v>
      </c>
      <c r="S3351" s="17">
        <v>42534.708333333328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>
        <f t="shared" si="105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s="11" t="s">
        <v>8273</v>
      </c>
      <c r="P3352" t="s">
        <v>8274</v>
      </c>
      <c r="Q3352">
        <f t="shared" si="106"/>
        <v>71.67</v>
      </c>
      <c r="R3352" s="17">
        <v>42302.701516203699</v>
      </c>
      <c r="S3352" s="17">
        <v>42337.958333333328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>
        <f t="shared" si="105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s="11" t="s">
        <v>8273</v>
      </c>
      <c r="P3353" t="s">
        <v>8274</v>
      </c>
      <c r="Q3353">
        <f t="shared" si="106"/>
        <v>93.61</v>
      </c>
      <c r="R3353" s="17">
        <v>41806.395428240743</v>
      </c>
      <c r="S3353" s="17">
        <v>41843.458333333336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>
        <f t="shared" si="105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s="11" t="s">
        <v>8273</v>
      </c>
      <c r="P3354" t="s">
        <v>8274</v>
      </c>
      <c r="Q3354">
        <f t="shared" si="106"/>
        <v>76.8</v>
      </c>
      <c r="R3354" s="17">
        <v>42495.992800925931</v>
      </c>
      <c r="S3354" s="17">
        <v>42552.958333333328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>
        <f t="shared" si="105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s="11" t="s">
        <v>8273</v>
      </c>
      <c r="P3355" t="s">
        <v>8274</v>
      </c>
      <c r="Q3355">
        <f t="shared" si="106"/>
        <v>35.799999999999997</v>
      </c>
      <c r="R3355" s="17">
        <v>42479.432291666672</v>
      </c>
      <c r="S3355" s="17">
        <v>42492.958333333328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>
        <f t="shared" si="105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s="11" t="s">
        <v>8273</v>
      </c>
      <c r="P3356" t="s">
        <v>8274</v>
      </c>
      <c r="Q3356">
        <f t="shared" si="106"/>
        <v>55.6</v>
      </c>
      <c r="R3356" s="17">
        <v>42270.7269212963</v>
      </c>
      <c r="S3356" s="17">
        <v>42306.167361111111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>
        <f t="shared" si="105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s="11" t="s">
        <v>8273</v>
      </c>
      <c r="P3357" t="s">
        <v>8274</v>
      </c>
      <c r="Q3357">
        <f t="shared" si="106"/>
        <v>147.33000000000001</v>
      </c>
      <c r="R3357" s="17">
        <v>42489.619525462964</v>
      </c>
      <c r="S3357" s="17">
        <v>42500.470138888893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>
        <f t="shared" si="105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s="11" t="s">
        <v>8273</v>
      </c>
      <c r="P3358" t="s">
        <v>8274</v>
      </c>
      <c r="Q3358">
        <f t="shared" si="106"/>
        <v>56.33</v>
      </c>
      <c r="R3358" s="17">
        <v>42536.815648148149</v>
      </c>
      <c r="S3358" s="17">
        <v>42566.815648148149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>
        <f t="shared" si="105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s="11" t="s">
        <v>8273</v>
      </c>
      <c r="P3359" t="s">
        <v>8274</v>
      </c>
      <c r="Q3359">
        <f t="shared" si="106"/>
        <v>96.19</v>
      </c>
      <c r="R3359" s="17">
        <v>41822.417939814812</v>
      </c>
      <c r="S3359" s="17">
        <v>41852.417939814812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>
        <f t="shared" si="105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s="11" t="s">
        <v>8273</v>
      </c>
      <c r="P3360" t="s">
        <v>8274</v>
      </c>
      <c r="Q3360">
        <f t="shared" si="106"/>
        <v>63.57</v>
      </c>
      <c r="R3360" s="17">
        <v>41932.311099537037</v>
      </c>
      <c r="S3360" s="17">
        <v>41962.352766203709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>
        <f t="shared" si="105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s="11" t="s">
        <v>8273</v>
      </c>
      <c r="P3361" t="s">
        <v>8274</v>
      </c>
      <c r="Q3361">
        <f t="shared" si="106"/>
        <v>184.78</v>
      </c>
      <c r="R3361" s="17">
        <v>42746.057106481487</v>
      </c>
      <c r="S3361" s="17">
        <v>42791.057106481487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>
        <f t="shared" si="105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s="11" t="s">
        <v>8273</v>
      </c>
      <c r="P3362" t="s">
        <v>8274</v>
      </c>
      <c r="Q3362">
        <f t="shared" si="106"/>
        <v>126.72</v>
      </c>
      <c r="R3362" s="17">
        <v>42697.082673611112</v>
      </c>
      <c r="S3362" s="17">
        <v>42718.665972222225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>
        <f t="shared" si="105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s="11" t="s">
        <v>8273</v>
      </c>
      <c r="P3363" t="s">
        <v>8274</v>
      </c>
      <c r="Q3363">
        <f t="shared" si="106"/>
        <v>83.43</v>
      </c>
      <c r="R3363" s="17">
        <v>41866.025347222225</v>
      </c>
      <c r="S3363" s="17">
        <v>41883.665972222225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>
        <f t="shared" si="105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s="11" t="s">
        <v>8273</v>
      </c>
      <c r="P3364" t="s">
        <v>8274</v>
      </c>
      <c r="Q3364">
        <f t="shared" si="106"/>
        <v>54.5</v>
      </c>
      <c r="R3364" s="17">
        <v>42056.091631944444</v>
      </c>
      <c r="S3364" s="17">
        <v>42070.204861111109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>
        <f t="shared" si="105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s="11" t="s">
        <v>8273</v>
      </c>
      <c r="P3365" t="s">
        <v>8274</v>
      </c>
      <c r="Q3365">
        <f t="shared" si="106"/>
        <v>302.31</v>
      </c>
      <c r="R3365" s="17">
        <v>41851.771354166667</v>
      </c>
      <c r="S3365" s="17">
        <v>41870.666666666664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>
        <f t="shared" si="105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s="11" t="s">
        <v>8273</v>
      </c>
      <c r="P3366" t="s">
        <v>8274</v>
      </c>
      <c r="Q3366">
        <f t="shared" si="106"/>
        <v>44.14</v>
      </c>
      <c r="R3366" s="17">
        <v>42422.977418981478</v>
      </c>
      <c r="S3366" s="17">
        <v>42444.875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>
        <f t="shared" si="105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s="11" t="s">
        <v>8273</v>
      </c>
      <c r="P3367" t="s">
        <v>8274</v>
      </c>
      <c r="Q3367">
        <f t="shared" si="106"/>
        <v>866.67</v>
      </c>
      <c r="R3367" s="17">
        <v>42321.101759259262</v>
      </c>
      <c r="S3367" s="17">
        <v>42351.101759259262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>
        <f t="shared" si="105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s="11" t="s">
        <v>8273</v>
      </c>
      <c r="P3368" t="s">
        <v>8274</v>
      </c>
      <c r="Q3368">
        <f t="shared" si="106"/>
        <v>61.39</v>
      </c>
      <c r="R3368" s="17">
        <v>42107.067557870367</v>
      </c>
      <c r="S3368" s="17">
        <v>42137.067557870367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>
        <f t="shared" si="105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s="11" t="s">
        <v>8273</v>
      </c>
      <c r="P3369" t="s">
        <v>8274</v>
      </c>
      <c r="Q3369">
        <f t="shared" si="106"/>
        <v>29.67</v>
      </c>
      <c r="R3369" s="17">
        <v>42192.933958333335</v>
      </c>
      <c r="S3369" s="17">
        <v>42217.933958333335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>
        <f t="shared" si="105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s="11" t="s">
        <v>8273</v>
      </c>
      <c r="P3370" t="s">
        <v>8274</v>
      </c>
      <c r="Q3370">
        <f t="shared" si="106"/>
        <v>45.48</v>
      </c>
      <c r="R3370" s="17">
        <v>41969.199756944443</v>
      </c>
      <c r="S3370" s="17">
        <v>42005.208333333328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>
        <f t="shared" si="105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s="11" t="s">
        <v>8273</v>
      </c>
      <c r="P3371" t="s">
        <v>8274</v>
      </c>
      <c r="Q3371">
        <f t="shared" si="106"/>
        <v>96.2</v>
      </c>
      <c r="R3371" s="17">
        <v>42690.041435185187</v>
      </c>
      <c r="S3371" s="17">
        <v>42750.041435185187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>
        <f t="shared" si="105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s="11" t="s">
        <v>8273</v>
      </c>
      <c r="P3372" t="s">
        <v>8274</v>
      </c>
      <c r="Q3372">
        <f t="shared" si="106"/>
        <v>67.92</v>
      </c>
      <c r="R3372" s="17">
        <v>42690.334317129629</v>
      </c>
      <c r="S3372" s="17">
        <v>42721.333333333328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>
        <f t="shared" si="105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s="11" t="s">
        <v>8273</v>
      </c>
      <c r="P3373" t="s">
        <v>8274</v>
      </c>
      <c r="Q3373">
        <f t="shared" si="106"/>
        <v>30.78</v>
      </c>
      <c r="R3373" s="17">
        <v>42312.874594907407</v>
      </c>
      <c r="S3373" s="17">
        <v>42340.874594907407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>
        <f t="shared" si="105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s="11" t="s">
        <v>8273</v>
      </c>
      <c r="P3374" t="s">
        <v>8274</v>
      </c>
      <c r="Q3374">
        <f t="shared" si="106"/>
        <v>38.33</v>
      </c>
      <c r="R3374" s="17">
        <v>41855.548101851848</v>
      </c>
      <c r="S3374" s="17">
        <v>41876.207638888889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>
        <f t="shared" si="105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s="11" t="s">
        <v>8273</v>
      </c>
      <c r="P3375" t="s">
        <v>8274</v>
      </c>
      <c r="Q3375">
        <f t="shared" si="106"/>
        <v>66.83</v>
      </c>
      <c r="R3375" s="17">
        <v>42179.854629629626</v>
      </c>
      <c r="S3375" s="17">
        <v>42203.666666666672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>
        <f t="shared" si="105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s="11" t="s">
        <v>8273</v>
      </c>
      <c r="P3376" t="s">
        <v>8274</v>
      </c>
      <c r="Q3376">
        <f t="shared" si="106"/>
        <v>71.73</v>
      </c>
      <c r="R3376" s="17">
        <v>42275.731666666667</v>
      </c>
      <c r="S3376" s="17">
        <v>42305.731666666667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>
        <f t="shared" si="105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s="11" t="s">
        <v>8273</v>
      </c>
      <c r="P3377" t="s">
        <v>8274</v>
      </c>
      <c r="Q3377">
        <f t="shared" si="106"/>
        <v>176.47</v>
      </c>
      <c r="R3377" s="17">
        <v>41765.610798611109</v>
      </c>
      <c r="S3377" s="17">
        <v>41777.610798611109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>
        <f t="shared" si="105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s="11" t="s">
        <v>8273</v>
      </c>
      <c r="P3378" t="s">
        <v>8274</v>
      </c>
      <c r="Q3378">
        <f t="shared" si="106"/>
        <v>421.11</v>
      </c>
      <c r="R3378" s="17">
        <v>42059.701319444444</v>
      </c>
      <c r="S3378" s="17">
        <v>42119.659652777773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>
        <f t="shared" si="105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s="11" t="s">
        <v>8273</v>
      </c>
      <c r="P3379" t="s">
        <v>8274</v>
      </c>
      <c r="Q3379">
        <f t="shared" si="106"/>
        <v>104.99</v>
      </c>
      <c r="R3379" s="17">
        <v>42053.732627314821</v>
      </c>
      <c r="S3379" s="17">
        <v>42083.705555555556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>
        <f t="shared" si="105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s="11" t="s">
        <v>8273</v>
      </c>
      <c r="P3380" t="s">
        <v>8274</v>
      </c>
      <c r="Q3380">
        <f t="shared" si="106"/>
        <v>28.19</v>
      </c>
      <c r="R3380" s="17">
        <v>41858.355393518519</v>
      </c>
      <c r="S3380" s="17">
        <v>41882.547222222223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>
        <f t="shared" si="105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s="11" t="s">
        <v>8273</v>
      </c>
      <c r="P3381" t="s">
        <v>8274</v>
      </c>
      <c r="Q3381">
        <f t="shared" si="106"/>
        <v>54.55</v>
      </c>
      <c r="R3381" s="17">
        <v>42225.513888888891</v>
      </c>
      <c r="S3381" s="17">
        <v>42242.958333333328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>
        <f t="shared" si="105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s="11" t="s">
        <v>8273</v>
      </c>
      <c r="P3382" t="s">
        <v>8274</v>
      </c>
      <c r="Q3382">
        <f t="shared" si="106"/>
        <v>111.89</v>
      </c>
      <c r="R3382" s="17">
        <v>41937.95344907407</v>
      </c>
      <c r="S3382" s="17">
        <v>41972.995115740734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>
        <f t="shared" si="105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s="11" t="s">
        <v>8273</v>
      </c>
      <c r="P3383" t="s">
        <v>8274</v>
      </c>
      <c r="Q3383">
        <f t="shared" si="106"/>
        <v>85.21</v>
      </c>
      <c r="R3383" s="17">
        <v>42044.184988425928</v>
      </c>
      <c r="S3383" s="17">
        <v>42074.143321759257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>
        <f t="shared" si="105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s="11" t="s">
        <v>8273</v>
      </c>
      <c r="P3384" t="s">
        <v>8274</v>
      </c>
      <c r="Q3384">
        <f t="shared" si="106"/>
        <v>76.650000000000006</v>
      </c>
      <c r="R3384" s="17">
        <v>42559.431203703702</v>
      </c>
      <c r="S3384" s="17">
        <v>42583.957638888889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>
        <f t="shared" si="105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s="11" t="s">
        <v>8273</v>
      </c>
      <c r="P3385" t="s">
        <v>8274</v>
      </c>
      <c r="Q3385">
        <f t="shared" si="106"/>
        <v>65.17</v>
      </c>
      <c r="R3385" s="17">
        <v>42524.782638888893</v>
      </c>
      <c r="S3385" s="17">
        <v>42544.782638888893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>
        <f t="shared" si="105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s="11" t="s">
        <v>8273</v>
      </c>
      <c r="P3386" t="s">
        <v>8274</v>
      </c>
      <c r="Q3386">
        <f t="shared" si="106"/>
        <v>93.76</v>
      </c>
      <c r="R3386" s="17">
        <v>42292.087592592594</v>
      </c>
      <c r="S3386" s="17">
        <v>42329.125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>
        <f t="shared" si="105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s="11" t="s">
        <v>8273</v>
      </c>
      <c r="P3387" t="s">
        <v>8274</v>
      </c>
      <c r="Q3387">
        <f t="shared" si="106"/>
        <v>133.33000000000001</v>
      </c>
      <c r="R3387" s="17">
        <v>41953.8675</v>
      </c>
      <c r="S3387" s="17">
        <v>41983.8675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>
        <f t="shared" si="105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s="11" t="s">
        <v>8273</v>
      </c>
      <c r="P3388" t="s">
        <v>8274</v>
      </c>
      <c r="Q3388">
        <f t="shared" si="106"/>
        <v>51.22</v>
      </c>
      <c r="R3388" s="17">
        <v>41946.644745370373</v>
      </c>
      <c r="S3388" s="17">
        <v>41976.644745370373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>
        <f t="shared" si="105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s="11" t="s">
        <v>8273</v>
      </c>
      <c r="P3389" t="s">
        <v>8274</v>
      </c>
      <c r="Q3389">
        <f t="shared" si="106"/>
        <v>100.17</v>
      </c>
      <c r="R3389" s="17">
        <v>41947.762592592589</v>
      </c>
      <c r="S3389" s="17">
        <v>41987.762592592597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>
        <f t="shared" si="105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s="11" t="s">
        <v>8273</v>
      </c>
      <c r="P3390" t="s">
        <v>8274</v>
      </c>
      <c r="Q3390">
        <f t="shared" si="106"/>
        <v>34.6</v>
      </c>
      <c r="R3390" s="17">
        <v>42143.461122685185</v>
      </c>
      <c r="S3390" s="17">
        <v>42173.461122685185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>
        <f t="shared" si="105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s="11" t="s">
        <v>8273</v>
      </c>
      <c r="P3391" t="s">
        <v>8274</v>
      </c>
      <c r="Q3391">
        <f t="shared" si="106"/>
        <v>184.68</v>
      </c>
      <c r="R3391" s="17">
        <v>42494.563449074078</v>
      </c>
      <c r="S3391" s="17">
        <v>42524.563449074078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>
        <f t="shared" si="105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s="11" t="s">
        <v>8273</v>
      </c>
      <c r="P3392" t="s">
        <v>8274</v>
      </c>
      <c r="Q3392">
        <f t="shared" si="106"/>
        <v>69.819999999999993</v>
      </c>
      <c r="R3392" s="17">
        <v>41815.774826388886</v>
      </c>
      <c r="S3392" s="17">
        <v>41830.774826388886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>
        <f t="shared" si="105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s="11" t="s">
        <v>8273</v>
      </c>
      <c r="P3393" t="s">
        <v>8274</v>
      </c>
      <c r="Q3393">
        <f t="shared" si="106"/>
        <v>61.94</v>
      </c>
      <c r="R3393" s="17">
        <v>41830.545694444445</v>
      </c>
      <c r="S3393" s="17">
        <v>41859.936111111114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>
        <f t="shared" ref="F3394:F3457" si="107">ROUND(E3394/D3394*100,0)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s="11" t="s">
        <v>8273</v>
      </c>
      <c r="P3394" t="s">
        <v>8274</v>
      </c>
      <c r="Q3394">
        <f t="shared" ref="Q3394:Q3457" si="108">IFERROR(ROUND(E3394/M3394,2),0)</f>
        <v>41.67</v>
      </c>
      <c r="R3394" s="17">
        <v>42446.845543981486</v>
      </c>
      <c r="S3394" s="17">
        <v>42496.845543981486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>
        <f t="shared" si="107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s="11" t="s">
        <v>8273</v>
      </c>
      <c r="P3395" t="s">
        <v>8274</v>
      </c>
      <c r="Q3395">
        <f t="shared" si="108"/>
        <v>36.07</v>
      </c>
      <c r="R3395" s="17">
        <v>41923.921643518523</v>
      </c>
      <c r="S3395" s="17">
        <v>41949.031944444447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>
        <f t="shared" si="107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s="11" t="s">
        <v>8273</v>
      </c>
      <c r="P3396" t="s">
        <v>8274</v>
      </c>
      <c r="Q3396">
        <f t="shared" si="108"/>
        <v>29</v>
      </c>
      <c r="R3396" s="17">
        <v>41817.59542824074</v>
      </c>
      <c r="S3396" s="17">
        <v>41847.59542824074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>
        <f t="shared" si="107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s="11" t="s">
        <v>8273</v>
      </c>
      <c r="P3397" t="s">
        <v>8274</v>
      </c>
      <c r="Q3397">
        <f t="shared" si="108"/>
        <v>24.21</v>
      </c>
      <c r="R3397" s="17">
        <v>42140.712314814817</v>
      </c>
      <c r="S3397" s="17">
        <v>42154.756944444445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>
        <f t="shared" si="107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s="11" t="s">
        <v>8273</v>
      </c>
      <c r="P3398" t="s">
        <v>8274</v>
      </c>
      <c r="Q3398">
        <f t="shared" si="108"/>
        <v>55.89</v>
      </c>
      <c r="R3398" s="17">
        <v>41764.44663194444</v>
      </c>
      <c r="S3398" s="17">
        <v>41791.165972222225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>
        <f t="shared" si="107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s="11" t="s">
        <v>8273</v>
      </c>
      <c r="P3399" t="s">
        <v>8274</v>
      </c>
      <c r="Q3399">
        <f t="shared" si="108"/>
        <v>11.67</v>
      </c>
      <c r="R3399" s="17">
        <v>42378.478344907402</v>
      </c>
      <c r="S3399" s="17">
        <v>42418.916666666672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>
        <f t="shared" si="107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s="11" t="s">
        <v>8273</v>
      </c>
      <c r="P3400" t="s">
        <v>8274</v>
      </c>
      <c r="Q3400">
        <f t="shared" si="108"/>
        <v>68.349999999999994</v>
      </c>
      <c r="R3400" s="17">
        <v>41941.75203703704</v>
      </c>
      <c r="S3400" s="17">
        <v>41964.708333333328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>
        <f t="shared" si="107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s="11" t="s">
        <v>8273</v>
      </c>
      <c r="P3401" t="s">
        <v>8274</v>
      </c>
      <c r="Q3401">
        <f t="shared" si="108"/>
        <v>27.07</v>
      </c>
      <c r="R3401" s="17">
        <v>42026.920428240745</v>
      </c>
      <c r="S3401" s="17">
        <v>42056.920428240745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>
        <f t="shared" si="107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s="11" t="s">
        <v>8273</v>
      </c>
      <c r="P3402" t="s">
        <v>8274</v>
      </c>
      <c r="Q3402">
        <f t="shared" si="108"/>
        <v>118.13</v>
      </c>
      <c r="R3402" s="17">
        <v>41834.953865740739</v>
      </c>
      <c r="S3402" s="17">
        <v>41879.953865740739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>
        <f t="shared" si="107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s="11" t="s">
        <v>8273</v>
      </c>
      <c r="P3403" t="s">
        <v>8274</v>
      </c>
      <c r="Q3403">
        <f t="shared" si="108"/>
        <v>44.76</v>
      </c>
      <c r="R3403" s="17">
        <v>42193.723912037036</v>
      </c>
      <c r="S3403" s="17">
        <v>42223.723912037036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>
        <f t="shared" si="107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s="11" t="s">
        <v>8273</v>
      </c>
      <c r="P3404" t="s">
        <v>8274</v>
      </c>
      <c r="Q3404">
        <f t="shared" si="108"/>
        <v>99.79</v>
      </c>
      <c r="R3404" s="17">
        <v>42290.61855324074</v>
      </c>
      <c r="S3404" s="17">
        <v>42320.104861111111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>
        <f t="shared" si="107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s="11" t="s">
        <v>8273</v>
      </c>
      <c r="P3405" t="s">
        <v>8274</v>
      </c>
      <c r="Q3405">
        <f t="shared" si="108"/>
        <v>117.65</v>
      </c>
      <c r="R3405" s="17">
        <v>42150.462083333332</v>
      </c>
      <c r="S3405" s="17">
        <v>42180.462083333332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>
        <f t="shared" si="107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s="11" t="s">
        <v>8273</v>
      </c>
      <c r="P3406" t="s">
        <v>8274</v>
      </c>
      <c r="Q3406">
        <f t="shared" si="108"/>
        <v>203.33</v>
      </c>
      <c r="R3406" s="17">
        <v>42152.503495370373</v>
      </c>
      <c r="S3406" s="17">
        <v>42172.503495370373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>
        <f t="shared" si="107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s="11" t="s">
        <v>8273</v>
      </c>
      <c r="P3407" t="s">
        <v>8274</v>
      </c>
      <c r="Q3407">
        <f t="shared" si="108"/>
        <v>28.32</v>
      </c>
      <c r="R3407" s="17">
        <v>42410.017199074078</v>
      </c>
      <c r="S3407" s="17">
        <v>42430.999305555553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>
        <f t="shared" si="107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s="11" t="s">
        <v>8273</v>
      </c>
      <c r="P3408" t="s">
        <v>8274</v>
      </c>
      <c r="Q3408">
        <f t="shared" si="108"/>
        <v>110.23</v>
      </c>
      <c r="R3408" s="17">
        <v>41791.492777777778</v>
      </c>
      <c r="S3408" s="17">
        <v>41836.492777777778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>
        <f t="shared" si="107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s="11" t="s">
        <v>8273</v>
      </c>
      <c r="P3409" t="s">
        <v>8274</v>
      </c>
      <c r="Q3409">
        <f t="shared" si="108"/>
        <v>31.97</v>
      </c>
      <c r="R3409" s="17">
        <v>41796.422326388885</v>
      </c>
      <c r="S3409" s="17">
        <v>41826.422326388885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>
        <f t="shared" si="107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s="11" t="s">
        <v>8273</v>
      </c>
      <c r="P3410" t="s">
        <v>8274</v>
      </c>
      <c r="Q3410">
        <f t="shared" si="108"/>
        <v>58.61</v>
      </c>
      <c r="R3410" s="17">
        <v>41808.991944444446</v>
      </c>
      <c r="S3410" s="17">
        <v>41838.991944444446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>
        <f t="shared" si="107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s="11" t="s">
        <v>8273</v>
      </c>
      <c r="P3411" t="s">
        <v>8274</v>
      </c>
      <c r="Q3411">
        <f t="shared" si="108"/>
        <v>29.43</v>
      </c>
      <c r="R3411" s="17">
        <v>42544.814328703709</v>
      </c>
      <c r="S3411" s="17">
        <v>42582.873611111107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>
        <f t="shared" si="107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s="11" t="s">
        <v>8273</v>
      </c>
      <c r="P3412" t="s">
        <v>8274</v>
      </c>
      <c r="Q3412">
        <f t="shared" si="108"/>
        <v>81.38</v>
      </c>
      <c r="R3412" s="17">
        <v>42500.041550925926</v>
      </c>
      <c r="S3412" s="17">
        <v>42527.291666666672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>
        <f t="shared" si="107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s="11" t="s">
        <v>8273</v>
      </c>
      <c r="P3413" t="s">
        <v>8274</v>
      </c>
      <c r="Q3413">
        <f t="shared" si="108"/>
        <v>199.17</v>
      </c>
      <c r="R3413" s="17">
        <v>42265.022824074069</v>
      </c>
      <c r="S3413" s="17">
        <v>42285.022824074069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>
        <f t="shared" si="107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s="11" t="s">
        <v>8273</v>
      </c>
      <c r="P3414" t="s">
        <v>8274</v>
      </c>
      <c r="Q3414">
        <f t="shared" si="108"/>
        <v>115.38</v>
      </c>
      <c r="R3414" s="17">
        <v>41879.959050925929</v>
      </c>
      <c r="S3414" s="17">
        <v>41909.959050925929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>
        <f t="shared" si="107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s="11" t="s">
        <v>8273</v>
      </c>
      <c r="P3415" t="s">
        <v>8274</v>
      </c>
      <c r="Q3415">
        <f t="shared" si="108"/>
        <v>46.43</v>
      </c>
      <c r="R3415" s="17">
        <v>42053.733078703706</v>
      </c>
      <c r="S3415" s="17">
        <v>42063.207638888889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>
        <f t="shared" si="107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s="11" t="s">
        <v>8273</v>
      </c>
      <c r="P3416" t="s">
        <v>8274</v>
      </c>
      <c r="Q3416">
        <f t="shared" si="108"/>
        <v>70.569999999999993</v>
      </c>
      <c r="R3416" s="17">
        <v>42675.832465277781</v>
      </c>
      <c r="S3416" s="17">
        <v>42705.332638888889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>
        <f t="shared" si="107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s="11" t="s">
        <v>8273</v>
      </c>
      <c r="P3417" t="s">
        <v>8274</v>
      </c>
      <c r="Q3417">
        <f t="shared" si="108"/>
        <v>22.22</v>
      </c>
      <c r="R3417" s="17">
        <v>42467.144166666665</v>
      </c>
      <c r="S3417" s="17">
        <v>42477.979166666672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>
        <f t="shared" si="107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s="11" t="s">
        <v>8273</v>
      </c>
      <c r="P3418" t="s">
        <v>8274</v>
      </c>
      <c r="Q3418">
        <f t="shared" si="108"/>
        <v>159.47</v>
      </c>
      <c r="R3418" s="17">
        <v>42089.412557870368</v>
      </c>
      <c r="S3418" s="17">
        <v>42117.770833333328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>
        <f t="shared" si="107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s="11" t="s">
        <v>8273</v>
      </c>
      <c r="P3419" t="s">
        <v>8274</v>
      </c>
      <c r="Q3419">
        <f t="shared" si="108"/>
        <v>37.78</v>
      </c>
      <c r="R3419" s="17">
        <v>41894.91375</v>
      </c>
      <c r="S3419" s="17">
        <v>41938.029861111114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>
        <f t="shared" si="107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s="11" t="s">
        <v>8273</v>
      </c>
      <c r="P3420" t="s">
        <v>8274</v>
      </c>
      <c r="Q3420">
        <f t="shared" si="108"/>
        <v>72.05</v>
      </c>
      <c r="R3420" s="17">
        <v>41752.83457175926</v>
      </c>
      <c r="S3420" s="17">
        <v>41782.83457175926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>
        <f t="shared" si="107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s="11" t="s">
        <v>8273</v>
      </c>
      <c r="P3421" t="s">
        <v>8274</v>
      </c>
      <c r="Q3421">
        <f t="shared" si="108"/>
        <v>63.7</v>
      </c>
      <c r="R3421" s="17">
        <v>42448.821585648147</v>
      </c>
      <c r="S3421" s="17">
        <v>42466.895833333328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>
        <f t="shared" si="107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s="11" t="s">
        <v>8273</v>
      </c>
      <c r="P3422" t="s">
        <v>8274</v>
      </c>
      <c r="Q3422">
        <f t="shared" si="108"/>
        <v>28.41</v>
      </c>
      <c r="R3422" s="17">
        <v>42405.090300925927</v>
      </c>
      <c r="S3422" s="17">
        <v>42414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>
        <f t="shared" si="107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s="11" t="s">
        <v>8273</v>
      </c>
      <c r="P3423" t="s">
        <v>8274</v>
      </c>
      <c r="Q3423">
        <f t="shared" si="108"/>
        <v>103.21</v>
      </c>
      <c r="R3423" s="17">
        <v>42037.791238425925</v>
      </c>
      <c r="S3423" s="17">
        <v>42067.791238425925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>
        <f t="shared" si="107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s="11" t="s">
        <v>8273</v>
      </c>
      <c r="P3424" t="s">
        <v>8274</v>
      </c>
      <c r="Q3424">
        <f t="shared" si="108"/>
        <v>71.150000000000006</v>
      </c>
      <c r="R3424" s="17">
        <v>42323.562222222223</v>
      </c>
      <c r="S3424" s="17">
        <v>42352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>
        <f t="shared" si="107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s="11" t="s">
        <v>8273</v>
      </c>
      <c r="P3425" t="s">
        <v>8274</v>
      </c>
      <c r="Q3425">
        <f t="shared" si="108"/>
        <v>35</v>
      </c>
      <c r="R3425" s="17">
        <v>42088.911354166667</v>
      </c>
      <c r="S3425" s="17">
        <v>42118.911354166667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>
        <f t="shared" si="107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s="11" t="s">
        <v>8273</v>
      </c>
      <c r="P3426" t="s">
        <v>8274</v>
      </c>
      <c r="Q3426">
        <f t="shared" si="108"/>
        <v>81.78</v>
      </c>
      <c r="R3426" s="17">
        <v>42018.676898148144</v>
      </c>
      <c r="S3426" s="17">
        <v>42040.290972222225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>
        <f t="shared" si="107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s="11" t="s">
        <v>8273</v>
      </c>
      <c r="P3427" t="s">
        <v>8274</v>
      </c>
      <c r="Q3427">
        <f t="shared" si="108"/>
        <v>297.02999999999997</v>
      </c>
      <c r="R3427" s="17">
        <v>41884.617314814815</v>
      </c>
      <c r="S3427" s="17">
        <v>41916.617314814815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>
        <f t="shared" si="107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s="11" t="s">
        <v>8273</v>
      </c>
      <c r="P3428" t="s">
        <v>8274</v>
      </c>
      <c r="Q3428">
        <f t="shared" si="108"/>
        <v>46.61</v>
      </c>
      <c r="R3428" s="17">
        <v>41884.056747685187</v>
      </c>
      <c r="S3428" s="17">
        <v>41903.083333333336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>
        <f t="shared" si="107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s="11" t="s">
        <v>8273</v>
      </c>
      <c r="P3429" t="s">
        <v>8274</v>
      </c>
      <c r="Q3429">
        <f t="shared" si="108"/>
        <v>51.72</v>
      </c>
      <c r="R3429" s="17">
        <v>41792.645277777774</v>
      </c>
      <c r="S3429" s="17">
        <v>41822.645277777774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>
        <f t="shared" si="107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s="11" t="s">
        <v>8273</v>
      </c>
      <c r="P3430" t="s">
        <v>8274</v>
      </c>
      <c r="Q3430">
        <f t="shared" si="108"/>
        <v>40.29</v>
      </c>
      <c r="R3430" s="17">
        <v>42038.720451388886</v>
      </c>
      <c r="S3430" s="17">
        <v>42063.708333333328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>
        <f t="shared" si="107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s="11" t="s">
        <v>8273</v>
      </c>
      <c r="P3431" t="s">
        <v>8274</v>
      </c>
      <c r="Q3431">
        <f t="shared" si="108"/>
        <v>16.25</v>
      </c>
      <c r="R3431" s="17">
        <v>42662.021539351852</v>
      </c>
      <c r="S3431" s="17">
        <v>42676.021539351852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>
        <f t="shared" si="107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s="11" t="s">
        <v>8273</v>
      </c>
      <c r="P3432" t="s">
        <v>8274</v>
      </c>
      <c r="Q3432">
        <f t="shared" si="108"/>
        <v>30.15</v>
      </c>
      <c r="R3432" s="17">
        <v>41820.945613425924</v>
      </c>
      <c r="S3432" s="17">
        <v>41850.945613425924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>
        <f t="shared" si="107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s="11" t="s">
        <v>8273</v>
      </c>
      <c r="P3433" t="s">
        <v>8274</v>
      </c>
      <c r="Q3433">
        <f t="shared" si="108"/>
        <v>95.24</v>
      </c>
      <c r="R3433" s="17">
        <v>41839.730937500004</v>
      </c>
      <c r="S3433" s="17">
        <v>41869.730937500004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>
        <f t="shared" si="107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s="11" t="s">
        <v>8273</v>
      </c>
      <c r="P3434" t="s">
        <v>8274</v>
      </c>
      <c r="Q3434">
        <f t="shared" si="108"/>
        <v>52.21</v>
      </c>
      <c r="R3434" s="17">
        <v>42380.581180555557</v>
      </c>
      <c r="S3434" s="17">
        <v>42405.916666666672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>
        <f t="shared" si="107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s="11" t="s">
        <v>8273</v>
      </c>
      <c r="P3435" t="s">
        <v>8274</v>
      </c>
      <c r="Q3435">
        <f t="shared" si="108"/>
        <v>134.15</v>
      </c>
      <c r="R3435" s="17">
        <v>41776.063136574077</v>
      </c>
      <c r="S3435" s="17">
        <v>41807.125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>
        <f t="shared" si="107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s="11" t="s">
        <v>8273</v>
      </c>
      <c r="P3436" t="s">
        <v>8274</v>
      </c>
      <c r="Q3436">
        <f t="shared" si="108"/>
        <v>62.83</v>
      </c>
      <c r="R3436" s="17">
        <v>41800.380428240744</v>
      </c>
      <c r="S3436" s="17">
        <v>41830.380428240744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>
        <f t="shared" si="107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s="11" t="s">
        <v>8273</v>
      </c>
      <c r="P3437" t="s">
        <v>8274</v>
      </c>
      <c r="Q3437">
        <f t="shared" si="108"/>
        <v>58.95</v>
      </c>
      <c r="R3437" s="17">
        <v>42572.61681712963</v>
      </c>
      <c r="S3437" s="17">
        <v>42589.125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>
        <f t="shared" si="107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s="11" t="s">
        <v>8273</v>
      </c>
      <c r="P3438" t="s">
        <v>8274</v>
      </c>
      <c r="Q3438">
        <f t="shared" si="108"/>
        <v>143.11000000000001</v>
      </c>
      <c r="R3438" s="17">
        <v>41851.541585648149</v>
      </c>
      <c r="S3438" s="17">
        <v>41872.686111111114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>
        <f t="shared" si="107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s="11" t="s">
        <v>8273</v>
      </c>
      <c r="P3439" t="s">
        <v>8274</v>
      </c>
      <c r="Q3439">
        <f t="shared" si="108"/>
        <v>84.17</v>
      </c>
      <c r="R3439" s="17">
        <v>42205.710879629631</v>
      </c>
      <c r="S3439" s="17">
        <v>42235.710879629631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>
        <f t="shared" si="107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s="11" t="s">
        <v>8273</v>
      </c>
      <c r="P3440" t="s">
        <v>8274</v>
      </c>
      <c r="Q3440">
        <f t="shared" si="108"/>
        <v>186.07</v>
      </c>
      <c r="R3440" s="17">
        <v>42100.927858796291</v>
      </c>
      <c r="S3440" s="17">
        <v>42126.875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>
        <f t="shared" si="107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s="11" t="s">
        <v>8273</v>
      </c>
      <c r="P3441" t="s">
        <v>8274</v>
      </c>
      <c r="Q3441">
        <f t="shared" si="108"/>
        <v>89.79</v>
      </c>
      <c r="R3441" s="17">
        <v>42374.911226851851</v>
      </c>
      <c r="S3441" s="17">
        <v>42388.207638888889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>
        <f t="shared" si="107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s="11" t="s">
        <v>8273</v>
      </c>
      <c r="P3442" t="s">
        <v>8274</v>
      </c>
      <c r="Q3442">
        <f t="shared" si="108"/>
        <v>64.16</v>
      </c>
      <c r="R3442" s="17">
        <v>41809.12300925926</v>
      </c>
      <c r="S3442" s="17">
        <v>41831.677083333336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>
        <f t="shared" si="107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s="11" t="s">
        <v>8273</v>
      </c>
      <c r="P3443" t="s">
        <v>8274</v>
      </c>
      <c r="Q3443">
        <f t="shared" si="108"/>
        <v>59.65</v>
      </c>
      <c r="R3443" s="17">
        <v>42294.429641203707</v>
      </c>
      <c r="S3443" s="17">
        <v>42321.845138888893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>
        <f t="shared" si="107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s="11" t="s">
        <v>8273</v>
      </c>
      <c r="P3444" t="s">
        <v>8274</v>
      </c>
      <c r="Q3444">
        <f t="shared" si="108"/>
        <v>31.25</v>
      </c>
      <c r="R3444" s="17">
        <v>42124.841111111105</v>
      </c>
      <c r="S3444" s="17">
        <v>42154.841111111105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>
        <f t="shared" si="107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s="11" t="s">
        <v>8273</v>
      </c>
      <c r="P3445" t="s">
        <v>8274</v>
      </c>
      <c r="Q3445">
        <f t="shared" si="108"/>
        <v>41.22</v>
      </c>
      <c r="R3445" s="17">
        <v>41861.524837962963</v>
      </c>
      <c r="S3445" s="17">
        <v>41891.524837962963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>
        <f t="shared" si="107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s="11" t="s">
        <v>8273</v>
      </c>
      <c r="P3446" t="s">
        <v>8274</v>
      </c>
      <c r="Q3446">
        <f t="shared" si="108"/>
        <v>43.35</v>
      </c>
      <c r="R3446" s="17">
        <v>42521.291504629626</v>
      </c>
      <c r="S3446" s="17">
        <v>42529.582638888889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>
        <f t="shared" si="107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s="11" t="s">
        <v>8273</v>
      </c>
      <c r="P3447" t="s">
        <v>8274</v>
      </c>
      <c r="Q3447">
        <f t="shared" si="108"/>
        <v>64.52</v>
      </c>
      <c r="R3447" s="17">
        <v>42272.530509259261</v>
      </c>
      <c r="S3447" s="17">
        <v>42300.530509259261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>
        <f t="shared" si="107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s="11" t="s">
        <v>8273</v>
      </c>
      <c r="P3448" t="s">
        <v>8274</v>
      </c>
      <c r="Q3448">
        <f t="shared" si="108"/>
        <v>43.28</v>
      </c>
      <c r="R3448" s="17">
        <v>42016.832465277781</v>
      </c>
      <c r="S3448" s="17">
        <v>42040.513888888891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>
        <f t="shared" si="107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s="11" t="s">
        <v>8273</v>
      </c>
      <c r="P3449" t="s">
        <v>8274</v>
      </c>
      <c r="Q3449">
        <f t="shared" si="108"/>
        <v>77</v>
      </c>
      <c r="R3449" s="17">
        <v>42402.889027777783</v>
      </c>
      <c r="S3449" s="17">
        <v>42447.847361111111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>
        <f t="shared" si="107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s="11" t="s">
        <v>8273</v>
      </c>
      <c r="P3450" t="s">
        <v>8274</v>
      </c>
      <c r="Q3450">
        <f t="shared" si="108"/>
        <v>51.22</v>
      </c>
      <c r="R3450" s="17">
        <v>41960.119085648148</v>
      </c>
      <c r="S3450" s="17">
        <v>41990.119085648148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>
        <f t="shared" si="107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s="11" t="s">
        <v>8273</v>
      </c>
      <c r="P3451" t="s">
        <v>8274</v>
      </c>
      <c r="Q3451">
        <f t="shared" si="108"/>
        <v>68.25</v>
      </c>
      <c r="R3451" s="17">
        <v>42532.052523148144</v>
      </c>
      <c r="S3451" s="17">
        <v>42560.166666666672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>
        <f t="shared" si="107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s="11" t="s">
        <v>8273</v>
      </c>
      <c r="P3452" t="s">
        <v>8274</v>
      </c>
      <c r="Q3452">
        <f t="shared" si="108"/>
        <v>19.489999999999998</v>
      </c>
      <c r="R3452" s="17">
        <v>42036.704525462963</v>
      </c>
      <c r="S3452" s="17">
        <v>42096.662858796291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>
        <f t="shared" si="107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s="11" t="s">
        <v>8273</v>
      </c>
      <c r="P3453" t="s">
        <v>8274</v>
      </c>
      <c r="Q3453">
        <f t="shared" si="108"/>
        <v>41.13</v>
      </c>
      <c r="R3453" s="17">
        <v>42088.723692129628</v>
      </c>
      <c r="S3453" s="17">
        <v>42115.723692129628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>
        <f t="shared" si="107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s="11" t="s">
        <v>8273</v>
      </c>
      <c r="P3454" t="s">
        <v>8274</v>
      </c>
      <c r="Q3454">
        <f t="shared" si="108"/>
        <v>41.41</v>
      </c>
      <c r="R3454" s="17">
        <v>41820.639189814814</v>
      </c>
      <c r="S3454" s="17">
        <v>41843.165972222225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>
        <f t="shared" si="107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s="11" t="s">
        <v>8273</v>
      </c>
      <c r="P3455" t="s">
        <v>8274</v>
      </c>
      <c r="Q3455">
        <f t="shared" si="108"/>
        <v>27.5</v>
      </c>
      <c r="R3455" s="17">
        <v>42535.97865740741</v>
      </c>
      <c r="S3455" s="17">
        <v>42595.97865740741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>
        <f t="shared" si="107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s="11" t="s">
        <v>8273</v>
      </c>
      <c r="P3456" t="s">
        <v>8274</v>
      </c>
      <c r="Q3456">
        <f t="shared" si="108"/>
        <v>33.57</v>
      </c>
      <c r="R3456" s="17">
        <v>41821.698599537034</v>
      </c>
      <c r="S3456" s="17">
        <v>41851.698599537034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>
        <f t="shared" si="107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s="11" t="s">
        <v>8273</v>
      </c>
      <c r="P3457" t="s">
        <v>8274</v>
      </c>
      <c r="Q3457">
        <f t="shared" si="108"/>
        <v>145.87</v>
      </c>
      <c r="R3457" s="17">
        <v>42626.7503125</v>
      </c>
      <c r="S3457" s="17">
        <v>42656.7503125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>
        <f t="shared" ref="F3458:F3521" si="109">ROUND(E3458/D3458*100,0)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s="11" t="s">
        <v>8273</v>
      </c>
      <c r="P3458" t="s">
        <v>8274</v>
      </c>
      <c r="Q3458">
        <f t="shared" ref="Q3458:Q3521" si="110">IFERROR(ROUND(E3458/M3458,2),0)</f>
        <v>358.69</v>
      </c>
      <c r="R3458" s="17">
        <v>41821.205636574072</v>
      </c>
      <c r="S3458" s="17">
        <v>41852.290972222225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>
        <f t="shared" si="109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s="11" t="s">
        <v>8273</v>
      </c>
      <c r="P3459" t="s">
        <v>8274</v>
      </c>
      <c r="Q3459">
        <f t="shared" si="110"/>
        <v>50.98</v>
      </c>
      <c r="R3459" s="17">
        <v>42016.706678240742</v>
      </c>
      <c r="S3459" s="17">
        <v>42047.249305555553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>
        <f t="shared" si="109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s="11" t="s">
        <v>8273</v>
      </c>
      <c r="P3460" t="s">
        <v>8274</v>
      </c>
      <c r="Q3460">
        <f t="shared" si="110"/>
        <v>45.04</v>
      </c>
      <c r="R3460" s="17">
        <v>42011.202581018515</v>
      </c>
      <c r="S3460" s="17">
        <v>42038.185416666667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>
        <f t="shared" si="109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s="11" t="s">
        <v>8273</v>
      </c>
      <c r="P3461" t="s">
        <v>8274</v>
      </c>
      <c r="Q3461">
        <f t="shared" si="110"/>
        <v>17.53</v>
      </c>
      <c r="R3461" s="17">
        <v>42480.479861111111</v>
      </c>
      <c r="S3461" s="17">
        <v>42510.479861111111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>
        <f t="shared" si="109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s="11" t="s">
        <v>8273</v>
      </c>
      <c r="P3462" t="s">
        <v>8274</v>
      </c>
      <c r="Q3462">
        <f t="shared" si="110"/>
        <v>50</v>
      </c>
      <c r="R3462" s="17">
        <v>41852.527222222219</v>
      </c>
      <c r="S3462" s="17">
        <v>41866.527222222219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>
        <f t="shared" si="109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s="11" t="s">
        <v>8273</v>
      </c>
      <c r="P3463" t="s">
        <v>8274</v>
      </c>
      <c r="Q3463">
        <f t="shared" si="110"/>
        <v>57.92</v>
      </c>
      <c r="R3463" s="17">
        <v>42643.632858796293</v>
      </c>
      <c r="S3463" s="17">
        <v>42672.125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>
        <f t="shared" si="109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s="11" t="s">
        <v>8273</v>
      </c>
      <c r="P3464" t="s">
        <v>8274</v>
      </c>
      <c r="Q3464">
        <f t="shared" si="110"/>
        <v>29.71</v>
      </c>
      <c r="R3464" s="17">
        <v>42179.898472222223</v>
      </c>
      <c r="S3464" s="17">
        <v>42195.75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>
        <f t="shared" si="109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s="11" t="s">
        <v>8273</v>
      </c>
      <c r="P3465" t="s">
        <v>8274</v>
      </c>
      <c r="Q3465">
        <f t="shared" si="110"/>
        <v>90.68</v>
      </c>
      <c r="R3465" s="17">
        <v>42612.918807870374</v>
      </c>
      <c r="S3465" s="17">
        <v>42654.165972222225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>
        <f t="shared" si="109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s="11" t="s">
        <v>8273</v>
      </c>
      <c r="P3466" t="s">
        <v>8274</v>
      </c>
      <c r="Q3466">
        <f t="shared" si="110"/>
        <v>55.01</v>
      </c>
      <c r="R3466" s="17">
        <v>42575.130057870367</v>
      </c>
      <c r="S3466" s="17">
        <v>42605.130057870367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>
        <f t="shared" si="109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s="11" t="s">
        <v>8273</v>
      </c>
      <c r="P3467" t="s">
        <v>8274</v>
      </c>
      <c r="Q3467">
        <f t="shared" si="110"/>
        <v>57.22</v>
      </c>
      <c r="R3467" s="17">
        <v>42200.625833333332</v>
      </c>
      <c r="S3467" s="17">
        <v>42225.666666666672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>
        <f t="shared" si="109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s="11" t="s">
        <v>8273</v>
      </c>
      <c r="P3468" t="s">
        <v>8274</v>
      </c>
      <c r="Q3468">
        <f t="shared" si="110"/>
        <v>72.95</v>
      </c>
      <c r="R3468" s="17">
        <v>42420.019097222219</v>
      </c>
      <c r="S3468" s="17">
        <v>42479.977430555555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>
        <f t="shared" si="109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s="11" t="s">
        <v>8273</v>
      </c>
      <c r="P3469" t="s">
        <v>8274</v>
      </c>
      <c r="Q3469">
        <f t="shared" si="110"/>
        <v>64.47</v>
      </c>
      <c r="R3469" s="17">
        <v>42053.671666666662</v>
      </c>
      <c r="S3469" s="17">
        <v>42083.630000000005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>
        <f t="shared" si="109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s="11" t="s">
        <v>8273</v>
      </c>
      <c r="P3470" t="s">
        <v>8274</v>
      </c>
      <c r="Q3470">
        <f t="shared" si="110"/>
        <v>716.35</v>
      </c>
      <c r="R3470" s="17">
        <v>42605.765381944439</v>
      </c>
      <c r="S3470" s="17">
        <v>42634.125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>
        <f t="shared" si="109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s="11" t="s">
        <v>8273</v>
      </c>
      <c r="P3471" t="s">
        <v>8274</v>
      </c>
      <c r="Q3471">
        <f t="shared" si="110"/>
        <v>50.4</v>
      </c>
      <c r="R3471" s="17">
        <v>42458.641724537039</v>
      </c>
      <c r="S3471" s="17">
        <v>42488.641724537039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>
        <f t="shared" si="109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s="11" t="s">
        <v>8273</v>
      </c>
      <c r="P3472" t="s">
        <v>8274</v>
      </c>
      <c r="Q3472">
        <f t="shared" si="110"/>
        <v>41.67</v>
      </c>
      <c r="R3472" s="17">
        <v>42529.022013888884</v>
      </c>
      <c r="S3472" s="17">
        <v>42566.901388888888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>
        <f t="shared" si="109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s="11" t="s">
        <v>8273</v>
      </c>
      <c r="P3473" t="s">
        <v>8274</v>
      </c>
      <c r="Q3473">
        <f t="shared" si="110"/>
        <v>35.770000000000003</v>
      </c>
      <c r="R3473" s="17">
        <v>41841.820486111108</v>
      </c>
      <c r="S3473" s="17">
        <v>41882.833333333336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>
        <f t="shared" si="109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s="11" t="s">
        <v>8273</v>
      </c>
      <c r="P3474" t="s">
        <v>8274</v>
      </c>
      <c r="Q3474">
        <f t="shared" si="110"/>
        <v>88.74</v>
      </c>
      <c r="R3474" s="17">
        <v>41928.170497685183</v>
      </c>
      <c r="S3474" s="17">
        <v>41949.249305555553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>
        <f t="shared" si="109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s="11" t="s">
        <v>8273</v>
      </c>
      <c r="P3475" t="s">
        <v>8274</v>
      </c>
      <c r="Q3475">
        <f t="shared" si="110"/>
        <v>148.47999999999999</v>
      </c>
      <c r="R3475" s="17">
        <v>42062.834444444445</v>
      </c>
      <c r="S3475" s="17">
        <v>42083.852083333331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>
        <f t="shared" si="109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s="11" t="s">
        <v>8273</v>
      </c>
      <c r="P3476" t="s">
        <v>8274</v>
      </c>
      <c r="Q3476">
        <f t="shared" si="110"/>
        <v>51.79</v>
      </c>
      <c r="R3476" s="17">
        <v>42541.501516203702</v>
      </c>
      <c r="S3476" s="17">
        <v>42571.501516203702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>
        <f t="shared" si="109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s="11" t="s">
        <v>8273</v>
      </c>
      <c r="P3477" t="s">
        <v>8274</v>
      </c>
      <c r="Q3477">
        <f t="shared" si="110"/>
        <v>20</v>
      </c>
      <c r="R3477" s="17">
        <v>41918.880833333329</v>
      </c>
      <c r="S3477" s="17">
        <v>41946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>
        <f t="shared" si="109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s="11" t="s">
        <v>8273</v>
      </c>
      <c r="P3478" t="s">
        <v>8274</v>
      </c>
      <c r="Q3478">
        <f t="shared" si="110"/>
        <v>52</v>
      </c>
      <c r="R3478" s="17">
        <v>41921.279976851853</v>
      </c>
      <c r="S3478" s="17">
        <v>41939.125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>
        <f t="shared" si="109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s="11" t="s">
        <v>8273</v>
      </c>
      <c r="P3479" t="s">
        <v>8274</v>
      </c>
      <c r="Q3479">
        <f t="shared" si="110"/>
        <v>53.23</v>
      </c>
      <c r="R3479" s="17">
        <v>42128.736608796295</v>
      </c>
      <c r="S3479" s="17">
        <v>42141.125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>
        <f t="shared" si="109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s="11" t="s">
        <v>8273</v>
      </c>
      <c r="P3480" t="s">
        <v>8274</v>
      </c>
      <c r="Q3480">
        <f t="shared" si="110"/>
        <v>39.6</v>
      </c>
      <c r="R3480" s="17">
        <v>42053.916921296302</v>
      </c>
      <c r="S3480" s="17">
        <v>42079.875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>
        <f t="shared" si="109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s="11" t="s">
        <v>8273</v>
      </c>
      <c r="P3481" t="s">
        <v>8274</v>
      </c>
      <c r="Q3481">
        <f t="shared" si="110"/>
        <v>34.25</v>
      </c>
      <c r="R3481" s="17">
        <v>41781.855092592588</v>
      </c>
      <c r="S3481" s="17">
        <v>41811.855092592588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>
        <f t="shared" si="109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s="11" t="s">
        <v>8273</v>
      </c>
      <c r="P3482" t="s">
        <v>8274</v>
      </c>
      <c r="Q3482">
        <f t="shared" si="110"/>
        <v>164.62</v>
      </c>
      <c r="R3482" s="17">
        <v>42171.317442129628</v>
      </c>
      <c r="S3482" s="17">
        <v>42195.875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>
        <f t="shared" si="109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s="11" t="s">
        <v>8273</v>
      </c>
      <c r="P3483" t="s">
        <v>8274</v>
      </c>
      <c r="Q3483">
        <f t="shared" si="110"/>
        <v>125.05</v>
      </c>
      <c r="R3483" s="17">
        <v>41989.24754629629</v>
      </c>
      <c r="S3483" s="17">
        <v>42006.24754629629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>
        <f t="shared" si="109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s="11" t="s">
        <v>8273</v>
      </c>
      <c r="P3484" t="s">
        <v>8274</v>
      </c>
      <c r="Q3484">
        <f t="shared" si="110"/>
        <v>51.88</v>
      </c>
      <c r="R3484" s="17">
        <v>41796.771597222221</v>
      </c>
      <c r="S3484" s="17">
        <v>41826.771597222221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>
        <f t="shared" si="109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s="11" t="s">
        <v>8273</v>
      </c>
      <c r="P3485" t="s">
        <v>8274</v>
      </c>
      <c r="Q3485">
        <f t="shared" si="110"/>
        <v>40.29</v>
      </c>
      <c r="R3485" s="17">
        <v>41793.668761574074</v>
      </c>
      <c r="S3485" s="17">
        <v>41823.668761574074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>
        <f t="shared" si="109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s="11" t="s">
        <v>8273</v>
      </c>
      <c r="P3486" t="s">
        <v>8274</v>
      </c>
      <c r="Q3486">
        <f t="shared" si="110"/>
        <v>64.91</v>
      </c>
      <c r="R3486" s="17">
        <v>42506.760405092587</v>
      </c>
      <c r="S3486" s="17">
        <v>42536.760405092587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>
        <f t="shared" si="109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s="11" t="s">
        <v>8273</v>
      </c>
      <c r="P3487" t="s">
        <v>8274</v>
      </c>
      <c r="Q3487">
        <f t="shared" si="110"/>
        <v>55.33</v>
      </c>
      <c r="R3487" s="17">
        <v>42372.693055555559</v>
      </c>
      <c r="S3487" s="17">
        <v>42402.693055555559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>
        <f t="shared" si="109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s="11" t="s">
        <v>8273</v>
      </c>
      <c r="P3488" t="s">
        <v>8274</v>
      </c>
      <c r="Q3488">
        <f t="shared" si="110"/>
        <v>83.14</v>
      </c>
      <c r="R3488" s="17">
        <v>42126.87501157407</v>
      </c>
      <c r="S3488" s="17">
        <v>42158.290972222225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>
        <f t="shared" si="109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s="11" t="s">
        <v>8273</v>
      </c>
      <c r="P3489" t="s">
        <v>8274</v>
      </c>
      <c r="Q3489">
        <f t="shared" si="110"/>
        <v>38.71</v>
      </c>
      <c r="R3489" s="17">
        <v>42149.940416666665</v>
      </c>
      <c r="S3489" s="17">
        <v>42179.940416666665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>
        <f t="shared" si="109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s="11" t="s">
        <v>8273</v>
      </c>
      <c r="P3490" t="s">
        <v>8274</v>
      </c>
      <c r="Q3490">
        <f t="shared" si="110"/>
        <v>125.38</v>
      </c>
      <c r="R3490" s="17">
        <v>42087.768055555556</v>
      </c>
      <c r="S3490" s="17">
        <v>42111.666666666672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>
        <f t="shared" si="109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s="11" t="s">
        <v>8273</v>
      </c>
      <c r="P3491" t="s">
        <v>8274</v>
      </c>
      <c r="Q3491">
        <f t="shared" si="110"/>
        <v>78.260000000000005</v>
      </c>
      <c r="R3491" s="17">
        <v>41753.635775462964</v>
      </c>
      <c r="S3491" s="17">
        <v>41783.875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>
        <f t="shared" si="109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s="11" t="s">
        <v>8273</v>
      </c>
      <c r="P3492" t="s">
        <v>8274</v>
      </c>
      <c r="Q3492">
        <f t="shared" si="110"/>
        <v>47.22</v>
      </c>
      <c r="R3492" s="17">
        <v>42443.802361111113</v>
      </c>
      <c r="S3492" s="17">
        <v>42473.802361111113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>
        <f t="shared" si="109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s="11" t="s">
        <v>8273</v>
      </c>
      <c r="P3493" t="s">
        <v>8274</v>
      </c>
      <c r="Q3493">
        <f t="shared" si="110"/>
        <v>79.099999999999994</v>
      </c>
      <c r="R3493" s="17">
        <v>42121.249814814815</v>
      </c>
      <c r="S3493" s="17">
        <v>42142.249814814815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>
        <f t="shared" si="109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s="11" t="s">
        <v>8273</v>
      </c>
      <c r="P3494" t="s">
        <v>8274</v>
      </c>
      <c r="Q3494">
        <f t="shared" si="110"/>
        <v>114.29</v>
      </c>
      <c r="R3494" s="17">
        <v>42268.009224537032</v>
      </c>
      <c r="S3494" s="17">
        <v>42303.009224537032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>
        <f t="shared" si="109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s="11" t="s">
        <v>8273</v>
      </c>
      <c r="P3495" t="s">
        <v>8274</v>
      </c>
      <c r="Q3495">
        <f t="shared" si="110"/>
        <v>51.72</v>
      </c>
      <c r="R3495" s="17">
        <v>41848.866157407407</v>
      </c>
      <c r="S3495" s="17">
        <v>41868.21597222222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>
        <f t="shared" si="109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s="11" t="s">
        <v>8273</v>
      </c>
      <c r="P3496" t="s">
        <v>8274</v>
      </c>
      <c r="Q3496">
        <f t="shared" si="110"/>
        <v>30.77</v>
      </c>
      <c r="R3496" s="17">
        <v>42689.214988425927</v>
      </c>
      <c r="S3496" s="17">
        <v>42700.25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>
        <f t="shared" si="109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s="11" t="s">
        <v>8273</v>
      </c>
      <c r="P3497" t="s">
        <v>8274</v>
      </c>
      <c r="Q3497">
        <f t="shared" si="110"/>
        <v>74.209999999999994</v>
      </c>
      <c r="R3497" s="17">
        <v>41915.762835648151</v>
      </c>
      <c r="S3497" s="17">
        <v>41944.720833333333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>
        <f t="shared" si="109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s="11" t="s">
        <v>8273</v>
      </c>
      <c r="P3498" t="s">
        <v>8274</v>
      </c>
      <c r="Q3498">
        <f t="shared" si="110"/>
        <v>47.85</v>
      </c>
      <c r="R3498" s="17">
        <v>42584.846828703703</v>
      </c>
      <c r="S3498" s="17">
        <v>42624.846828703703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>
        <f t="shared" si="109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s="11" t="s">
        <v>8273</v>
      </c>
      <c r="P3499" t="s">
        <v>8274</v>
      </c>
      <c r="Q3499">
        <f t="shared" si="110"/>
        <v>34.409999999999997</v>
      </c>
      <c r="R3499" s="17">
        <v>42511.741944444439</v>
      </c>
      <c r="S3499" s="17">
        <v>42523.916666666672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>
        <f t="shared" si="109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s="11" t="s">
        <v>8273</v>
      </c>
      <c r="P3500" t="s">
        <v>8274</v>
      </c>
      <c r="Q3500">
        <f t="shared" si="110"/>
        <v>40.24</v>
      </c>
      <c r="R3500" s="17">
        <v>42459.15861111111</v>
      </c>
      <c r="S3500" s="17">
        <v>42518.905555555553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>
        <f t="shared" si="109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s="11" t="s">
        <v>8273</v>
      </c>
      <c r="P3501" t="s">
        <v>8274</v>
      </c>
      <c r="Q3501">
        <f t="shared" si="110"/>
        <v>60.29</v>
      </c>
      <c r="R3501" s="17">
        <v>42132.036168981482</v>
      </c>
      <c r="S3501" s="17">
        <v>42186.290972222225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>
        <f t="shared" si="109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s="11" t="s">
        <v>8273</v>
      </c>
      <c r="P3502" t="s">
        <v>8274</v>
      </c>
      <c r="Q3502">
        <f t="shared" si="110"/>
        <v>25.31</v>
      </c>
      <c r="R3502" s="17">
        <v>42419.91942129629</v>
      </c>
      <c r="S3502" s="17">
        <v>42436.207638888889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>
        <f t="shared" si="109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s="11" t="s">
        <v>8273</v>
      </c>
      <c r="P3503" t="s">
        <v>8274</v>
      </c>
      <c r="Q3503">
        <f t="shared" si="110"/>
        <v>35.950000000000003</v>
      </c>
      <c r="R3503" s="17">
        <v>42233.763831018514</v>
      </c>
      <c r="S3503" s="17">
        <v>42258.763831018514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>
        <f t="shared" si="109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s="11" t="s">
        <v>8273</v>
      </c>
      <c r="P3504" t="s">
        <v>8274</v>
      </c>
      <c r="Q3504">
        <f t="shared" si="110"/>
        <v>136</v>
      </c>
      <c r="R3504" s="17">
        <v>42430.839398148149</v>
      </c>
      <c r="S3504" s="17">
        <v>42445.165972222225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>
        <f t="shared" si="109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s="11" t="s">
        <v>8273</v>
      </c>
      <c r="P3505" t="s">
        <v>8274</v>
      </c>
      <c r="Q3505">
        <f t="shared" si="110"/>
        <v>70.760000000000005</v>
      </c>
      <c r="R3505" s="17">
        <v>42545.478333333333</v>
      </c>
      <c r="S3505" s="17">
        <v>42575.478333333333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>
        <f t="shared" si="109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s="11" t="s">
        <v>8273</v>
      </c>
      <c r="P3506" t="s">
        <v>8274</v>
      </c>
      <c r="Q3506">
        <f t="shared" si="110"/>
        <v>125</v>
      </c>
      <c r="R3506" s="17">
        <v>42297.748738425929</v>
      </c>
      <c r="S3506" s="17">
        <v>42327.790405092594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>
        <f t="shared" si="109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s="11" t="s">
        <v>8273</v>
      </c>
      <c r="P3507" t="s">
        <v>8274</v>
      </c>
      <c r="Q3507">
        <f t="shared" si="110"/>
        <v>66.510000000000005</v>
      </c>
      <c r="R3507" s="17">
        <v>41760.935706018521</v>
      </c>
      <c r="S3507" s="17">
        <v>41772.166666666664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>
        <f t="shared" si="109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s="11" t="s">
        <v>8273</v>
      </c>
      <c r="P3508" t="s">
        <v>8274</v>
      </c>
      <c r="Q3508">
        <f t="shared" si="110"/>
        <v>105</v>
      </c>
      <c r="R3508" s="17">
        <v>41829.734259259261</v>
      </c>
      <c r="S3508" s="17">
        <v>41874.734259259261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>
        <f t="shared" si="109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s="11" t="s">
        <v>8273</v>
      </c>
      <c r="P3509" t="s">
        <v>8274</v>
      </c>
      <c r="Q3509">
        <f t="shared" si="110"/>
        <v>145</v>
      </c>
      <c r="R3509" s="17">
        <v>42491.92288194444</v>
      </c>
      <c r="S3509" s="17">
        <v>42521.92288194444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>
        <f t="shared" si="109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s="11" t="s">
        <v>8273</v>
      </c>
      <c r="P3510" t="s">
        <v>8274</v>
      </c>
      <c r="Q3510">
        <f t="shared" si="110"/>
        <v>12</v>
      </c>
      <c r="R3510" s="17">
        <v>42477.729780092588</v>
      </c>
      <c r="S3510" s="17">
        <v>42500.875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>
        <f t="shared" si="109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s="11" t="s">
        <v>8273</v>
      </c>
      <c r="P3511" t="s">
        <v>8274</v>
      </c>
      <c r="Q3511">
        <f t="shared" si="110"/>
        <v>96.67</v>
      </c>
      <c r="R3511" s="17">
        <v>41950.859560185185</v>
      </c>
      <c r="S3511" s="17">
        <v>41964.204861111109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>
        <f t="shared" si="109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s="11" t="s">
        <v>8273</v>
      </c>
      <c r="P3512" t="s">
        <v>8274</v>
      </c>
      <c r="Q3512">
        <f t="shared" si="110"/>
        <v>60.33</v>
      </c>
      <c r="R3512" s="17">
        <v>41802.62090277778</v>
      </c>
      <c r="S3512" s="17">
        <v>41822.62090277778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>
        <f t="shared" si="109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s="11" t="s">
        <v>8273</v>
      </c>
      <c r="P3513" t="s">
        <v>8274</v>
      </c>
      <c r="Q3513">
        <f t="shared" si="110"/>
        <v>79.89</v>
      </c>
      <c r="R3513" s="17">
        <v>41927.873784722222</v>
      </c>
      <c r="S3513" s="17">
        <v>41950.770833333336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>
        <f t="shared" si="109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s="11" t="s">
        <v>8273</v>
      </c>
      <c r="P3514" t="s">
        <v>8274</v>
      </c>
      <c r="Q3514">
        <f t="shared" si="110"/>
        <v>58.82</v>
      </c>
      <c r="R3514" s="17">
        <v>42057.536944444444</v>
      </c>
      <c r="S3514" s="17">
        <v>42117.49527777778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>
        <f t="shared" si="109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s="11" t="s">
        <v>8273</v>
      </c>
      <c r="P3515" t="s">
        <v>8274</v>
      </c>
      <c r="Q3515">
        <f t="shared" si="110"/>
        <v>75.34</v>
      </c>
      <c r="R3515" s="17">
        <v>41781.096203703702</v>
      </c>
      <c r="S3515" s="17">
        <v>41794.207638888889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>
        <f t="shared" si="109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s="11" t="s">
        <v>8273</v>
      </c>
      <c r="P3516" t="s">
        <v>8274</v>
      </c>
      <c r="Q3516">
        <f t="shared" si="110"/>
        <v>55</v>
      </c>
      <c r="R3516" s="17">
        <v>42020.846666666665</v>
      </c>
      <c r="S3516" s="17">
        <v>42037.207638888889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>
        <f t="shared" si="109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s="11" t="s">
        <v>8273</v>
      </c>
      <c r="P3517" t="s">
        <v>8274</v>
      </c>
      <c r="Q3517">
        <f t="shared" si="110"/>
        <v>66.959999999999994</v>
      </c>
      <c r="R3517" s="17">
        <v>42125.772812499999</v>
      </c>
      <c r="S3517" s="17">
        <v>42155.772812499999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>
        <f t="shared" si="109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s="11" t="s">
        <v>8273</v>
      </c>
      <c r="P3518" t="s">
        <v>8274</v>
      </c>
      <c r="Q3518">
        <f t="shared" si="110"/>
        <v>227.27</v>
      </c>
      <c r="R3518" s="17">
        <v>41856.010069444441</v>
      </c>
      <c r="S3518" s="17">
        <v>41890.125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>
        <f t="shared" si="109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s="11" t="s">
        <v>8273</v>
      </c>
      <c r="P3519" t="s">
        <v>8274</v>
      </c>
      <c r="Q3519">
        <f t="shared" si="110"/>
        <v>307.69</v>
      </c>
      <c r="R3519" s="17">
        <v>41794.817523148151</v>
      </c>
      <c r="S3519" s="17">
        <v>41824.458333333336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>
        <f t="shared" si="109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s="11" t="s">
        <v>8273</v>
      </c>
      <c r="P3520" t="s">
        <v>8274</v>
      </c>
      <c r="Q3520">
        <f t="shared" si="110"/>
        <v>50.02</v>
      </c>
      <c r="R3520" s="17">
        <v>41893.783553240741</v>
      </c>
      <c r="S3520" s="17">
        <v>41914.597916666666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>
        <f t="shared" si="109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s="11" t="s">
        <v>8273</v>
      </c>
      <c r="P3521" t="s">
        <v>8274</v>
      </c>
      <c r="Q3521">
        <f t="shared" si="110"/>
        <v>72.39</v>
      </c>
      <c r="R3521" s="17">
        <v>42037.598958333328</v>
      </c>
      <c r="S3521" s="17">
        <v>42067.598958333328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>
        <f t="shared" ref="F3522:F3585" si="111">ROUND(E3522/D3522*100,0)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s="11" t="s">
        <v>8273</v>
      </c>
      <c r="P3522" t="s">
        <v>8274</v>
      </c>
      <c r="Q3522">
        <f t="shared" ref="Q3522:Q3585" si="112">IFERROR(ROUND(E3522/M3522,2),0)</f>
        <v>95.95</v>
      </c>
      <c r="R3522" s="17">
        <v>42227.824212962965</v>
      </c>
      <c r="S3522" s="17">
        <v>42253.57430555555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>
        <f t="shared" si="111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s="11" t="s">
        <v>8273</v>
      </c>
      <c r="P3523" t="s">
        <v>8274</v>
      </c>
      <c r="Q3523">
        <f t="shared" si="112"/>
        <v>45.62</v>
      </c>
      <c r="R3523" s="17">
        <v>41881.361342592594</v>
      </c>
      <c r="S3523" s="17">
        <v>41911.361342592594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>
        <f t="shared" si="111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s="11" t="s">
        <v>8273</v>
      </c>
      <c r="P3524" t="s">
        <v>8274</v>
      </c>
      <c r="Q3524">
        <f t="shared" si="112"/>
        <v>41.03</v>
      </c>
      <c r="R3524" s="17">
        <v>42234.789884259255</v>
      </c>
      <c r="S3524" s="17">
        <v>42262.420833333337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>
        <f t="shared" si="111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s="11" t="s">
        <v>8273</v>
      </c>
      <c r="P3525" t="s">
        <v>8274</v>
      </c>
      <c r="Q3525">
        <f t="shared" si="112"/>
        <v>56.83</v>
      </c>
      <c r="R3525" s="17">
        <v>42581.397546296299</v>
      </c>
      <c r="S3525" s="17">
        <v>42638.958333333328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>
        <f t="shared" si="111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s="11" t="s">
        <v>8273</v>
      </c>
      <c r="P3526" t="s">
        <v>8274</v>
      </c>
      <c r="Q3526">
        <f t="shared" si="112"/>
        <v>137.24</v>
      </c>
      <c r="R3526" s="17">
        <v>41880.76357638889</v>
      </c>
      <c r="S3526" s="17">
        <v>41895.166666666664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>
        <f t="shared" si="111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s="11" t="s">
        <v>8273</v>
      </c>
      <c r="P3527" t="s">
        <v>8274</v>
      </c>
      <c r="Q3527">
        <f t="shared" si="112"/>
        <v>75.709999999999994</v>
      </c>
      <c r="R3527" s="17">
        <v>42214.6956712963</v>
      </c>
      <c r="S3527" s="17">
        <v>42225.666666666672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>
        <f t="shared" si="111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s="11" t="s">
        <v>8273</v>
      </c>
      <c r="P3528" t="s">
        <v>8274</v>
      </c>
      <c r="Q3528">
        <f t="shared" si="112"/>
        <v>99</v>
      </c>
      <c r="R3528" s="17">
        <v>42460.335312499999</v>
      </c>
      <c r="S3528" s="17">
        <v>42488.249305555553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>
        <f t="shared" si="111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s="11" t="s">
        <v>8273</v>
      </c>
      <c r="P3529" t="s">
        <v>8274</v>
      </c>
      <c r="Q3529">
        <f t="shared" si="112"/>
        <v>81.569999999999993</v>
      </c>
      <c r="R3529" s="17">
        <v>42167.023206018523</v>
      </c>
      <c r="S3529" s="17">
        <v>42196.165972222225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>
        <f t="shared" si="111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s="11" t="s">
        <v>8273</v>
      </c>
      <c r="P3530" t="s">
        <v>8274</v>
      </c>
      <c r="Q3530">
        <f t="shared" si="112"/>
        <v>45.11</v>
      </c>
      <c r="R3530" s="17">
        <v>42733.50136574074</v>
      </c>
      <c r="S3530" s="17">
        <v>42753.50136574074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>
        <f t="shared" si="111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s="11" t="s">
        <v>8273</v>
      </c>
      <c r="P3531" t="s">
        <v>8274</v>
      </c>
      <c r="Q3531">
        <f t="shared" si="112"/>
        <v>36.67</v>
      </c>
      <c r="R3531" s="17">
        <v>42177.761782407411</v>
      </c>
      <c r="S3531" s="17">
        <v>42198.041666666672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>
        <f t="shared" si="111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s="11" t="s">
        <v>8273</v>
      </c>
      <c r="P3532" t="s">
        <v>8274</v>
      </c>
      <c r="Q3532">
        <f t="shared" si="112"/>
        <v>125</v>
      </c>
      <c r="R3532" s="17">
        <v>42442.623344907406</v>
      </c>
      <c r="S3532" s="17">
        <v>42470.833333333328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>
        <f t="shared" si="111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s="11" t="s">
        <v>8273</v>
      </c>
      <c r="P3533" t="s">
        <v>8274</v>
      </c>
      <c r="Q3533">
        <f t="shared" si="112"/>
        <v>49.23</v>
      </c>
      <c r="R3533" s="17">
        <v>42521.654328703706</v>
      </c>
      <c r="S3533" s="17">
        <v>42551.654328703706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>
        <f t="shared" si="111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s="11" t="s">
        <v>8273</v>
      </c>
      <c r="P3534" t="s">
        <v>8274</v>
      </c>
      <c r="Q3534">
        <f t="shared" si="112"/>
        <v>42.3</v>
      </c>
      <c r="R3534" s="17">
        <v>41884.599849537037</v>
      </c>
      <c r="S3534" s="17">
        <v>41900.165972222225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>
        <f t="shared" si="111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s="11" t="s">
        <v>8273</v>
      </c>
      <c r="P3535" t="s">
        <v>8274</v>
      </c>
      <c r="Q3535">
        <f t="shared" si="112"/>
        <v>78.88</v>
      </c>
      <c r="R3535" s="17">
        <v>42289.761192129634</v>
      </c>
      <c r="S3535" s="17">
        <v>42319.802858796291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>
        <f t="shared" si="111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s="11" t="s">
        <v>8273</v>
      </c>
      <c r="P3536" t="s">
        <v>8274</v>
      </c>
      <c r="Q3536">
        <f t="shared" si="112"/>
        <v>38.28</v>
      </c>
      <c r="R3536" s="17">
        <v>42243.6252662037</v>
      </c>
      <c r="S3536" s="17">
        <v>42278.6252662037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>
        <f t="shared" si="111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s="11" t="s">
        <v>8273</v>
      </c>
      <c r="P3537" t="s">
        <v>8274</v>
      </c>
      <c r="Q3537">
        <f t="shared" si="112"/>
        <v>44.85</v>
      </c>
      <c r="R3537" s="17">
        <v>42248.640162037031</v>
      </c>
      <c r="S3537" s="17">
        <v>42279.75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>
        <f t="shared" si="111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s="11" t="s">
        <v>8273</v>
      </c>
      <c r="P3538" t="s">
        <v>8274</v>
      </c>
      <c r="Q3538">
        <f t="shared" si="112"/>
        <v>13.53</v>
      </c>
      <c r="R3538" s="17">
        <v>42328.727141203708</v>
      </c>
      <c r="S3538" s="17">
        <v>42358.499305555553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>
        <f t="shared" si="111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s="11" t="s">
        <v>8273</v>
      </c>
      <c r="P3539" t="s">
        <v>8274</v>
      </c>
      <c r="Q3539">
        <f t="shared" si="112"/>
        <v>43.5</v>
      </c>
      <c r="R3539" s="17">
        <v>41923.354351851849</v>
      </c>
      <c r="S3539" s="17">
        <v>41960.332638888889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>
        <f t="shared" si="111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s="11" t="s">
        <v>8273</v>
      </c>
      <c r="P3540" t="s">
        <v>8274</v>
      </c>
      <c r="Q3540">
        <f t="shared" si="112"/>
        <v>30.95</v>
      </c>
      <c r="R3540" s="17">
        <v>42571.420601851853</v>
      </c>
      <c r="S3540" s="17">
        <v>42599.420601851853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>
        <f t="shared" si="111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s="11" t="s">
        <v>8273</v>
      </c>
      <c r="P3541" t="s">
        <v>8274</v>
      </c>
      <c r="Q3541">
        <f t="shared" si="112"/>
        <v>55.23</v>
      </c>
      <c r="R3541" s="17">
        <v>42600.756041666667</v>
      </c>
      <c r="S3541" s="17">
        <v>42621.756041666667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>
        <f t="shared" si="111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s="11" t="s">
        <v>8273</v>
      </c>
      <c r="P3542" t="s">
        <v>8274</v>
      </c>
      <c r="Q3542">
        <f t="shared" si="112"/>
        <v>46.13</v>
      </c>
      <c r="R3542" s="17">
        <v>42517.003368055557</v>
      </c>
      <c r="S3542" s="17">
        <v>42547.003368055557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>
        <f t="shared" si="111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s="11" t="s">
        <v>8273</v>
      </c>
      <c r="P3543" t="s">
        <v>8274</v>
      </c>
      <c r="Q3543">
        <f t="shared" si="112"/>
        <v>39.380000000000003</v>
      </c>
      <c r="R3543" s="17">
        <v>42222.730034722219</v>
      </c>
      <c r="S3543" s="17">
        <v>42247.730034722219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>
        <f t="shared" si="111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s="11" t="s">
        <v>8273</v>
      </c>
      <c r="P3544" t="s">
        <v>8274</v>
      </c>
      <c r="Q3544">
        <f t="shared" si="112"/>
        <v>66.150000000000006</v>
      </c>
      <c r="R3544" s="17">
        <v>41829.599791666667</v>
      </c>
      <c r="S3544" s="17">
        <v>41889.599791666667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>
        <f t="shared" si="111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s="11" t="s">
        <v>8273</v>
      </c>
      <c r="P3545" t="s">
        <v>8274</v>
      </c>
      <c r="Q3545">
        <f t="shared" si="112"/>
        <v>54.14</v>
      </c>
      <c r="R3545" s="17">
        <v>42150.755312499998</v>
      </c>
      <c r="S3545" s="17">
        <v>42180.755312499998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>
        <f t="shared" si="111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s="11" t="s">
        <v>8273</v>
      </c>
      <c r="P3546" t="s">
        <v>8274</v>
      </c>
      <c r="Q3546">
        <f t="shared" si="112"/>
        <v>104.17</v>
      </c>
      <c r="R3546" s="17">
        <v>42040.831678240742</v>
      </c>
      <c r="S3546" s="17">
        <v>42070.831678240742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>
        <f t="shared" si="111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s="11" t="s">
        <v>8273</v>
      </c>
      <c r="P3547" t="s">
        <v>8274</v>
      </c>
      <c r="Q3547">
        <f t="shared" si="112"/>
        <v>31.38</v>
      </c>
      <c r="R3547" s="17">
        <v>42075.807395833333</v>
      </c>
      <c r="S3547" s="17">
        <v>42105.807395833333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>
        <f t="shared" si="111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s="11" t="s">
        <v>8273</v>
      </c>
      <c r="P3548" t="s">
        <v>8274</v>
      </c>
      <c r="Q3548">
        <f t="shared" si="112"/>
        <v>59.21</v>
      </c>
      <c r="R3548" s="17">
        <v>42073.660694444443</v>
      </c>
      <c r="S3548" s="17">
        <v>42095.165972222225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>
        <f t="shared" si="111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s="11" t="s">
        <v>8273</v>
      </c>
      <c r="P3549" t="s">
        <v>8274</v>
      </c>
      <c r="Q3549">
        <f t="shared" si="112"/>
        <v>119.18</v>
      </c>
      <c r="R3549" s="17">
        <v>42480.078715277778</v>
      </c>
      <c r="S3549" s="17">
        <v>42504.165972222225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>
        <f t="shared" si="111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s="11" t="s">
        <v>8273</v>
      </c>
      <c r="P3550" t="s">
        <v>8274</v>
      </c>
      <c r="Q3550">
        <f t="shared" si="112"/>
        <v>164.62</v>
      </c>
      <c r="R3550" s="17">
        <v>42411.942291666666</v>
      </c>
      <c r="S3550" s="17">
        <v>42434.041666666672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>
        <f t="shared" si="111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s="11" t="s">
        <v>8273</v>
      </c>
      <c r="P3551" t="s">
        <v>8274</v>
      </c>
      <c r="Q3551">
        <f t="shared" si="112"/>
        <v>24.29</v>
      </c>
      <c r="R3551" s="17">
        <v>42223.394363425927</v>
      </c>
      <c r="S3551" s="17">
        <v>42251.394363425927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>
        <f t="shared" si="111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s="11" t="s">
        <v>8273</v>
      </c>
      <c r="P3552" t="s">
        <v>8274</v>
      </c>
      <c r="Q3552">
        <f t="shared" si="112"/>
        <v>40.94</v>
      </c>
      <c r="R3552" s="17">
        <v>42462.893495370372</v>
      </c>
      <c r="S3552" s="17">
        <v>42492.893495370372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>
        <f t="shared" si="111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s="11" t="s">
        <v>8273</v>
      </c>
      <c r="P3553" t="s">
        <v>8274</v>
      </c>
      <c r="Q3553">
        <f t="shared" si="112"/>
        <v>61.1</v>
      </c>
      <c r="R3553" s="17">
        <v>41753.515856481477</v>
      </c>
      <c r="S3553" s="17">
        <v>41781.921527777777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>
        <f t="shared" si="111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s="11" t="s">
        <v>8273</v>
      </c>
      <c r="P3554" t="s">
        <v>8274</v>
      </c>
      <c r="Q3554">
        <f t="shared" si="112"/>
        <v>38.65</v>
      </c>
      <c r="R3554" s="17">
        <v>41788.587083333332</v>
      </c>
      <c r="S3554" s="17">
        <v>41818.587083333332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>
        <f t="shared" si="111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s="11" t="s">
        <v>8273</v>
      </c>
      <c r="P3555" t="s">
        <v>8274</v>
      </c>
      <c r="Q3555">
        <f t="shared" si="112"/>
        <v>56.2</v>
      </c>
      <c r="R3555" s="17">
        <v>42196.028703703705</v>
      </c>
      <c r="S3555" s="17">
        <v>42228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>
        <f t="shared" si="111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s="11" t="s">
        <v>8273</v>
      </c>
      <c r="P3556" t="s">
        <v>8274</v>
      </c>
      <c r="Q3556">
        <f t="shared" si="112"/>
        <v>107</v>
      </c>
      <c r="R3556" s="17">
        <v>42016.050451388888</v>
      </c>
      <c r="S3556" s="17">
        <v>42046.708333333328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>
        <f t="shared" si="111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s="11" t="s">
        <v>8273</v>
      </c>
      <c r="P3557" t="s">
        <v>8274</v>
      </c>
      <c r="Q3557">
        <f t="shared" si="112"/>
        <v>171.43</v>
      </c>
      <c r="R3557" s="17">
        <v>42661.442060185189</v>
      </c>
      <c r="S3557" s="17">
        <v>42691.483726851846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>
        <f t="shared" si="111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s="11" t="s">
        <v>8273</v>
      </c>
      <c r="P3558" t="s">
        <v>8274</v>
      </c>
      <c r="Q3558">
        <f t="shared" si="112"/>
        <v>110.5</v>
      </c>
      <c r="R3558" s="17">
        <v>41808.649583333332</v>
      </c>
      <c r="S3558" s="17">
        <v>41868.649583333332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>
        <f t="shared" si="111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s="11" t="s">
        <v>8273</v>
      </c>
      <c r="P3559" t="s">
        <v>8274</v>
      </c>
      <c r="Q3559">
        <f t="shared" si="112"/>
        <v>179.28</v>
      </c>
      <c r="R3559" s="17">
        <v>41730.276747685188</v>
      </c>
      <c r="S3559" s="17">
        <v>41764.276747685188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>
        <f t="shared" si="111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s="11" t="s">
        <v>8273</v>
      </c>
      <c r="P3560" t="s">
        <v>8274</v>
      </c>
      <c r="Q3560">
        <f t="shared" si="112"/>
        <v>22.91</v>
      </c>
      <c r="R3560" s="17">
        <v>42139.816840277781</v>
      </c>
      <c r="S3560" s="17">
        <v>42181.875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>
        <f t="shared" si="111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s="11" t="s">
        <v>8273</v>
      </c>
      <c r="P3561" t="s">
        <v>8274</v>
      </c>
      <c r="Q3561">
        <f t="shared" si="112"/>
        <v>43.13</v>
      </c>
      <c r="R3561" s="17">
        <v>42194.096157407403</v>
      </c>
      <c r="S3561" s="17">
        <v>42216.373611111107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>
        <f t="shared" si="111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s="11" t="s">
        <v>8273</v>
      </c>
      <c r="P3562" t="s">
        <v>8274</v>
      </c>
      <c r="Q3562">
        <f t="shared" si="112"/>
        <v>46.89</v>
      </c>
      <c r="R3562" s="17">
        <v>42115.889652777783</v>
      </c>
      <c r="S3562" s="17">
        <v>42151.114583333328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>
        <f t="shared" si="111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s="11" t="s">
        <v>8273</v>
      </c>
      <c r="P3563" t="s">
        <v>8274</v>
      </c>
      <c r="Q3563">
        <f t="shared" si="112"/>
        <v>47.41</v>
      </c>
      <c r="R3563" s="17">
        <v>42203.680300925931</v>
      </c>
      <c r="S3563" s="17">
        <v>42221.774999999994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>
        <f t="shared" si="111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s="11" t="s">
        <v>8273</v>
      </c>
      <c r="P3564" t="s">
        <v>8274</v>
      </c>
      <c r="Q3564">
        <f t="shared" si="112"/>
        <v>15.13</v>
      </c>
      <c r="R3564" s="17">
        <v>42433.761886574073</v>
      </c>
      <c r="S3564" s="17">
        <v>42442.916666666672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>
        <f t="shared" si="111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s="11" t="s">
        <v>8273</v>
      </c>
      <c r="P3565" t="s">
        <v>8274</v>
      </c>
      <c r="Q3565">
        <f t="shared" si="112"/>
        <v>21.1</v>
      </c>
      <c r="R3565" s="17">
        <v>42555.671944444446</v>
      </c>
      <c r="S3565" s="17">
        <v>42583.791666666672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>
        <f t="shared" si="111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s="11" t="s">
        <v>8273</v>
      </c>
      <c r="P3566" t="s">
        <v>8274</v>
      </c>
      <c r="Q3566">
        <f t="shared" si="112"/>
        <v>59.12</v>
      </c>
      <c r="R3566" s="17">
        <v>42236.623252314821</v>
      </c>
      <c r="S3566" s="17">
        <v>42282.666666666672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>
        <f t="shared" si="111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s="11" t="s">
        <v>8273</v>
      </c>
      <c r="P3567" t="s">
        <v>8274</v>
      </c>
      <c r="Q3567">
        <f t="shared" si="112"/>
        <v>97.92</v>
      </c>
      <c r="R3567" s="17">
        <v>41974.743148148147</v>
      </c>
      <c r="S3567" s="17">
        <v>42004.743148148147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>
        <f t="shared" si="111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s="11" t="s">
        <v>8273</v>
      </c>
      <c r="P3568" t="s">
        <v>8274</v>
      </c>
      <c r="Q3568">
        <f t="shared" si="112"/>
        <v>55.13</v>
      </c>
      <c r="R3568" s="17">
        <v>41997.507905092592</v>
      </c>
      <c r="S3568" s="17">
        <v>42027.507905092592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>
        <f t="shared" si="111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s="11" t="s">
        <v>8273</v>
      </c>
      <c r="P3569" t="s">
        <v>8274</v>
      </c>
      <c r="Q3569">
        <f t="shared" si="112"/>
        <v>26.54</v>
      </c>
      <c r="R3569" s="17">
        <v>42135.810694444444</v>
      </c>
      <c r="S3569" s="17">
        <v>42165.810694444444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>
        <f t="shared" si="111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s="11" t="s">
        <v>8273</v>
      </c>
      <c r="P3570" t="s">
        <v>8274</v>
      </c>
      <c r="Q3570">
        <f t="shared" si="112"/>
        <v>58.42</v>
      </c>
      <c r="R3570" s="17">
        <v>41869.740671296298</v>
      </c>
      <c r="S3570" s="17">
        <v>41899.740671296298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>
        <f t="shared" si="111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s="11" t="s">
        <v>8273</v>
      </c>
      <c r="P3571" t="s">
        <v>8274</v>
      </c>
      <c r="Q3571">
        <f t="shared" si="112"/>
        <v>122.54</v>
      </c>
      <c r="R3571" s="17">
        <v>41982.688611111109</v>
      </c>
      <c r="S3571" s="17">
        <v>42012.688611111109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>
        <f t="shared" si="111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s="11" t="s">
        <v>8273</v>
      </c>
      <c r="P3572" t="s">
        <v>8274</v>
      </c>
      <c r="Q3572">
        <f t="shared" si="112"/>
        <v>87.96</v>
      </c>
      <c r="R3572" s="17">
        <v>41976.331979166673</v>
      </c>
      <c r="S3572" s="17">
        <v>42004.291666666672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>
        <f t="shared" si="111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s="11" t="s">
        <v>8273</v>
      </c>
      <c r="P3573" t="s">
        <v>8274</v>
      </c>
      <c r="Q3573">
        <f t="shared" si="112"/>
        <v>73.239999999999995</v>
      </c>
      <c r="R3573" s="17">
        <v>41912.858946759261</v>
      </c>
      <c r="S3573" s="17">
        <v>41942.858946759261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>
        <f t="shared" si="111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s="11" t="s">
        <v>8273</v>
      </c>
      <c r="P3574" t="s">
        <v>8274</v>
      </c>
      <c r="Q3574">
        <f t="shared" si="112"/>
        <v>55.56</v>
      </c>
      <c r="R3574" s="17">
        <v>42146.570393518516</v>
      </c>
      <c r="S3574" s="17">
        <v>42176.570393518516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>
        <f t="shared" si="111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s="11" t="s">
        <v>8273</v>
      </c>
      <c r="P3575" t="s">
        <v>8274</v>
      </c>
      <c r="Q3575">
        <f t="shared" si="112"/>
        <v>39.54</v>
      </c>
      <c r="R3575" s="17">
        <v>41921.375532407408</v>
      </c>
      <c r="S3575" s="17">
        <v>41951.417199074072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>
        <f t="shared" si="111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s="11" t="s">
        <v>8273</v>
      </c>
      <c r="P3576" t="s">
        <v>8274</v>
      </c>
      <c r="Q3576">
        <f t="shared" si="112"/>
        <v>136.78</v>
      </c>
      <c r="R3576" s="17">
        <v>41926.942685185182</v>
      </c>
      <c r="S3576" s="17">
        <v>41956.984351851846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>
        <f t="shared" si="111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s="11" t="s">
        <v>8273</v>
      </c>
      <c r="P3577" t="s">
        <v>8274</v>
      </c>
      <c r="Q3577">
        <f t="shared" si="112"/>
        <v>99.34</v>
      </c>
      <c r="R3577" s="17">
        <v>42561.783877314811</v>
      </c>
      <c r="S3577" s="17">
        <v>42593.165972222225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>
        <f t="shared" si="111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s="11" t="s">
        <v>8273</v>
      </c>
      <c r="P3578" t="s">
        <v>8274</v>
      </c>
      <c r="Q3578">
        <f t="shared" si="112"/>
        <v>20</v>
      </c>
      <c r="R3578" s="17">
        <v>42649.54923611111</v>
      </c>
      <c r="S3578" s="17">
        <v>42709.590902777782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>
        <f t="shared" si="111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s="11" t="s">
        <v>8273</v>
      </c>
      <c r="P3579" t="s">
        <v>8274</v>
      </c>
      <c r="Q3579">
        <f t="shared" si="112"/>
        <v>28.89</v>
      </c>
      <c r="R3579" s="17">
        <v>42093.786840277782</v>
      </c>
      <c r="S3579" s="17">
        <v>42120.26944444445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>
        <f t="shared" si="111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s="11" t="s">
        <v>8273</v>
      </c>
      <c r="P3580" t="s">
        <v>8274</v>
      </c>
      <c r="Q3580">
        <f t="shared" si="112"/>
        <v>40.549999999999997</v>
      </c>
      <c r="R3580" s="17">
        <v>42460.733530092592</v>
      </c>
      <c r="S3580" s="17">
        <v>42490.733530092592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>
        <f t="shared" si="111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s="11" t="s">
        <v>8273</v>
      </c>
      <c r="P3581" t="s">
        <v>8274</v>
      </c>
      <c r="Q3581">
        <f t="shared" si="112"/>
        <v>35.71</v>
      </c>
      <c r="R3581" s="17">
        <v>42430.762222222227</v>
      </c>
      <c r="S3581" s="17">
        <v>42460.720555555556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>
        <f t="shared" si="111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s="11" t="s">
        <v>8273</v>
      </c>
      <c r="P3582" t="s">
        <v>8274</v>
      </c>
      <c r="Q3582">
        <f t="shared" si="112"/>
        <v>37.96</v>
      </c>
      <c r="R3582" s="17">
        <v>42026.176180555558</v>
      </c>
      <c r="S3582" s="17">
        <v>42064.207638888889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>
        <f t="shared" si="111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s="11" t="s">
        <v>8273</v>
      </c>
      <c r="P3583" t="s">
        <v>8274</v>
      </c>
      <c r="Q3583">
        <f t="shared" si="112"/>
        <v>33.33</v>
      </c>
      <c r="R3583" s="17">
        <v>41836.471180555556</v>
      </c>
      <c r="S3583" s="17">
        <v>41850.471180555556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>
        <f t="shared" si="111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s="11" t="s">
        <v>8273</v>
      </c>
      <c r="P3584" t="s">
        <v>8274</v>
      </c>
      <c r="Q3584">
        <f t="shared" si="112"/>
        <v>58.57</v>
      </c>
      <c r="R3584" s="17">
        <v>42451.095856481479</v>
      </c>
      <c r="S3584" s="17">
        <v>42465.095856481479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>
        <f t="shared" si="111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s="11" t="s">
        <v>8273</v>
      </c>
      <c r="P3585" t="s">
        <v>8274</v>
      </c>
      <c r="Q3585">
        <f t="shared" si="112"/>
        <v>135.63</v>
      </c>
      <c r="R3585" s="17">
        <v>42418.425983796296</v>
      </c>
      <c r="S3585" s="17">
        <v>42478.384317129632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>
        <f t="shared" ref="F3586:F3649" si="113">ROUND(E3586/D3586*100,0)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s="11" t="s">
        <v>8273</v>
      </c>
      <c r="P3586" t="s">
        <v>8274</v>
      </c>
      <c r="Q3586">
        <f t="shared" ref="Q3586:Q3649" si="114">IFERROR(ROUND(E3586/M3586,2),0)</f>
        <v>30.94</v>
      </c>
      <c r="R3586" s="17">
        <v>42168.316481481481</v>
      </c>
      <c r="S3586" s="17">
        <v>42198.316481481481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>
        <f t="shared" si="113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s="11" t="s">
        <v>8273</v>
      </c>
      <c r="P3587" t="s">
        <v>8274</v>
      </c>
      <c r="Q3587">
        <f t="shared" si="114"/>
        <v>176.09</v>
      </c>
      <c r="R3587" s="17">
        <v>41964.716319444444</v>
      </c>
      <c r="S3587" s="17">
        <v>41994.716319444444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>
        <f t="shared" si="113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s="11" t="s">
        <v>8273</v>
      </c>
      <c r="P3588" t="s">
        <v>8274</v>
      </c>
      <c r="Q3588">
        <f t="shared" si="114"/>
        <v>151.97999999999999</v>
      </c>
      <c r="R3588" s="17">
        <v>42576.697569444441</v>
      </c>
      <c r="S3588" s="17">
        <v>42636.697569444441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>
        <f t="shared" si="113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s="11" t="s">
        <v>8273</v>
      </c>
      <c r="P3589" t="s">
        <v>8274</v>
      </c>
      <c r="Q3589">
        <f t="shared" si="114"/>
        <v>22.61</v>
      </c>
      <c r="R3589" s="17">
        <v>42503.539976851855</v>
      </c>
      <c r="S3589" s="17">
        <v>42548.791666666672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>
        <f t="shared" si="113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s="11" t="s">
        <v>8273</v>
      </c>
      <c r="P3590" t="s">
        <v>8274</v>
      </c>
      <c r="Q3590">
        <f t="shared" si="114"/>
        <v>18.27</v>
      </c>
      <c r="R3590" s="17">
        <v>42101.828819444447</v>
      </c>
      <c r="S3590" s="17">
        <v>42123.958333333328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>
        <f t="shared" si="113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s="11" t="s">
        <v>8273</v>
      </c>
      <c r="P3591" t="s">
        <v>8274</v>
      </c>
      <c r="Q3591">
        <f t="shared" si="114"/>
        <v>82.26</v>
      </c>
      <c r="R3591" s="17">
        <v>42125.647534722222</v>
      </c>
      <c r="S3591" s="17">
        <v>42150.647534722222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>
        <f t="shared" si="113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s="11" t="s">
        <v>8273</v>
      </c>
      <c r="P3592" t="s">
        <v>8274</v>
      </c>
      <c r="Q3592">
        <f t="shared" si="114"/>
        <v>68.53</v>
      </c>
      <c r="R3592" s="17">
        <v>41902.333726851852</v>
      </c>
      <c r="S3592" s="17">
        <v>41932.333726851852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>
        <f t="shared" si="113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s="11" t="s">
        <v>8273</v>
      </c>
      <c r="P3593" t="s">
        <v>8274</v>
      </c>
      <c r="Q3593">
        <f t="shared" si="114"/>
        <v>68.06</v>
      </c>
      <c r="R3593" s="17">
        <v>42003.948425925926</v>
      </c>
      <c r="S3593" s="17">
        <v>42028.207638888889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>
        <f t="shared" si="113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s="11" t="s">
        <v>8273</v>
      </c>
      <c r="P3594" t="s">
        <v>8274</v>
      </c>
      <c r="Q3594">
        <f t="shared" si="114"/>
        <v>72.709999999999994</v>
      </c>
      <c r="R3594" s="17">
        <v>41988.829942129625</v>
      </c>
      <c r="S3594" s="17">
        <v>42046.207638888889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>
        <f t="shared" si="113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s="11" t="s">
        <v>8273</v>
      </c>
      <c r="P3595" t="s">
        <v>8274</v>
      </c>
      <c r="Q3595">
        <f t="shared" si="114"/>
        <v>77.19</v>
      </c>
      <c r="R3595" s="17">
        <v>41974.898599537039</v>
      </c>
      <c r="S3595" s="17">
        <v>42009.851388888885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>
        <f t="shared" si="113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s="11" t="s">
        <v>8273</v>
      </c>
      <c r="P3596" t="s">
        <v>8274</v>
      </c>
      <c r="Q3596">
        <f t="shared" si="114"/>
        <v>55.97</v>
      </c>
      <c r="R3596" s="17">
        <v>42592.066921296297</v>
      </c>
      <c r="S3596" s="17">
        <v>42617.066921296297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>
        <f t="shared" si="113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s="11" t="s">
        <v>8273</v>
      </c>
      <c r="P3597" t="s">
        <v>8274</v>
      </c>
      <c r="Q3597">
        <f t="shared" si="114"/>
        <v>49.69</v>
      </c>
      <c r="R3597" s="17">
        <v>42050.008368055554</v>
      </c>
      <c r="S3597" s="17">
        <v>42076.290972222225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>
        <f t="shared" si="113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s="11" t="s">
        <v>8273</v>
      </c>
      <c r="P3598" t="s">
        <v>8274</v>
      </c>
      <c r="Q3598">
        <f t="shared" si="114"/>
        <v>79</v>
      </c>
      <c r="R3598" s="17">
        <v>41856.715069444443</v>
      </c>
      <c r="S3598" s="17">
        <v>41877.715069444443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>
        <f t="shared" si="113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s="11" t="s">
        <v>8273</v>
      </c>
      <c r="P3599" t="s">
        <v>8274</v>
      </c>
      <c r="Q3599">
        <f t="shared" si="114"/>
        <v>77.73</v>
      </c>
      <c r="R3599" s="17">
        <v>42417.585532407407</v>
      </c>
      <c r="S3599" s="17">
        <v>42432.249305555553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>
        <f t="shared" si="113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s="11" t="s">
        <v>8273</v>
      </c>
      <c r="P3600" t="s">
        <v>8274</v>
      </c>
      <c r="Q3600">
        <f t="shared" si="114"/>
        <v>40.78</v>
      </c>
      <c r="R3600" s="17">
        <v>41866.79886574074</v>
      </c>
      <c r="S3600" s="17">
        <v>41885.207638888889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>
        <f t="shared" si="113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s="11" t="s">
        <v>8273</v>
      </c>
      <c r="P3601" t="s">
        <v>8274</v>
      </c>
      <c r="Q3601">
        <f t="shared" si="114"/>
        <v>59.41</v>
      </c>
      <c r="R3601" s="17">
        <v>42220.79487268519</v>
      </c>
      <c r="S3601" s="17">
        <v>42246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>
        <f t="shared" si="113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s="11" t="s">
        <v>8273</v>
      </c>
      <c r="P3602" t="s">
        <v>8274</v>
      </c>
      <c r="Q3602">
        <f t="shared" si="114"/>
        <v>3.25</v>
      </c>
      <c r="R3602" s="17">
        <v>42628.849120370374</v>
      </c>
      <c r="S3602" s="17">
        <v>42656.849120370374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>
        <f t="shared" si="113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s="11" t="s">
        <v>8273</v>
      </c>
      <c r="P3603" t="s">
        <v>8274</v>
      </c>
      <c r="Q3603">
        <f t="shared" si="114"/>
        <v>39.380000000000003</v>
      </c>
      <c r="R3603" s="17">
        <v>41990.99863425926</v>
      </c>
      <c r="S3603" s="17">
        <v>42020.99863425926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>
        <f t="shared" si="113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s="11" t="s">
        <v>8273</v>
      </c>
      <c r="P3604" t="s">
        <v>8274</v>
      </c>
      <c r="Q3604">
        <f t="shared" si="114"/>
        <v>81.67</v>
      </c>
      <c r="R3604" s="17">
        <v>42447.894432870366</v>
      </c>
      <c r="S3604" s="17">
        <v>42507.894432870366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>
        <f t="shared" si="113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s="11" t="s">
        <v>8273</v>
      </c>
      <c r="P3605" t="s">
        <v>8274</v>
      </c>
      <c r="Q3605">
        <f t="shared" si="114"/>
        <v>44.91</v>
      </c>
      <c r="R3605" s="17">
        <v>42283.864351851851</v>
      </c>
      <c r="S3605" s="17">
        <v>42313.906018518523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>
        <f t="shared" si="113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s="11" t="s">
        <v>8273</v>
      </c>
      <c r="P3606" t="s">
        <v>8274</v>
      </c>
      <c r="Q3606">
        <f t="shared" si="114"/>
        <v>49.06</v>
      </c>
      <c r="R3606" s="17">
        <v>42483.015694444446</v>
      </c>
      <c r="S3606" s="17">
        <v>42489.290972222225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>
        <f t="shared" si="113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s="11" t="s">
        <v>8273</v>
      </c>
      <c r="P3607" t="s">
        <v>8274</v>
      </c>
      <c r="Q3607">
        <f t="shared" si="114"/>
        <v>30.67</v>
      </c>
      <c r="R3607" s="17">
        <v>42383.793124999997</v>
      </c>
      <c r="S3607" s="17">
        <v>42413.793124999997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>
        <f t="shared" si="113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s="11" t="s">
        <v>8273</v>
      </c>
      <c r="P3608" t="s">
        <v>8274</v>
      </c>
      <c r="Q3608">
        <f t="shared" si="114"/>
        <v>61.06</v>
      </c>
      <c r="R3608" s="17">
        <v>42566.604826388888</v>
      </c>
      <c r="S3608" s="17">
        <v>42596.604826388888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>
        <f t="shared" si="113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s="11" t="s">
        <v>8273</v>
      </c>
      <c r="P3609" t="s">
        <v>8274</v>
      </c>
      <c r="Q3609">
        <f t="shared" si="114"/>
        <v>29</v>
      </c>
      <c r="R3609" s="17">
        <v>42338.963912037041</v>
      </c>
      <c r="S3609" s="17">
        <v>42353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>
        <f t="shared" si="113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s="11" t="s">
        <v>8273</v>
      </c>
      <c r="P3610" t="s">
        <v>8274</v>
      </c>
      <c r="Q3610">
        <f t="shared" si="114"/>
        <v>29.63</v>
      </c>
      <c r="R3610" s="17">
        <v>42506.709375000006</v>
      </c>
      <c r="S3610" s="17">
        <v>42538.583333333328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>
        <f t="shared" si="113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s="11" t="s">
        <v>8273</v>
      </c>
      <c r="P3611" t="s">
        <v>8274</v>
      </c>
      <c r="Q3611">
        <f t="shared" si="114"/>
        <v>143.1</v>
      </c>
      <c r="R3611" s="17">
        <v>42429.991724537031</v>
      </c>
      <c r="S3611" s="17">
        <v>42459.950057870374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>
        <f t="shared" si="113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s="11" t="s">
        <v>8273</v>
      </c>
      <c r="P3612" t="s">
        <v>8274</v>
      </c>
      <c r="Q3612">
        <f t="shared" si="114"/>
        <v>52.35</v>
      </c>
      <c r="R3612" s="17">
        <v>42203.432129629626</v>
      </c>
      <c r="S3612" s="17">
        <v>42233.432129629626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>
        <f t="shared" si="113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s="11" t="s">
        <v>8273</v>
      </c>
      <c r="P3613" t="s">
        <v>8274</v>
      </c>
      <c r="Q3613">
        <f t="shared" si="114"/>
        <v>66.67</v>
      </c>
      <c r="R3613" s="17">
        <v>42072.370381944449</v>
      </c>
      <c r="S3613" s="17">
        <v>42102.370381944449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>
        <f t="shared" si="113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s="11" t="s">
        <v>8273</v>
      </c>
      <c r="P3614" t="s">
        <v>8274</v>
      </c>
      <c r="Q3614">
        <f t="shared" si="114"/>
        <v>126.67</v>
      </c>
      <c r="R3614" s="17">
        <v>41789.726979166669</v>
      </c>
      <c r="S3614" s="17">
        <v>41799.726979166669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>
        <f t="shared" si="113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s="11" t="s">
        <v>8273</v>
      </c>
      <c r="P3615" t="s">
        <v>8274</v>
      </c>
      <c r="Q3615">
        <f t="shared" si="114"/>
        <v>62.5</v>
      </c>
      <c r="R3615" s="17">
        <v>41788.58997685185</v>
      </c>
      <c r="S3615" s="17">
        <v>41818.58997685185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>
        <f t="shared" si="113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s="11" t="s">
        <v>8273</v>
      </c>
      <c r="P3616" t="s">
        <v>8274</v>
      </c>
      <c r="Q3616">
        <f t="shared" si="114"/>
        <v>35.49</v>
      </c>
      <c r="R3616" s="17">
        <v>42144.041851851856</v>
      </c>
      <c r="S3616" s="17"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>
        <f t="shared" si="113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s="11" t="s">
        <v>8273</v>
      </c>
      <c r="P3617" t="s">
        <v>8274</v>
      </c>
      <c r="Q3617">
        <f t="shared" si="114"/>
        <v>37.08</v>
      </c>
      <c r="R3617" s="17">
        <v>42318.593703703707</v>
      </c>
      <c r="S3617" s="17"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>
        <f t="shared" si="113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s="11" t="s">
        <v>8273</v>
      </c>
      <c r="P3618" t="s">
        <v>8274</v>
      </c>
      <c r="Q3618">
        <f t="shared" si="114"/>
        <v>69.33</v>
      </c>
      <c r="R3618" s="17">
        <v>42052.949814814812</v>
      </c>
      <c r="S3618" s="17"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>
        <f t="shared" si="113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s="11" t="s">
        <v>8273</v>
      </c>
      <c r="P3619" t="s">
        <v>8274</v>
      </c>
      <c r="Q3619">
        <f t="shared" si="114"/>
        <v>17.25</v>
      </c>
      <c r="R3619" s="17">
        <v>42779.610289351855</v>
      </c>
      <c r="S3619" s="17"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>
        <f t="shared" si="113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s="11" t="s">
        <v>8273</v>
      </c>
      <c r="P3620" t="s">
        <v>8274</v>
      </c>
      <c r="Q3620">
        <f t="shared" si="114"/>
        <v>36.07</v>
      </c>
      <c r="R3620" s="17">
        <v>42128.627893518518</v>
      </c>
      <c r="S3620" s="17"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>
        <f t="shared" si="113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s="11" t="s">
        <v>8273</v>
      </c>
      <c r="P3621" t="s">
        <v>8274</v>
      </c>
      <c r="Q3621">
        <f t="shared" si="114"/>
        <v>66.47</v>
      </c>
      <c r="R3621" s="17">
        <v>42661.132245370376</v>
      </c>
      <c r="S3621" s="17"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>
        <f t="shared" si="113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s="11" t="s">
        <v>8273</v>
      </c>
      <c r="P3622" t="s">
        <v>8274</v>
      </c>
      <c r="Q3622">
        <f t="shared" si="114"/>
        <v>56.07</v>
      </c>
      <c r="R3622" s="17">
        <v>42037.938206018516</v>
      </c>
      <c r="S3622" s="17"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>
        <f t="shared" si="113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s="11" t="s">
        <v>8273</v>
      </c>
      <c r="P3623" t="s">
        <v>8274</v>
      </c>
      <c r="Q3623">
        <f t="shared" si="114"/>
        <v>47.03</v>
      </c>
      <c r="R3623" s="17">
        <v>42619.935694444444</v>
      </c>
      <c r="S3623" s="17"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>
        <f t="shared" si="113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s="11" t="s">
        <v>8273</v>
      </c>
      <c r="P3624" t="s">
        <v>8274</v>
      </c>
      <c r="Q3624">
        <f t="shared" si="114"/>
        <v>47.67</v>
      </c>
      <c r="R3624" s="17">
        <v>41877.221886574072</v>
      </c>
      <c r="S3624" s="17"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>
        <f t="shared" si="113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s="11" t="s">
        <v>8273</v>
      </c>
      <c r="P3625" t="s">
        <v>8274</v>
      </c>
      <c r="Q3625">
        <f t="shared" si="114"/>
        <v>88.24</v>
      </c>
      <c r="R3625" s="17">
        <v>41828.736921296295</v>
      </c>
      <c r="S3625" s="17"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>
        <f t="shared" si="113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s="11" t="s">
        <v>8273</v>
      </c>
      <c r="P3626" t="s">
        <v>8274</v>
      </c>
      <c r="Q3626">
        <f t="shared" si="114"/>
        <v>80.72</v>
      </c>
      <c r="R3626" s="17">
        <v>42545.774189814809</v>
      </c>
      <c r="S3626" s="17"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>
        <f t="shared" si="113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s="11" t="s">
        <v>8273</v>
      </c>
      <c r="P3627" t="s">
        <v>8274</v>
      </c>
      <c r="Q3627">
        <f t="shared" si="114"/>
        <v>39.49</v>
      </c>
      <c r="R3627" s="17">
        <v>42157.652511574073</v>
      </c>
      <c r="S3627" s="17"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>
        <f t="shared" si="113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s="11" t="s">
        <v>8273</v>
      </c>
      <c r="P3628" t="s">
        <v>8274</v>
      </c>
      <c r="Q3628">
        <f t="shared" si="114"/>
        <v>84.85</v>
      </c>
      <c r="R3628" s="17">
        <v>41846.667326388888</v>
      </c>
      <c r="S3628" s="17"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>
        <f t="shared" si="113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s="11" t="s">
        <v>8273</v>
      </c>
      <c r="P3629" t="s">
        <v>8274</v>
      </c>
      <c r="Q3629">
        <f t="shared" si="114"/>
        <v>68.97</v>
      </c>
      <c r="R3629" s="17">
        <v>42460.741747685184</v>
      </c>
      <c r="S3629" s="17"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 t="shared" si="113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s="11" t="s">
        <v>8273</v>
      </c>
      <c r="P3630" t="s">
        <v>8315</v>
      </c>
      <c r="Q3630">
        <f t="shared" si="114"/>
        <v>0</v>
      </c>
      <c r="R3630" s="17">
        <v>42291.833287037036</v>
      </c>
      <c r="S3630" s="17"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 t="shared" si="113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s="11" t="s">
        <v>8273</v>
      </c>
      <c r="P3631" t="s">
        <v>8315</v>
      </c>
      <c r="Q3631">
        <f t="shared" si="114"/>
        <v>1</v>
      </c>
      <c r="R3631" s="17">
        <v>42437.094490740739</v>
      </c>
      <c r="S3631" s="17"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 t="shared" si="113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s="11" t="s">
        <v>8273</v>
      </c>
      <c r="P3632" t="s">
        <v>8315</v>
      </c>
      <c r="Q3632">
        <f t="shared" si="114"/>
        <v>1</v>
      </c>
      <c r="R3632" s="17">
        <v>41942.84710648148</v>
      </c>
      <c r="S3632" s="17">
        <v>41972.888773148152</v>
      </c>
      <c r="T3632">
        <f>YEAR(R3632)</f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 t="shared" si="113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s="11" t="s">
        <v>8273</v>
      </c>
      <c r="P3633" t="s">
        <v>8315</v>
      </c>
      <c r="Q3633">
        <f t="shared" si="114"/>
        <v>147.88</v>
      </c>
      <c r="R3633" s="17">
        <v>41880.753437499996</v>
      </c>
      <c r="S3633" s="17"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 t="shared" si="113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s="11" t="s">
        <v>8273</v>
      </c>
      <c r="P3634" t="s">
        <v>8315</v>
      </c>
      <c r="Q3634">
        <f t="shared" si="114"/>
        <v>100</v>
      </c>
      <c r="R3634" s="17">
        <v>41946.936909722222</v>
      </c>
      <c r="S3634" s="17">
        <v>41966.936909722222</v>
      </c>
      <c r="T3634">
        <f>YEAR(R3634)</f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 t="shared" si="113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s="11" t="s">
        <v>8273</v>
      </c>
      <c r="P3635" t="s">
        <v>8315</v>
      </c>
      <c r="Q3635">
        <f t="shared" si="114"/>
        <v>56.84</v>
      </c>
      <c r="R3635" s="17">
        <v>42649.623460648145</v>
      </c>
      <c r="S3635" s="17"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 t="shared" si="113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s="11" t="s">
        <v>8273</v>
      </c>
      <c r="P3636" t="s">
        <v>8315</v>
      </c>
      <c r="Q3636">
        <f t="shared" si="114"/>
        <v>176.94</v>
      </c>
      <c r="R3636" s="17">
        <v>42701.166365740741</v>
      </c>
      <c r="S3636" s="17"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 t="shared" si="113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s="11" t="s">
        <v>8273</v>
      </c>
      <c r="P3637" t="s">
        <v>8315</v>
      </c>
      <c r="Q3637">
        <f t="shared" si="114"/>
        <v>127.6</v>
      </c>
      <c r="R3637" s="17">
        <v>42450.88282407407</v>
      </c>
      <c r="S3637" s="17"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 t="shared" si="113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s="11" t="s">
        <v>8273</v>
      </c>
      <c r="P3638" t="s">
        <v>8315</v>
      </c>
      <c r="Q3638">
        <f t="shared" si="114"/>
        <v>0</v>
      </c>
      <c r="R3638" s="17">
        <v>42226.694780092599</v>
      </c>
      <c r="S3638" s="17"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 t="shared" si="113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s="11" t="s">
        <v>8273</v>
      </c>
      <c r="P3639" t="s">
        <v>8315</v>
      </c>
      <c r="Q3639">
        <f t="shared" si="114"/>
        <v>66.14</v>
      </c>
      <c r="R3639" s="17">
        <v>41975.700636574074</v>
      </c>
      <c r="S3639" s="17"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 t="shared" si="113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s="11" t="s">
        <v>8273</v>
      </c>
      <c r="P3640" t="s">
        <v>8315</v>
      </c>
      <c r="Q3640">
        <f t="shared" si="114"/>
        <v>108</v>
      </c>
      <c r="R3640" s="17">
        <v>42053.672824074078</v>
      </c>
      <c r="S3640" s="17"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 t="shared" si="113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s="11" t="s">
        <v>8273</v>
      </c>
      <c r="P3641" t="s">
        <v>8315</v>
      </c>
      <c r="Q3641">
        <f t="shared" si="114"/>
        <v>1</v>
      </c>
      <c r="R3641" s="17">
        <v>42590.677152777775</v>
      </c>
      <c r="S3641" s="17"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 t="shared" si="113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s="11" t="s">
        <v>8273</v>
      </c>
      <c r="P3642" t="s">
        <v>8315</v>
      </c>
      <c r="Q3642">
        <f t="shared" si="114"/>
        <v>18.329999999999998</v>
      </c>
      <c r="R3642" s="17">
        <v>42104.781597222223</v>
      </c>
      <c r="S3642" s="17"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 t="shared" si="113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s="11" t="s">
        <v>8273</v>
      </c>
      <c r="P3643" t="s">
        <v>8315</v>
      </c>
      <c r="Q3643">
        <f t="shared" si="114"/>
        <v>0</v>
      </c>
      <c r="R3643" s="17">
        <v>41899.627071759263</v>
      </c>
      <c r="S3643" s="17"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 t="shared" si="113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s="11" t="s">
        <v>8273</v>
      </c>
      <c r="P3644" t="s">
        <v>8315</v>
      </c>
      <c r="Q3644">
        <f t="shared" si="114"/>
        <v>7.5</v>
      </c>
      <c r="R3644" s="17">
        <v>42297.816284722227</v>
      </c>
      <c r="S3644" s="17"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 t="shared" si="113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s="11" t="s">
        <v>8273</v>
      </c>
      <c r="P3645" t="s">
        <v>8315</v>
      </c>
      <c r="Q3645">
        <f t="shared" si="114"/>
        <v>0</v>
      </c>
      <c r="R3645" s="17">
        <v>42285.143969907411</v>
      </c>
      <c r="S3645" s="17"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 t="shared" si="113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s="11" t="s">
        <v>8273</v>
      </c>
      <c r="P3646" t="s">
        <v>8315</v>
      </c>
      <c r="Q3646">
        <f t="shared" si="114"/>
        <v>68.42</v>
      </c>
      <c r="R3646" s="17">
        <v>42409.241747685184</v>
      </c>
      <c r="S3646" s="17"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 t="shared" si="113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s="11" t="s">
        <v>8273</v>
      </c>
      <c r="P3647" t="s">
        <v>8315</v>
      </c>
      <c r="Q3647">
        <f t="shared" si="114"/>
        <v>1</v>
      </c>
      <c r="R3647" s="17">
        <v>42665.970347222217</v>
      </c>
      <c r="S3647" s="17"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 t="shared" si="113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s="11" t="s">
        <v>8273</v>
      </c>
      <c r="P3648" t="s">
        <v>8315</v>
      </c>
      <c r="Q3648">
        <f t="shared" si="114"/>
        <v>60.13</v>
      </c>
      <c r="R3648" s="17">
        <v>42140.421319444446</v>
      </c>
      <c r="S3648" s="17"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 t="shared" si="113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s="11" t="s">
        <v>8273</v>
      </c>
      <c r="P3649" t="s">
        <v>8315</v>
      </c>
      <c r="Q3649">
        <f t="shared" si="114"/>
        <v>15</v>
      </c>
      <c r="R3649" s="17">
        <v>42598.749155092592</v>
      </c>
      <c r="S3649" s="17">
        <v>42643.749155092592</v>
      </c>
      <c r="T3649">
        <f>YEAR(R3649)</f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>
        <f t="shared" ref="F3650:F3713" si="115">ROUND(E3650/D3650*100,0)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s="11" t="s">
        <v>8273</v>
      </c>
      <c r="P3650" t="s">
        <v>8274</v>
      </c>
      <c r="Q3650">
        <f t="shared" ref="Q3650:Q3713" si="116">IFERROR(ROUND(E3650/M3650,2),0)</f>
        <v>550.04</v>
      </c>
      <c r="R3650" s="17">
        <v>41887.292187500003</v>
      </c>
      <c r="S3650" s="17"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>
        <f t="shared" si="115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s="11" t="s">
        <v>8273</v>
      </c>
      <c r="P3651" t="s">
        <v>8274</v>
      </c>
      <c r="Q3651">
        <f t="shared" si="116"/>
        <v>97.5</v>
      </c>
      <c r="R3651" s="17">
        <v>41780.712893518517</v>
      </c>
      <c r="S3651" s="17"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>
        <f t="shared" si="115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s="11" t="s">
        <v>8273</v>
      </c>
      <c r="P3652" t="s">
        <v>8274</v>
      </c>
      <c r="Q3652">
        <f t="shared" si="116"/>
        <v>29.41</v>
      </c>
      <c r="R3652" s="17">
        <v>42381.478981481487</v>
      </c>
      <c r="S3652" s="17"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>
        <f t="shared" si="115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s="11" t="s">
        <v>8273</v>
      </c>
      <c r="P3653" t="s">
        <v>8274</v>
      </c>
      <c r="Q3653">
        <f t="shared" si="116"/>
        <v>57.78</v>
      </c>
      <c r="R3653" s="17">
        <v>41828.646319444444</v>
      </c>
      <c r="S3653" s="17"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>
        <f t="shared" si="115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s="11" t="s">
        <v>8273</v>
      </c>
      <c r="P3654" t="s">
        <v>8274</v>
      </c>
      <c r="Q3654">
        <f t="shared" si="116"/>
        <v>44.24</v>
      </c>
      <c r="R3654" s="17">
        <v>42596.644699074073</v>
      </c>
      <c r="S3654" s="17"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>
        <f t="shared" si="115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s="11" t="s">
        <v>8273</v>
      </c>
      <c r="P3655" t="s">
        <v>8274</v>
      </c>
      <c r="Q3655">
        <f t="shared" si="116"/>
        <v>60.91</v>
      </c>
      <c r="R3655" s="17">
        <v>42191.363506944443</v>
      </c>
      <c r="S3655" s="17"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>
        <f t="shared" si="115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s="11" t="s">
        <v>8273</v>
      </c>
      <c r="P3656" t="s">
        <v>8274</v>
      </c>
      <c r="Q3656">
        <f t="shared" si="116"/>
        <v>68.84</v>
      </c>
      <c r="R3656" s="17">
        <v>42440.416504629626</v>
      </c>
      <c r="S3656" s="17"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>
        <f t="shared" si="115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s="11" t="s">
        <v>8273</v>
      </c>
      <c r="P3657" t="s">
        <v>8274</v>
      </c>
      <c r="Q3657">
        <f t="shared" si="116"/>
        <v>73.58</v>
      </c>
      <c r="R3657" s="17">
        <v>42173.803217592591</v>
      </c>
      <c r="S3657" s="17"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>
        <f t="shared" si="115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s="11" t="s">
        <v>8273</v>
      </c>
      <c r="P3658" t="s">
        <v>8274</v>
      </c>
      <c r="Q3658">
        <f t="shared" si="116"/>
        <v>115.02</v>
      </c>
      <c r="R3658" s="17">
        <v>42737.910138888896</v>
      </c>
      <c r="S3658" s="17"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>
        <f t="shared" si="115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s="11" t="s">
        <v>8273</v>
      </c>
      <c r="P3659" t="s">
        <v>8274</v>
      </c>
      <c r="Q3659">
        <f t="shared" si="116"/>
        <v>110.75</v>
      </c>
      <c r="R3659" s="17">
        <v>42499.629849537043</v>
      </c>
      <c r="S3659" s="17"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>
        <f t="shared" si="115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s="11" t="s">
        <v>8273</v>
      </c>
      <c r="P3660" t="s">
        <v>8274</v>
      </c>
      <c r="Q3660">
        <f t="shared" si="116"/>
        <v>75.5</v>
      </c>
      <c r="R3660" s="17">
        <v>41775.858564814815</v>
      </c>
      <c r="S3660" s="17"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>
        <f t="shared" si="115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s="11" t="s">
        <v>8273</v>
      </c>
      <c r="P3661" t="s">
        <v>8274</v>
      </c>
      <c r="Q3661">
        <f t="shared" si="116"/>
        <v>235.46</v>
      </c>
      <c r="R3661" s="17">
        <v>42055.277199074073</v>
      </c>
      <c r="S3661" s="17"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>
        <f t="shared" si="115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s="11" t="s">
        <v>8273</v>
      </c>
      <c r="P3662" t="s">
        <v>8274</v>
      </c>
      <c r="Q3662">
        <f t="shared" si="116"/>
        <v>11.36</v>
      </c>
      <c r="R3662" s="17">
        <v>41971.881076388891</v>
      </c>
      <c r="S3662" s="17"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>
        <f t="shared" si="115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s="11" t="s">
        <v>8273</v>
      </c>
      <c r="P3663" t="s">
        <v>8274</v>
      </c>
      <c r="Q3663">
        <f t="shared" si="116"/>
        <v>92.5</v>
      </c>
      <c r="R3663" s="17">
        <v>42447.896666666667</v>
      </c>
      <c r="S3663" s="17"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>
        <f t="shared" si="115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s="11" t="s">
        <v>8273</v>
      </c>
      <c r="P3664" t="s">
        <v>8274</v>
      </c>
      <c r="Q3664">
        <f t="shared" si="116"/>
        <v>202.85</v>
      </c>
      <c r="R3664" s="17">
        <v>42064.220069444447</v>
      </c>
      <c r="S3664" s="17">
        <v>42094.178402777776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>
        <f t="shared" si="115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s="11" t="s">
        <v>8273</v>
      </c>
      <c r="P3665" t="s">
        <v>8274</v>
      </c>
      <c r="Q3665">
        <f t="shared" si="116"/>
        <v>26</v>
      </c>
      <c r="R3665" s="17">
        <v>42665.451736111107</v>
      </c>
      <c r="S3665" s="17">
        <v>42725.493402777778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>
        <f t="shared" si="115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s="11" t="s">
        <v>8273</v>
      </c>
      <c r="P3666" t="s">
        <v>8274</v>
      </c>
      <c r="Q3666">
        <f t="shared" si="116"/>
        <v>46.05</v>
      </c>
      <c r="R3666" s="17">
        <v>42523.248715277776</v>
      </c>
      <c r="S3666" s="17">
        <v>42537.248715277776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>
        <f t="shared" si="115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s="11" t="s">
        <v>8273</v>
      </c>
      <c r="P3667" t="s">
        <v>8274</v>
      </c>
      <c r="Q3667">
        <f t="shared" si="116"/>
        <v>51</v>
      </c>
      <c r="R3667" s="17">
        <v>42294.808124999996</v>
      </c>
      <c r="S3667" s="17">
        <v>42305.829166666663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>
        <f t="shared" si="115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s="11" t="s">
        <v>8273</v>
      </c>
      <c r="P3668" t="s">
        <v>8274</v>
      </c>
      <c r="Q3668">
        <f t="shared" si="116"/>
        <v>31.58</v>
      </c>
      <c r="R3668" s="17">
        <v>41822.90488425926</v>
      </c>
      <c r="S3668" s="17">
        <v>41844.291666666664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>
        <f t="shared" si="115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s="11" t="s">
        <v>8273</v>
      </c>
      <c r="P3669" t="s">
        <v>8274</v>
      </c>
      <c r="Q3669">
        <f t="shared" si="116"/>
        <v>53.36</v>
      </c>
      <c r="R3669" s="17">
        <v>42173.970127314817</v>
      </c>
      <c r="S3669" s="17">
        <v>42203.970127314817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>
        <f t="shared" si="115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s="11" t="s">
        <v>8273</v>
      </c>
      <c r="P3670" t="s">
        <v>8274</v>
      </c>
      <c r="Q3670">
        <f t="shared" si="116"/>
        <v>36.96</v>
      </c>
      <c r="R3670" s="17">
        <v>42185.556157407409</v>
      </c>
      <c r="S3670" s="17">
        <v>42208.772916666669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>
        <f t="shared" si="115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s="11" t="s">
        <v>8273</v>
      </c>
      <c r="P3671" t="s">
        <v>8274</v>
      </c>
      <c r="Q3671">
        <f t="shared" si="116"/>
        <v>81.290000000000006</v>
      </c>
      <c r="R3671" s="17">
        <v>42136.675196759257</v>
      </c>
      <c r="S3671" s="17">
        <v>42166.675196759257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>
        <f t="shared" si="115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s="11" t="s">
        <v>8273</v>
      </c>
      <c r="P3672" t="s">
        <v>8274</v>
      </c>
      <c r="Q3672">
        <f t="shared" si="116"/>
        <v>20.079999999999998</v>
      </c>
      <c r="R3672" s="17">
        <v>42142.514016203699</v>
      </c>
      <c r="S3672" s="17">
        <v>42155.958333333328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>
        <f t="shared" si="115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s="11" t="s">
        <v>8273</v>
      </c>
      <c r="P3673" t="s">
        <v>8274</v>
      </c>
      <c r="Q3673">
        <f t="shared" si="116"/>
        <v>88.25</v>
      </c>
      <c r="R3673" s="17">
        <v>41820.62809027778</v>
      </c>
      <c r="S3673" s="17">
        <v>41841.165972222225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>
        <f t="shared" si="115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s="11" t="s">
        <v>8273</v>
      </c>
      <c r="P3674" t="s">
        <v>8274</v>
      </c>
      <c r="Q3674">
        <f t="shared" si="116"/>
        <v>53.44</v>
      </c>
      <c r="R3674" s="17">
        <v>41878.946574074071</v>
      </c>
      <c r="S3674" s="17">
        <v>41908.946574074071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>
        <f t="shared" si="115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s="11" t="s">
        <v>8273</v>
      </c>
      <c r="P3675" t="s">
        <v>8274</v>
      </c>
      <c r="Q3675">
        <f t="shared" si="116"/>
        <v>39.869999999999997</v>
      </c>
      <c r="R3675" s="17">
        <v>41914.295104166667</v>
      </c>
      <c r="S3675" s="17">
        <v>41948.536111111112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>
        <f t="shared" si="115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s="11" t="s">
        <v>8273</v>
      </c>
      <c r="P3676" t="s">
        <v>8274</v>
      </c>
      <c r="Q3676">
        <f t="shared" si="116"/>
        <v>145.16</v>
      </c>
      <c r="R3676" s="17">
        <v>42556.873020833329</v>
      </c>
      <c r="S3676" s="17">
        <v>42616.873020833329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>
        <f t="shared" si="115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s="11" t="s">
        <v>8273</v>
      </c>
      <c r="P3677" t="s">
        <v>8274</v>
      </c>
      <c r="Q3677">
        <f t="shared" si="116"/>
        <v>23.33</v>
      </c>
      <c r="R3677" s="17">
        <v>42493.597013888888</v>
      </c>
      <c r="S3677" s="17">
        <v>42505.958333333328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>
        <f t="shared" si="115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s="11" t="s">
        <v>8273</v>
      </c>
      <c r="P3678" t="s">
        <v>8274</v>
      </c>
      <c r="Q3678">
        <f t="shared" si="116"/>
        <v>64.38</v>
      </c>
      <c r="R3678" s="17">
        <v>41876.815787037034</v>
      </c>
      <c r="S3678" s="17">
        <v>41894.815787037034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>
        <f t="shared" si="115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s="11" t="s">
        <v>8273</v>
      </c>
      <c r="P3679" t="s">
        <v>8274</v>
      </c>
      <c r="Q3679">
        <f t="shared" si="116"/>
        <v>62.05</v>
      </c>
      <c r="R3679" s="17">
        <v>41802.574282407404</v>
      </c>
      <c r="S3679" s="17">
        <v>41823.165972222225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>
        <f t="shared" si="115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s="11" t="s">
        <v>8273</v>
      </c>
      <c r="P3680" t="s">
        <v>8274</v>
      </c>
      <c r="Q3680">
        <f t="shared" si="116"/>
        <v>66.13</v>
      </c>
      <c r="R3680" s="17">
        <v>42120.531226851846</v>
      </c>
      <c r="S3680" s="17">
        <v>42155.531226851846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>
        <f t="shared" si="115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s="11" t="s">
        <v>8273</v>
      </c>
      <c r="P3681" t="s">
        <v>8274</v>
      </c>
      <c r="Q3681">
        <f t="shared" si="116"/>
        <v>73.400000000000006</v>
      </c>
      <c r="R3681" s="17">
        <v>41786.761354166665</v>
      </c>
      <c r="S3681" s="17">
        <v>41821.207638888889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>
        <f t="shared" si="115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s="11" t="s">
        <v>8273</v>
      </c>
      <c r="P3682" t="s">
        <v>8274</v>
      </c>
      <c r="Q3682">
        <f t="shared" si="116"/>
        <v>99.5</v>
      </c>
      <c r="R3682" s="17">
        <v>42627.454097222217</v>
      </c>
      <c r="S3682" s="17">
        <v>42648.454097222217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>
        <f t="shared" si="115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s="11" t="s">
        <v>8273</v>
      </c>
      <c r="P3683" t="s">
        <v>8274</v>
      </c>
      <c r="Q3683">
        <f t="shared" si="116"/>
        <v>62.17</v>
      </c>
      <c r="R3683" s="17">
        <v>42374.651504629626</v>
      </c>
      <c r="S3683" s="17">
        <v>42384.651504629626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>
        <f t="shared" si="115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s="11" t="s">
        <v>8273</v>
      </c>
      <c r="P3684" t="s">
        <v>8274</v>
      </c>
      <c r="Q3684">
        <f t="shared" si="116"/>
        <v>62.33</v>
      </c>
      <c r="R3684" s="17">
        <v>41772.685393518521</v>
      </c>
      <c r="S3684" s="17">
        <v>41806.290972222225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>
        <f t="shared" si="115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s="11" t="s">
        <v>8273</v>
      </c>
      <c r="P3685" t="s">
        <v>8274</v>
      </c>
      <c r="Q3685">
        <f t="shared" si="116"/>
        <v>58.79</v>
      </c>
      <c r="R3685" s="17">
        <v>42633.116851851853</v>
      </c>
      <c r="S3685" s="17">
        <v>42663.116851851853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>
        <f t="shared" si="115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s="11" t="s">
        <v>8273</v>
      </c>
      <c r="P3686" t="s">
        <v>8274</v>
      </c>
      <c r="Q3686">
        <f t="shared" si="116"/>
        <v>45.35</v>
      </c>
      <c r="R3686" s="17">
        <v>42219.180393518516</v>
      </c>
      <c r="S3686" s="17">
        <v>42249.180393518516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>
        <f t="shared" si="115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s="11" t="s">
        <v>8273</v>
      </c>
      <c r="P3687" t="s">
        <v>8274</v>
      </c>
      <c r="Q3687">
        <f t="shared" si="116"/>
        <v>41.94</v>
      </c>
      <c r="R3687" s="17">
        <v>41753.593275462961</v>
      </c>
      <c r="S3687" s="17">
        <v>41778.875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>
        <f t="shared" si="115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s="11" t="s">
        <v>8273</v>
      </c>
      <c r="P3688" t="s">
        <v>8274</v>
      </c>
      <c r="Q3688">
        <f t="shared" si="116"/>
        <v>59.17</v>
      </c>
      <c r="R3688" s="17">
        <v>42230.662731481483</v>
      </c>
      <c r="S3688" s="17">
        <v>42245.165972222225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>
        <f t="shared" si="115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s="11" t="s">
        <v>8273</v>
      </c>
      <c r="P3689" t="s">
        <v>8274</v>
      </c>
      <c r="Q3689">
        <f t="shared" si="116"/>
        <v>200.49</v>
      </c>
      <c r="R3689" s="17">
        <v>41787.218229166669</v>
      </c>
      <c r="S3689" s="17">
        <v>41817.218229166669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>
        <f t="shared" si="115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s="11" t="s">
        <v>8273</v>
      </c>
      <c r="P3690" t="s">
        <v>8274</v>
      </c>
      <c r="Q3690">
        <f t="shared" si="116"/>
        <v>83.97</v>
      </c>
      <c r="R3690" s="17">
        <v>41829.787083333329</v>
      </c>
      <c r="S3690" s="17">
        <v>41859.787083333329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>
        <f t="shared" si="115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s="11" t="s">
        <v>8273</v>
      </c>
      <c r="P3691" t="s">
        <v>8274</v>
      </c>
      <c r="Q3691">
        <f t="shared" si="116"/>
        <v>57.26</v>
      </c>
      <c r="R3691" s="17">
        <v>42147.826840277776</v>
      </c>
      <c r="S3691" s="17">
        <v>42176.934027777781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>
        <f t="shared" si="115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s="11" t="s">
        <v>8273</v>
      </c>
      <c r="P3692" t="s">
        <v>8274</v>
      </c>
      <c r="Q3692">
        <f t="shared" si="116"/>
        <v>58.06</v>
      </c>
      <c r="R3692" s="17">
        <v>41940.598182870373</v>
      </c>
      <c r="S3692" s="17">
        <v>41970.639849537038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>
        <f t="shared" si="115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s="11" t="s">
        <v>8273</v>
      </c>
      <c r="P3693" t="s">
        <v>8274</v>
      </c>
      <c r="Q3693">
        <f t="shared" si="116"/>
        <v>186.8</v>
      </c>
      <c r="R3693" s="17">
        <v>42020.700567129628</v>
      </c>
      <c r="S3693" s="17">
        <v>42065.207638888889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>
        <f t="shared" si="115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s="11" t="s">
        <v>8273</v>
      </c>
      <c r="P3694" t="s">
        <v>8274</v>
      </c>
      <c r="Q3694">
        <f t="shared" si="116"/>
        <v>74.12</v>
      </c>
      <c r="R3694" s="17">
        <v>41891.96503472222</v>
      </c>
      <c r="S3694" s="17">
        <v>41901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>
        <f t="shared" si="115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s="11" t="s">
        <v>8273</v>
      </c>
      <c r="P3695" t="s">
        <v>8274</v>
      </c>
      <c r="Q3695">
        <f t="shared" si="116"/>
        <v>30.71</v>
      </c>
      <c r="R3695" s="17">
        <v>42309.191307870366</v>
      </c>
      <c r="S3695" s="17">
        <v>42338.9375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>
        <f t="shared" si="115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s="11" t="s">
        <v>8273</v>
      </c>
      <c r="P3696" t="s">
        <v>8274</v>
      </c>
      <c r="Q3696">
        <f t="shared" si="116"/>
        <v>62.67</v>
      </c>
      <c r="R3696" s="17">
        <v>42490.133877314816</v>
      </c>
      <c r="S3696" s="17">
        <v>42527.083333333328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>
        <f t="shared" si="115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s="11" t="s">
        <v>8273</v>
      </c>
      <c r="P3697" t="s">
        <v>8274</v>
      </c>
      <c r="Q3697">
        <f t="shared" si="116"/>
        <v>121.36</v>
      </c>
      <c r="R3697" s="17">
        <v>41995.870486111111</v>
      </c>
      <c r="S3697" s="17">
        <v>42015.870486111111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>
        <f t="shared" si="115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s="11" t="s">
        <v>8273</v>
      </c>
      <c r="P3698" t="s">
        <v>8274</v>
      </c>
      <c r="Q3698">
        <f t="shared" si="116"/>
        <v>39.74</v>
      </c>
      <c r="R3698" s="17">
        <v>41988.617083333331</v>
      </c>
      <c r="S3698" s="17">
        <v>42048.617083333331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>
        <f t="shared" si="115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s="11" t="s">
        <v>8273</v>
      </c>
      <c r="P3699" t="s">
        <v>8274</v>
      </c>
      <c r="Q3699">
        <f t="shared" si="116"/>
        <v>72</v>
      </c>
      <c r="R3699" s="17">
        <v>42479.465833333335</v>
      </c>
      <c r="S3699" s="17">
        <v>42500.465833333335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>
        <f t="shared" si="115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s="11" t="s">
        <v>8273</v>
      </c>
      <c r="P3700" t="s">
        <v>8274</v>
      </c>
      <c r="Q3700">
        <f t="shared" si="116"/>
        <v>40.630000000000003</v>
      </c>
      <c r="R3700" s="17">
        <v>42401.806562500002</v>
      </c>
      <c r="S3700" s="17">
        <v>42431.806562500002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>
        <f t="shared" si="115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s="11" t="s">
        <v>8273</v>
      </c>
      <c r="P3701" t="s">
        <v>8274</v>
      </c>
      <c r="Q3701">
        <f t="shared" si="116"/>
        <v>63</v>
      </c>
      <c r="R3701" s="17">
        <v>41897.602037037039</v>
      </c>
      <c r="S3701" s="17">
        <v>41927.602037037039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>
        <f t="shared" si="115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s="11" t="s">
        <v>8273</v>
      </c>
      <c r="P3702" t="s">
        <v>8274</v>
      </c>
      <c r="Q3702">
        <f t="shared" si="116"/>
        <v>33.67</v>
      </c>
      <c r="R3702" s="17">
        <v>41882.585648148146</v>
      </c>
      <c r="S3702" s="17">
        <v>41912.666666666664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>
        <f t="shared" si="115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s="11" t="s">
        <v>8273</v>
      </c>
      <c r="P3703" t="s">
        <v>8274</v>
      </c>
      <c r="Q3703">
        <f t="shared" si="116"/>
        <v>38.590000000000003</v>
      </c>
      <c r="R3703" s="17">
        <v>42129.541585648149</v>
      </c>
      <c r="S3703" s="17">
        <v>42159.541585648149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>
        <f t="shared" si="115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s="11" t="s">
        <v>8273</v>
      </c>
      <c r="P3704" t="s">
        <v>8274</v>
      </c>
      <c r="Q3704">
        <f t="shared" si="116"/>
        <v>155.94999999999999</v>
      </c>
      <c r="R3704" s="17">
        <v>42524.53800925926</v>
      </c>
      <c r="S3704" s="17">
        <v>42561.957638888889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>
        <f t="shared" si="115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s="11" t="s">
        <v>8273</v>
      </c>
      <c r="P3705" t="s">
        <v>8274</v>
      </c>
      <c r="Q3705">
        <f t="shared" si="116"/>
        <v>43.2</v>
      </c>
      <c r="R3705" s="17">
        <v>42556.504490740743</v>
      </c>
      <c r="S3705" s="17">
        <v>42595.290972222225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>
        <f t="shared" si="115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s="11" t="s">
        <v>8273</v>
      </c>
      <c r="P3706" t="s">
        <v>8274</v>
      </c>
      <c r="Q3706">
        <f t="shared" si="116"/>
        <v>15.15</v>
      </c>
      <c r="R3706" s="17">
        <v>42461.689745370371</v>
      </c>
      <c r="S3706" s="17">
        <v>42521.689745370371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>
        <f t="shared" si="115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s="11" t="s">
        <v>8273</v>
      </c>
      <c r="P3707" t="s">
        <v>8274</v>
      </c>
      <c r="Q3707">
        <f t="shared" si="116"/>
        <v>83.57</v>
      </c>
      <c r="R3707" s="17">
        <v>41792.542986111112</v>
      </c>
      <c r="S3707" s="17">
        <v>41813.75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>
        <f t="shared" si="115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s="11" t="s">
        <v>8273</v>
      </c>
      <c r="P3708" t="s">
        <v>8274</v>
      </c>
      <c r="Q3708">
        <f t="shared" si="116"/>
        <v>140</v>
      </c>
      <c r="R3708" s="17">
        <v>41879.913761574076</v>
      </c>
      <c r="S3708" s="17">
        <v>41894.913761574076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>
        <f t="shared" si="115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s="11" t="s">
        <v>8273</v>
      </c>
      <c r="P3709" t="s">
        <v>8274</v>
      </c>
      <c r="Q3709">
        <f t="shared" si="116"/>
        <v>80.87</v>
      </c>
      <c r="R3709" s="17">
        <v>42552.048356481479</v>
      </c>
      <c r="S3709" s="17">
        <v>42573.226388888885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>
        <f t="shared" si="115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s="11" t="s">
        <v>8273</v>
      </c>
      <c r="P3710" t="s">
        <v>8274</v>
      </c>
      <c r="Q3710">
        <f t="shared" si="116"/>
        <v>53.85</v>
      </c>
      <c r="R3710" s="17">
        <v>41810.142199074071</v>
      </c>
      <c r="S3710" s="17">
        <v>41824.142199074071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>
        <f t="shared" si="115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s="11" t="s">
        <v>8273</v>
      </c>
      <c r="P3711" t="s">
        <v>8274</v>
      </c>
      <c r="Q3711">
        <f t="shared" si="116"/>
        <v>30.93</v>
      </c>
      <c r="R3711" s="17">
        <v>41785.707708333335</v>
      </c>
      <c r="S3711" s="17">
        <v>41815.707708333335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>
        <f t="shared" si="115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s="11" t="s">
        <v>8273</v>
      </c>
      <c r="P3712" t="s">
        <v>8274</v>
      </c>
      <c r="Q3712">
        <f t="shared" si="116"/>
        <v>67.959999999999994</v>
      </c>
      <c r="R3712" s="17">
        <v>42072.576249999998</v>
      </c>
      <c r="S3712" s="17">
        <v>42097.576249999998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>
        <f t="shared" si="115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s="11" t="s">
        <v>8273</v>
      </c>
      <c r="P3713" t="s">
        <v>8274</v>
      </c>
      <c r="Q3713">
        <f t="shared" si="116"/>
        <v>27.14</v>
      </c>
      <c r="R3713" s="17">
        <v>41779.724224537036</v>
      </c>
      <c r="S3713" s="17">
        <v>41805.666666666664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>
        <f t="shared" ref="F3714:F3777" si="117">ROUND(E3714/D3714*100,0)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s="11" t="s">
        <v>8273</v>
      </c>
      <c r="P3714" t="s">
        <v>8274</v>
      </c>
      <c r="Q3714">
        <f t="shared" ref="Q3714:Q3777" si="118">IFERROR(ROUND(E3714/M3714,2),0)</f>
        <v>110.87</v>
      </c>
      <c r="R3714" s="17">
        <v>42134.172071759262</v>
      </c>
      <c r="S3714" s="17">
        <v>42155.290972222225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>
        <f t="shared" si="117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s="11" t="s">
        <v>8273</v>
      </c>
      <c r="P3715" t="s">
        <v>8274</v>
      </c>
      <c r="Q3715">
        <f t="shared" si="118"/>
        <v>106.84</v>
      </c>
      <c r="R3715" s="17">
        <v>42505.738032407404</v>
      </c>
      <c r="S3715" s="17">
        <v>42525.738032407404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>
        <f t="shared" si="117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s="11" t="s">
        <v>8273</v>
      </c>
      <c r="P3716" t="s">
        <v>8274</v>
      </c>
      <c r="Q3716">
        <f t="shared" si="118"/>
        <v>105.52</v>
      </c>
      <c r="R3716" s="17">
        <v>42118.556331018524</v>
      </c>
      <c r="S3716" s="17">
        <v>42150.165972222225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>
        <f t="shared" si="117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s="11" t="s">
        <v>8273</v>
      </c>
      <c r="P3717" t="s">
        <v>8274</v>
      </c>
      <c r="Q3717">
        <f t="shared" si="118"/>
        <v>132.96</v>
      </c>
      <c r="R3717" s="17">
        <v>42036.995590277773</v>
      </c>
      <c r="S3717" s="17">
        <v>42094.536111111112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>
        <f t="shared" si="117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s="11" t="s">
        <v>8273</v>
      </c>
      <c r="P3718" t="s">
        <v>8274</v>
      </c>
      <c r="Q3718">
        <f t="shared" si="118"/>
        <v>51.92</v>
      </c>
      <c r="R3718" s="17">
        <v>42360.887835648144</v>
      </c>
      <c r="S3718" s="17">
        <v>42390.887835648144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>
        <f t="shared" si="117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s="11" t="s">
        <v>8273</v>
      </c>
      <c r="P3719" t="s">
        <v>8274</v>
      </c>
      <c r="Q3719">
        <f t="shared" si="118"/>
        <v>310</v>
      </c>
      <c r="R3719" s="17">
        <v>42102.866307870368</v>
      </c>
      <c r="S3719" s="17">
        <v>42133.866307870368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>
        <f t="shared" si="117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s="11" t="s">
        <v>8273</v>
      </c>
      <c r="P3720" t="s">
        <v>8274</v>
      </c>
      <c r="Q3720">
        <f t="shared" si="118"/>
        <v>26.02</v>
      </c>
      <c r="R3720" s="17">
        <v>42032.716145833328</v>
      </c>
      <c r="S3720" s="17">
        <v>42062.716145833328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>
        <f t="shared" si="117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s="11" t="s">
        <v>8273</v>
      </c>
      <c r="P3721" t="s">
        <v>8274</v>
      </c>
      <c r="Q3721">
        <f t="shared" si="118"/>
        <v>105</v>
      </c>
      <c r="R3721" s="17">
        <v>42147.729930555557</v>
      </c>
      <c r="S3721" s="17">
        <v>42177.729930555557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>
        <f t="shared" si="117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s="11" t="s">
        <v>8273</v>
      </c>
      <c r="P3722" t="s">
        <v>8274</v>
      </c>
      <c r="Q3722">
        <f t="shared" si="118"/>
        <v>86.23</v>
      </c>
      <c r="R3722" s="17">
        <v>42165.993125000001</v>
      </c>
      <c r="S3722" s="17">
        <v>42187.993125000001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>
        <f t="shared" si="117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s="11" t="s">
        <v>8273</v>
      </c>
      <c r="P3723" t="s">
        <v>8274</v>
      </c>
      <c r="Q3723">
        <f t="shared" si="118"/>
        <v>114.55</v>
      </c>
      <c r="R3723" s="17">
        <v>41927.936157407406</v>
      </c>
      <c r="S3723" s="17">
        <v>41948.977824074071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>
        <f t="shared" si="117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s="11" t="s">
        <v>8273</v>
      </c>
      <c r="P3724" t="s">
        <v>8274</v>
      </c>
      <c r="Q3724">
        <f t="shared" si="118"/>
        <v>47.66</v>
      </c>
      <c r="R3724" s="17">
        <v>42381.671840277777</v>
      </c>
      <c r="S3724" s="17">
        <v>42411.957638888889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>
        <f t="shared" si="117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s="11" t="s">
        <v>8273</v>
      </c>
      <c r="P3725" t="s">
        <v>8274</v>
      </c>
      <c r="Q3725">
        <f t="shared" si="118"/>
        <v>72.89</v>
      </c>
      <c r="R3725" s="17">
        <v>41943.753032407411</v>
      </c>
      <c r="S3725" s="17">
        <v>41973.794699074075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>
        <f t="shared" si="117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s="11" t="s">
        <v>8273</v>
      </c>
      <c r="P3726" t="s">
        <v>8274</v>
      </c>
      <c r="Q3726">
        <f t="shared" si="118"/>
        <v>49.55</v>
      </c>
      <c r="R3726" s="17">
        <v>42465.491435185191</v>
      </c>
      <c r="S3726" s="17">
        <v>42494.958333333328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>
        <f t="shared" si="117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s="11" t="s">
        <v>8273</v>
      </c>
      <c r="P3727" t="s">
        <v>8274</v>
      </c>
      <c r="Q3727">
        <f t="shared" si="118"/>
        <v>25.4</v>
      </c>
      <c r="R3727" s="17">
        <v>42401.945219907408</v>
      </c>
      <c r="S3727" s="17">
        <v>42418.895833333328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>
        <f t="shared" si="117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s="11" t="s">
        <v>8273</v>
      </c>
      <c r="P3728" t="s">
        <v>8274</v>
      </c>
      <c r="Q3728">
        <f t="shared" si="118"/>
        <v>62.59</v>
      </c>
      <c r="R3728" s="17">
        <v>42462.140868055561</v>
      </c>
      <c r="S3728" s="17">
        <v>42489.875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>
        <f t="shared" si="117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s="11" t="s">
        <v>8273</v>
      </c>
      <c r="P3729" t="s">
        <v>8274</v>
      </c>
      <c r="Q3729">
        <f t="shared" si="118"/>
        <v>61.06</v>
      </c>
      <c r="R3729" s="17">
        <v>42632.348310185189</v>
      </c>
      <c r="S3729" s="17">
        <v>42663.204861111109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>
        <f t="shared" si="117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s="11" t="s">
        <v>8273</v>
      </c>
      <c r="P3730" t="s">
        <v>8274</v>
      </c>
      <c r="Q3730">
        <f t="shared" si="118"/>
        <v>60.06</v>
      </c>
      <c r="R3730" s="17">
        <v>42205.171018518522</v>
      </c>
      <c r="S3730" s="17">
        <v>42235.171018518522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>
        <f t="shared" si="117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s="11" t="s">
        <v>8273</v>
      </c>
      <c r="P3731" t="s">
        <v>8274</v>
      </c>
      <c r="Q3731">
        <f t="shared" si="118"/>
        <v>72.400000000000006</v>
      </c>
      <c r="R3731" s="17">
        <v>42041.205000000002</v>
      </c>
      <c r="S3731" s="17">
        <v>42086.16333333333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>
        <f t="shared" si="117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s="11" t="s">
        <v>8273</v>
      </c>
      <c r="P3732" t="s">
        <v>8274</v>
      </c>
      <c r="Q3732">
        <f t="shared" si="118"/>
        <v>100</v>
      </c>
      <c r="R3732" s="17">
        <v>42203.677766203706</v>
      </c>
      <c r="S3732" s="17">
        <v>42233.677766203706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>
        <f t="shared" si="117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s="11" t="s">
        <v>8273</v>
      </c>
      <c r="P3733" t="s">
        <v>8274</v>
      </c>
      <c r="Q3733">
        <f t="shared" si="118"/>
        <v>51.67</v>
      </c>
      <c r="R3733" s="17">
        <v>41983.752847222218</v>
      </c>
      <c r="S3733" s="17">
        <v>42014.140972222223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>
        <f t="shared" si="117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s="11" t="s">
        <v>8273</v>
      </c>
      <c r="P3734" t="s">
        <v>8274</v>
      </c>
      <c r="Q3734">
        <f t="shared" si="118"/>
        <v>32.75</v>
      </c>
      <c r="R3734" s="17">
        <v>41968.677465277782</v>
      </c>
      <c r="S3734" s="17">
        <v>42028.5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>
        <f t="shared" si="117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s="11" t="s">
        <v>8273</v>
      </c>
      <c r="P3735" t="s">
        <v>8274</v>
      </c>
      <c r="Q3735">
        <f t="shared" si="118"/>
        <v>0</v>
      </c>
      <c r="R3735" s="17">
        <v>42103.024398148147</v>
      </c>
      <c r="S3735" s="17">
        <v>42112.9375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>
        <f t="shared" si="117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s="11" t="s">
        <v>8273</v>
      </c>
      <c r="P3736" t="s">
        <v>8274</v>
      </c>
      <c r="Q3736">
        <f t="shared" si="118"/>
        <v>61</v>
      </c>
      <c r="R3736" s="17">
        <v>42089.901574074072</v>
      </c>
      <c r="S3736" s="17">
        <v>42149.901574074072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>
        <f t="shared" si="117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s="11" t="s">
        <v>8273</v>
      </c>
      <c r="P3737" t="s">
        <v>8274</v>
      </c>
      <c r="Q3737">
        <f t="shared" si="118"/>
        <v>10</v>
      </c>
      <c r="R3737" s="17">
        <v>42122.693159722221</v>
      </c>
      <c r="S3737" s="17">
        <v>42152.693159722221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>
        <f t="shared" si="117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s="11" t="s">
        <v>8273</v>
      </c>
      <c r="P3738" t="s">
        <v>8274</v>
      </c>
      <c r="Q3738">
        <f t="shared" si="118"/>
        <v>10</v>
      </c>
      <c r="R3738" s="17">
        <v>42048.711724537032</v>
      </c>
      <c r="S3738" s="17">
        <v>42086.75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>
        <f t="shared" si="117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s="11" t="s">
        <v>8273</v>
      </c>
      <c r="P3739" t="s">
        <v>8274</v>
      </c>
      <c r="Q3739">
        <f t="shared" si="118"/>
        <v>37.5</v>
      </c>
      <c r="R3739" s="17">
        <v>42297.691006944442</v>
      </c>
      <c r="S3739" s="17">
        <v>42320.290972222225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>
        <f t="shared" si="117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s="11" t="s">
        <v>8273</v>
      </c>
      <c r="P3740" t="s">
        <v>8274</v>
      </c>
      <c r="Q3740">
        <f t="shared" si="118"/>
        <v>45</v>
      </c>
      <c r="R3740" s="17">
        <v>41813.938715277778</v>
      </c>
      <c r="S3740" s="17">
        <v>41835.916666666664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>
        <f t="shared" si="117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s="11" t="s">
        <v>8273</v>
      </c>
      <c r="P3741" t="s">
        <v>8274</v>
      </c>
      <c r="Q3741">
        <f t="shared" si="118"/>
        <v>100.63</v>
      </c>
      <c r="R3741" s="17">
        <v>42548.449861111112</v>
      </c>
      <c r="S3741" s="17">
        <v>42568.449861111112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>
        <f t="shared" si="117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s="11" t="s">
        <v>8273</v>
      </c>
      <c r="P3742" t="s">
        <v>8274</v>
      </c>
      <c r="Q3742">
        <f t="shared" si="118"/>
        <v>25.57</v>
      </c>
      <c r="R3742" s="17">
        <v>41833.089756944442</v>
      </c>
      <c r="S3742" s="17">
        <v>41863.079143518517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>
        <f t="shared" si="117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s="11" t="s">
        <v>8273</v>
      </c>
      <c r="P3743" t="s">
        <v>8274</v>
      </c>
      <c r="Q3743">
        <f t="shared" si="118"/>
        <v>0</v>
      </c>
      <c r="R3743" s="17">
        <v>42325.920717592591</v>
      </c>
      <c r="S3743" s="17">
        <v>42355.920717592591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>
        <f t="shared" si="117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s="11" t="s">
        <v>8273</v>
      </c>
      <c r="P3744" t="s">
        <v>8274</v>
      </c>
      <c r="Q3744">
        <f t="shared" si="118"/>
        <v>25</v>
      </c>
      <c r="R3744" s="17">
        <v>41858.214629629627</v>
      </c>
      <c r="S3744" s="17"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>
        <f t="shared" si="117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s="11" t="s">
        <v>8273</v>
      </c>
      <c r="P3745" t="s">
        <v>8274</v>
      </c>
      <c r="Q3745">
        <f t="shared" si="118"/>
        <v>0</v>
      </c>
      <c r="R3745" s="17">
        <v>41793.710231481484</v>
      </c>
      <c r="S3745" s="17"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>
        <f t="shared" si="117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s="11" t="s">
        <v>8273</v>
      </c>
      <c r="P3746" t="s">
        <v>8274</v>
      </c>
      <c r="Q3746">
        <f t="shared" si="118"/>
        <v>0</v>
      </c>
      <c r="R3746" s="17">
        <v>41793.814259259263</v>
      </c>
      <c r="S3746" s="17"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>
        <f t="shared" si="117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s="11" t="s">
        <v>8273</v>
      </c>
      <c r="P3747" t="s">
        <v>8274</v>
      </c>
      <c r="Q3747">
        <f t="shared" si="118"/>
        <v>10</v>
      </c>
      <c r="R3747" s="17">
        <v>41831.697939814818</v>
      </c>
      <c r="S3747" s="17"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>
        <f t="shared" si="117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s="11" t="s">
        <v>8273</v>
      </c>
      <c r="P3748" t="s">
        <v>8274</v>
      </c>
      <c r="Q3748">
        <f t="shared" si="118"/>
        <v>202</v>
      </c>
      <c r="R3748" s="17">
        <v>42621.389340277776</v>
      </c>
      <c r="S3748" s="17"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>
        <f t="shared" si="117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s="11" t="s">
        <v>8273</v>
      </c>
      <c r="P3749" t="s">
        <v>8274</v>
      </c>
      <c r="Q3749">
        <f t="shared" si="118"/>
        <v>25</v>
      </c>
      <c r="R3749" s="17">
        <v>42164.299722222218</v>
      </c>
      <c r="S3749" s="17"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 t="shared" si="117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s="11" t="s">
        <v>8273</v>
      </c>
      <c r="P3750" t="s">
        <v>8315</v>
      </c>
      <c r="Q3750">
        <f t="shared" si="118"/>
        <v>99.54</v>
      </c>
      <c r="R3750" s="17">
        <v>42395.706435185188</v>
      </c>
      <c r="S3750" s="17"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 t="shared" si="117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s="11" t="s">
        <v>8273</v>
      </c>
      <c r="P3751" t="s">
        <v>8315</v>
      </c>
      <c r="Q3751">
        <f t="shared" si="118"/>
        <v>75</v>
      </c>
      <c r="R3751" s="17">
        <v>42458.127175925925</v>
      </c>
      <c r="S3751" s="17"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 t="shared" si="117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s="11" t="s">
        <v>8273</v>
      </c>
      <c r="P3752" t="s">
        <v>8315</v>
      </c>
      <c r="Q3752">
        <f t="shared" si="118"/>
        <v>215.25</v>
      </c>
      <c r="R3752" s="17">
        <v>42016.981574074074</v>
      </c>
      <c r="S3752" s="17"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 t="shared" si="117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s="11" t="s">
        <v>8273</v>
      </c>
      <c r="P3753" t="s">
        <v>8315</v>
      </c>
      <c r="Q3753">
        <f t="shared" si="118"/>
        <v>120.55</v>
      </c>
      <c r="R3753" s="17">
        <v>42403.035567129627</v>
      </c>
      <c r="S3753" s="17"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 t="shared" si="117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s="11" t="s">
        <v>8273</v>
      </c>
      <c r="P3754" t="s">
        <v>8315</v>
      </c>
      <c r="Q3754">
        <f t="shared" si="118"/>
        <v>37.67</v>
      </c>
      <c r="R3754" s="17">
        <v>42619.802488425921</v>
      </c>
      <c r="S3754" s="17">
        <v>42659.875</v>
      </c>
      <c r="T3754">
        <f>YEAR(R3754)</f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 t="shared" si="117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s="11" t="s">
        <v>8273</v>
      </c>
      <c r="P3755" t="s">
        <v>8315</v>
      </c>
      <c r="Q3755">
        <f t="shared" si="118"/>
        <v>172.23</v>
      </c>
      <c r="R3755" s="17">
        <v>42128.824074074073</v>
      </c>
      <c r="S3755" s="17"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 t="shared" si="117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s="11" t="s">
        <v>8273</v>
      </c>
      <c r="P3756" t="s">
        <v>8315</v>
      </c>
      <c r="Q3756">
        <f t="shared" si="118"/>
        <v>111.11</v>
      </c>
      <c r="R3756" s="17">
        <v>41808.881215277775</v>
      </c>
      <c r="S3756" s="17"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 t="shared" si="117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s="11" t="s">
        <v>8273</v>
      </c>
      <c r="P3757" t="s">
        <v>8315</v>
      </c>
      <c r="Q3757">
        <f t="shared" si="118"/>
        <v>25.46</v>
      </c>
      <c r="R3757" s="17">
        <v>42445.866979166662</v>
      </c>
      <c r="S3757" s="17">
        <v>42475.866979166662</v>
      </c>
      <c r="T3757">
        <f>YEAR(R3757)</f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 t="shared" si="117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s="11" t="s">
        <v>8273</v>
      </c>
      <c r="P3758" t="s">
        <v>8315</v>
      </c>
      <c r="Q3758">
        <f t="shared" si="118"/>
        <v>267.64999999999998</v>
      </c>
      <c r="R3758" s="17">
        <v>41771.814791666664</v>
      </c>
      <c r="S3758" s="17"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 t="shared" si="117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s="11" t="s">
        <v>8273</v>
      </c>
      <c r="P3759" t="s">
        <v>8315</v>
      </c>
      <c r="Q3759">
        <f t="shared" si="118"/>
        <v>75.959999999999994</v>
      </c>
      <c r="R3759" s="17">
        <v>41954.850868055553</v>
      </c>
      <c r="S3759" s="17"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 t="shared" si="117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s="11" t="s">
        <v>8273</v>
      </c>
      <c r="P3760" t="s">
        <v>8315</v>
      </c>
      <c r="Q3760">
        <f t="shared" si="118"/>
        <v>59.04</v>
      </c>
      <c r="R3760" s="17">
        <v>41747.471504629626</v>
      </c>
      <c r="S3760" s="17"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 t="shared" si="117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s="11" t="s">
        <v>8273</v>
      </c>
      <c r="P3761" t="s">
        <v>8315</v>
      </c>
      <c r="Q3761">
        <f t="shared" si="118"/>
        <v>50.11</v>
      </c>
      <c r="R3761" s="17">
        <v>42182.108252314814</v>
      </c>
      <c r="S3761" s="17"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 t="shared" si="117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s="11" t="s">
        <v>8273</v>
      </c>
      <c r="P3762" t="s">
        <v>8315</v>
      </c>
      <c r="Q3762">
        <f t="shared" si="118"/>
        <v>55.5</v>
      </c>
      <c r="R3762" s="17">
        <v>41739.525300925925</v>
      </c>
      <c r="S3762" s="17"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 t="shared" si="117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s="11" t="s">
        <v>8273</v>
      </c>
      <c r="P3763" t="s">
        <v>8315</v>
      </c>
      <c r="Q3763">
        <f t="shared" si="118"/>
        <v>166.67</v>
      </c>
      <c r="R3763" s="17">
        <v>42173.466863425929</v>
      </c>
      <c r="S3763" s="17">
        <v>42226.958333333328</v>
      </c>
      <c r="T3763">
        <f t="shared" ref="T3763:T3764" si="119">YEAR(R3763)</f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 t="shared" si="117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s="11" t="s">
        <v>8273</v>
      </c>
      <c r="P3764" t="s">
        <v>8315</v>
      </c>
      <c r="Q3764">
        <f t="shared" si="118"/>
        <v>47.43</v>
      </c>
      <c r="R3764" s="17">
        <v>42193.813530092593</v>
      </c>
      <c r="S3764" s="17">
        <v>42218.813530092593</v>
      </c>
      <c r="T3764">
        <f t="shared" si="119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 t="shared" si="117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s="11" t="s">
        <v>8273</v>
      </c>
      <c r="P3765" t="s">
        <v>8315</v>
      </c>
      <c r="Q3765">
        <f t="shared" si="118"/>
        <v>64.94</v>
      </c>
      <c r="R3765" s="17">
        <v>42065.750300925924</v>
      </c>
      <c r="S3765" s="17"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 t="shared" si="117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s="11" t="s">
        <v>8273</v>
      </c>
      <c r="P3766" t="s">
        <v>8315</v>
      </c>
      <c r="Q3766">
        <f t="shared" si="118"/>
        <v>55.56</v>
      </c>
      <c r="R3766" s="17">
        <v>42499.842962962968</v>
      </c>
      <c r="S3766" s="17"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 t="shared" si="117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s="11" t="s">
        <v>8273</v>
      </c>
      <c r="P3767" t="s">
        <v>8315</v>
      </c>
      <c r="Q3767">
        <f t="shared" si="118"/>
        <v>74.22</v>
      </c>
      <c r="R3767" s="17">
        <v>41820.776412037041</v>
      </c>
      <c r="S3767" s="17"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 t="shared" si="117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s="11" t="s">
        <v>8273</v>
      </c>
      <c r="P3768" t="s">
        <v>8315</v>
      </c>
      <c r="Q3768">
        <f t="shared" si="118"/>
        <v>106.93</v>
      </c>
      <c r="R3768" s="17">
        <v>41788.167187500003</v>
      </c>
      <c r="S3768" s="17"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 t="shared" si="117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s="11" t="s">
        <v>8273</v>
      </c>
      <c r="P3769" t="s">
        <v>8315</v>
      </c>
      <c r="Q3769">
        <f t="shared" si="118"/>
        <v>41.7</v>
      </c>
      <c r="R3769" s="17">
        <v>42050.019641203704</v>
      </c>
      <c r="S3769" s="17"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 t="shared" si="117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s="11" t="s">
        <v>8273</v>
      </c>
      <c r="P3770" t="s">
        <v>8315</v>
      </c>
      <c r="Q3770">
        <f t="shared" si="118"/>
        <v>74.239999999999995</v>
      </c>
      <c r="R3770" s="17">
        <v>41772.727893518517</v>
      </c>
      <c r="S3770" s="17"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 t="shared" si="117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s="11" t="s">
        <v>8273</v>
      </c>
      <c r="P3771" t="s">
        <v>8315</v>
      </c>
      <c r="Q3771">
        <f t="shared" si="118"/>
        <v>73.33</v>
      </c>
      <c r="R3771" s="17">
        <v>42445.598136574074</v>
      </c>
      <c r="S3771" s="17"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 t="shared" si="117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s="11" t="s">
        <v>8273</v>
      </c>
      <c r="P3772" t="s">
        <v>8315</v>
      </c>
      <c r="Q3772">
        <f t="shared" si="118"/>
        <v>100</v>
      </c>
      <c r="R3772" s="17">
        <v>42138.930671296301</v>
      </c>
      <c r="S3772" s="17">
        <v>42168.930671296301</v>
      </c>
      <c r="T3772">
        <f>YEAR(R3772)</f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 t="shared" si="117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s="11" t="s">
        <v>8273</v>
      </c>
      <c r="P3773" t="s">
        <v>8315</v>
      </c>
      <c r="Q3773">
        <f t="shared" si="118"/>
        <v>38.42</v>
      </c>
      <c r="R3773" s="17">
        <v>42493.857083333336</v>
      </c>
      <c r="S3773" s="17"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 t="shared" si="117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s="11" t="s">
        <v>8273</v>
      </c>
      <c r="P3774" t="s">
        <v>8315</v>
      </c>
      <c r="Q3774">
        <f t="shared" si="118"/>
        <v>166.97</v>
      </c>
      <c r="R3774" s="17">
        <v>42682.616967592592</v>
      </c>
      <c r="S3774" s="17"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 t="shared" si="117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s="11" t="s">
        <v>8273</v>
      </c>
      <c r="P3775" t="s">
        <v>8315</v>
      </c>
      <c r="Q3775">
        <f t="shared" si="118"/>
        <v>94.91</v>
      </c>
      <c r="R3775" s="17">
        <v>42656.005173611105</v>
      </c>
      <c r="S3775" s="17"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 t="shared" si="117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s="11" t="s">
        <v>8273</v>
      </c>
      <c r="P3776" t="s">
        <v>8315</v>
      </c>
      <c r="Q3776">
        <f t="shared" si="118"/>
        <v>100</v>
      </c>
      <c r="R3776" s="17">
        <v>42087.792303240742</v>
      </c>
      <c r="S3776" s="17"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 t="shared" si="117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s="11" t="s">
        <v>8273</v>
      </c>
      <c r="P3777" t="s">
        <v>8315</v>
      </c>
      <c r="Q3777">
        <f t="shared" si="118"/>
        <v>143.21</v>
      </c>
      <c r="R3777" s="17">
        <v>42075.942627314813</v>
      </c>
      <c r="S3777" s="17"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 t="shared" ref="F3778:F3841" si="120">ROUND(E3778/D3778*100,0)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s="11" t="s">
        <v>8273</v>
      </c>
      <c r="P3778" t="s">
        <v>8315</v>
      </c>
      <c r="Q3778">
        <f t="shared" ref="Q3778:Q3841" si="121">IFERROR(ROUND(E3778/M3778,2),0)</f>
        <v>90.82</v>
      </c>
      <c r="R3778" s="17">
        <v>41814.367800925924</v>
      </c>
      <c r="S3778" s="17"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 t="shared" si="120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s="11" t="s">
        <v>8273</v>
      </c>
      <c r="P3779" t="s">
        <v>8315</v>
      </c>
      <c r="Q3779">
        <f t="shared" si="121"/>
        <v>48.54</v>
      </c>
      <c r="R3779" s="17">
        <v>41887.111354166671</v>
      </c>
      <c r="S3779" s="17"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 t="shared" si="120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s="11" t="s">
        <v>8273</v>
      </c>
      <c r="P3780" t="s">
        <v>8315</v>
      </c>
      <c r="Q3780">
        <f t="shared" si="121"/>
        <v>70.03</v>
      </c>
      <c r="R3780" s="17">
        <v>41989.819212962961</v>
      </c>
      <c r="S3780" s="17"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 t="shared" si="120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s="11" t="s">
        <v>8273</v>
      </c>
      <c r="P3781" t="s">
        <v>8315</v>
      </c>
      <c r="Q3781">
        <f t="shared" si="121"/>
        <v>135.63</v>
      </c>
      <c r="R3781" s="17">
        <v>42425.735416666663</v>
      </c>
      <c r="S3781" s="17"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 t="shared" si="120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s="11" t="s">
        <v>8273</v>
      </c>
      <c r="P3782" t="s">
        <v>8315</v>
      </c>
      <c r="Q3782">
        <f t="shared" si="121"/>
        <v>100</v>
      </c>
      <c r="R3782" s="17">
        <v>42166.219733796301</v>
      </c>
      <c r="S3782" s="17"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 t="shared" si="120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s="11" t="s">
        <v>8273</v>
      </c>
      <c r="P3783" t="s">
        <v>8315</v>
      </c>
      <c r="Q3783">
        <f t="shared" si="121"/>
        <v>94.9</v>
      </c>
      <c r="R3783" s="17">
        <v>41865.882928240739</v>
      </c>
      <c r="S3783" s="17"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 t="shared" si="120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s="11" t="s">
        <v>8273</v>
      </c>
      <c r="P3784" t="s">
        <v>8315</v>
      </c>
      <c r="Q3784">
        <f t="shared" si="121"/>
        <v>75.37</v>
      </c>
      <c r="R3784" s="17">
        <v>42546.862233796302</v>
      </c>
      <c r="S3784" s="17">
        <v>42575.958333333328</v>
      </c>
      <c r="T3784">
        <f>YEAR(R3784)</f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 t="shared" si="120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s="11" t="s">
        <v>8273</v>
      </c>
      <c r="P3785" t="s">
        <v>8315</v>
      </c>
      <c r="Q3785">
        <f t="shared" si="121"/>
        <v>64.459999999999994</v>
      </c>
      <c r="R3785" s="17">
        <v>42420.140277777777</v>
      </c>
      <c r="S3785" s="17"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 t="shared" si="120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s="11" t="s">
        <v>8273</v>
      </c>
      <c r="P3786" t="s">
        <v>8315</v>
      </c>
      <c r="Q3786">
        <f t="shared" si="121"/>
        <v>115</v>
      </c>
      <c r="R3786" s="17">
        <v>42531.980694444443</v>
      </c>
      <c r="S3786" s="17"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 t="shared" si="120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s="11" t="s">
        <v>8273</v>
      </c>
      <c r="P3787" t="s">
        <v>8315</v>
      </c>
      <c r="Q3787">
        <f t="shared" si="121"/>
        <v>100.5</v>
      </c>
      <c r="R3787" s="17">
        <v>42548.63853009259</v>
      </c>
      <c r="S3787" s="17">
        <v>42584.418749999997</v>
      </c>
      <c r="T3787">
        <f>YEAR(R3787)</f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 t="shared" si="120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s="11" t="s">
        <v>8273</v>
      </c>
      <c r="P3788" t="s">
        <v>8315</v>
      </c>
      <c r="Q3788">
        <f t="shared" si="121"/>
        <v>93.77</v>
      </c>
      <c r="R3788" s="17">
        <v>42487.037905092591</v>
      </c>
      <c r="S3788" s="17"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 t="shared" si="120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s="11" t="s">
        <v>8273</v>
      </c>
      <c r="P3789" t="s">
        <v>8315</v>
      </c>
      <c r="Q3789">
        <f t="shared" si="121"/>
        <v>35.1</v>
      </c>
      <c r="R3789" s="17">
        <v>42167.534791666665</v>
      </c>
      <c r="S3789" s="17"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 t="shared" si="120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s="11" t="s">
        <v>8273</v>
      </c>
      <c r="P3790" t="s">
        <v>8315</v>
      </c>
      <c r="Q3790">
        <f t="shared" si="121"/>
        <v>500</v>
      </c>
      <c r="R3790" s="17">
        <v>42333.695821759262</v>
      </c>
      <c r="S3790" s="17"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 t="shared" si="120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s="11" t="s">
        <v>8273</v>
      </c>
      <c r="P3791" t="s">
        <v>8315</v>
      </c>
      <c r="Q3791">
        <f t="shared" si="121"/>
        <v>29</v>
      </c>
      <c r="R3791" s="17">
        <v>42138.798819444448</v>
      </c>
      <c r="S3791" s="17">
        <v>42170.798819444448</v>
      </c>
      <c r="T3791">
        <f>YEAR(R3791)</f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 t="shared" si="120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s="11" t="s">
        <v>8273</v>
      </c>
      <c r="P3792" t="s">
        <v>8315</v>
      </c>
      <c r="Q3792">
        <f t="shared" si="121"/>
        <v>0</v>
      </c>
      <c r="R3792" s="17">
        <v>42666.666932870372</v>
      </c>
      <c r="S3792" s="17"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 t="shared" si="120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s="11" t="s">
        <v>8273</v>
      </c>
      <c r="P3793" t="s">
        <v>8315</v>
      </c>
      <c r="Q3793">
        <f t="shared" si="121"/>
        <v>0</v>
      </c>
      <c r="R3793" s="17">
        <v>41766.692037037035</v>
      </c>
      <c r="S3793" s="17"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 t="shared" si="120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s="11" t="s">
        <v>8273</v>
      </c>
      <c r="P3794" t="s">
        <v>8315</v>
      </c>
      <c r="Q3794">
        <f t="shared" si="121"/>
        <v>17.5</v>
      </c>
      <c r="R3794" s="17">
        <v>42170.447013888886</v>
      </c>
      <c r="S3794" s="17"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 t="shared" si="120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s="11" t="s">
        <v>8273</v>
      </c>
      <c r="P3795" t="s">
        <v>8315</v>
      </c>
      <c r="Q3795">
        <f t="shared" si="121"/>
        <v>174</v>
      </c>
      <c r="R3795" s="17">
        <v>41968.938993055555</v>
      </c>
      <c r="S3795" s="17"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 t="shared" si="120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s="11" t="s">
        <v>8273</v>
      </c>
      <c r="P3796" t="s">
        <v>8315</v>
      </c>
      <c r="Q3796">
        <f t="shared" si="121"/>
        <v>50</v>
      </c>
      <c r="R3796" s="17">
        <v>42132.58048611111</v>
      </c>
      <c r="S3796" s="17">
        <v>42162.58048611111</v>
      </c>
      <c r="T3796">
        <f t="shared" ref="T3796:T3797" si="122">YEAR(R3796)</f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 t="shared" si="120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s="11" t="s">
        <v>8273</v>
      </c>
      <c r="P3797" t="s">
        <v>8315</v>
      </c>
      <c r="Q3797">
        <f t="shared" si="121"/>
        <v>5</v>
      </c>
      <c r="R3797" s="17">
        <v>42201.436226851853</v>
      </c>
      <c r="S3797" s="17">
        <v>42244.9375</v>
      </c>
      <c r="T3797">
        <f t="shared" si="122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 t="shared" si="120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s="11" t="s">
        <v>8273</v>
      </c>
      <c r="P3798" t="s">
        <v>8315</v>
      </c>
      <c r="Q3798">
        <f t="shared" si="121"/>
        <v>1</v>
      </c>
      <c r="R3798" s="17">
        <v>42689.029583333337</v>
      </c>
      <c r="S3798" s="17"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 t="shared" si="120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s="11" t="s">
        <v>8273</v>
      </c>
      <c r="P3799" t="s">
        <v>8315</v>
      </c>
      <c r="Q3799">
        <f t="shared" si="121"/>
        <v>145.41</v>
      </c>
      <c r="R3799" s="17">
        <v>42084.881539351853</v>
      </c>
      <c r="S3799" s="17"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 t="shared" si="120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s="11" t="s">
        <v>8273</v>
      </c>
      <c r="P3800" t="s">
        <v>8315</v>
      </c>
      <c r="Q3800">
        <f t="shared" si="121"/>
        <v>205</v>
      </c>
      <c r="R3800" s="17">
        <v>41831.722777777781</v>
      </c>
      <c r="S3800" s="17"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 t="shared" si="120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s="11" t="s">
        <v>8273</v>
      </c>
      <c r="P3801" t="s">
        <v>8315</v>
      </c>
      <c r="Q3801">
        <f t="shared" si="121"/>
        <v>100.5</v>
      </c>
      <c r="R3801" s="17">
        <v>42410.93105324074</v>
      </c>
      <c r="S3801" s="17"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 t="shared" si="120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s="11" t="s">
        <v>8273</v>
      </c>
      <c r="P3802" t="s">
        <v>8315</v>
      </c>
      <c r="Q3802">
        <f t="shared" si="121"/>
        <v>55.06</v>
      </c>
      <c r="R3802" s="17">
        <v>41982.737071759257</v>
      </c>
      <c r="S3802" s="17"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 t="shared" si="120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s="11" t="s">
        <v>8273</v>
      </c>
      <c r="P3803" t="s">
        <v>8315</v>
      </c>
      <c r="Q3803">
        <f t="shared" si="121"/>
        <v>47.33</v>
      </c>
      <c r="R3803" s="17">
        <v>41975.676111111112</v>
      </c>
      <c r="S3803" s="17"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 t="shared" si="120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s="11" t="s">
        <v>8273</v>
      </c>
      <c r="P3804" t="s">
        <v>8315</v>
      </c>
      <c r="Q3804">
        <f t="shared" si="121"/>
        <v>0</v>
      </c>
      <c r="R3804" s="17">
        <v>42269.126226851848</v>
      </c>
      <c r="S3804" s="17"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 t="shared" si="120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s="11" t="s">
        <v>8273</v>
      </c>
      <c r="P3805" t="s">
        <v>8315</v>
      </c>
      <c r="Q3805">
        <f t="shared" si="121"/>
        <v>58.95</v>
      </c>
      <c r="R3805" s="17">
        <v>42403.971851851849</v>
      </c>
      <c r="S3805" s="17"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 t="shared" si="120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s="11" t="s">
        <v>8273</v>
      </c>
      <c r="P3806" t="s">
        <v>8315</v>
      </c>
      <c r="Q3806">
        <f t="shared" si="121"/>
        <v>0</v>
      </c>
      <c r="R3806" s="17">
        <v>42527.00953703704</v>
      </c>
      <c r="S3806" s="17"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 t="shared" si="120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s="11" t="s">
        <v>8273</v>
      </c>
      <c r="P3807" t="s">
        <v>8315</v>
      </c>
      <c r="Q3807">
        <f t="shared" si="121"/>
        <v>1.5</v>
      </c>
      <c r="R3807" s="17">
        <v>41849.887037037035</v>
      </c>
      <c r="S3807" s="17"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 t="shared" si="120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s="11" t="s">
        <v>8273</v>
      </c>
      <c r="P3808" t="s">
        <v>8315</v>
      </c>
      <c r="Q3808">
        <f t="shared" si="121"/>
        <v>5</v>
      </c>
      <c r="R3808" s="17">
        <v>41799.259039351848</v>
      </c>
      <c r="S3808" s="17">
        <v>41819.259039351848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 t="shared" si="120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s="11" t="s">
        <v>8273</v>
      </c>
      <c r="P3809" t="s">
        <v>8315</v>
      </c>
      <c r="Q3809">
        <f t="shared" si="121"/>
        <v>50.56</v>
      </c>
      <c r="R3809" s="17">
        <v>42090.909016203703</v>
      </c>
      <c r="S3809" s="17">
        <v>42097.909016203703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>
        <f t="shared" si="120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s="11" t="s">
        <v>8273</v>
      </c>
      <c r="P3810" t="s">
        <v>8274</v>
      </c>
      <c r="Q3810">
        <f t="shared" si="121"/>
        <v>41.67</v>
      </c>
      <c r="R3810" s="17">
        <v>42059.453923611116</v>
      </c>
      <c r="S3810" s="17">
        <v>42119.412256944444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>
        <f t="shared" si="120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s="11" t="s">
        <v>8273</v>
      </c>
      <c r="P3811" t="s">
        <v>8274</v>
      </c>
      <c r="Q3811">
        <f t="shared" si="121"/>
        <v>53.29</v>
      </c>
      <c r="R3811" s="17">
        <v>41800.526701388888</v>
      </c>
      <c r="S3811" s="17">
        <v>41850.958333333336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>
        <f t="shared" si="120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s="11" t="s">
        <v>8273</v>
      </c>
      <c r="P3812" t="s">
        <v>8274</v>
      </c>
      <c r="Q3812">
        <f t="shared" si="121"/>
        <v>70.23</v>
      </c>
      <c r="R3812" s="17">
        <v>42054.849050925928</v>
      </c>
      <c r="S3812" s="17">
        <v>42084.807384259257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>
        <f t="shared" si="120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s="11" t="s">
        <v>8273</v>
      </c>
      <c r="P3813" t="s">
        <v>8274</v>
      </c>
      <c r="Q3813">
        <f t="shared" si="121"/>
        <v>43.42</v>
      </c>
      <c r="R3813" s="17">
        <v>42487.62700231481</v>
      </c>
      <c r="S3813" s="17">
        <v>42521.458333333328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>
        <f t="shared" si="120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s="11" t="s">
        <v>8273</v>
      </c>
      <c r="P3814" t="s">
        <v>8274</v>
      </c>
      <c r="Q3814">
        <f t="shared" si="121"/>
        <v>199.18</v>
      </c>
      <c r="R3814" s="17">
        <v>42109.751250000001</v>
      </c>
      <c r="S3814" s="17">
        <v>42156.165972222225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>
        <f t="shared" si="120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s="11" t="s">
        <v>8273</v>
      </c>
      <c r="P3815" t="s">
        <v>8274</v>
      </c>
      <c r="Q3815">
        <f t="shared" si="121"/>
        <v>78.52</v>
      </c>
      <c r="R3815" s="17">
        <v>42497.275706018518</v>
      </c>
      <c r="S3815" s="17">
        <v>42535.904861111107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>
        <f t="shared" si="120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s="11" t="s">
        <v>8273</v>
      </c>
      <c r="P3816" t="s">
        <v>8274</v>
      </c>
      <c r="Q3816">
        <f t="shared" si="121"/>
        <v>61.82</v>
      </c>
      <c r="R3816" s="17">
        <v>42058.904074074075</v>
      </c>
      <c r="S3816" s="17">
        <v>42095.165972222225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>
        <f t="shared" si="120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s="11" t="s">
        <v>8273</v>
      </c>
      <c r="P3817" t="s">
        <v>8274</v>
      </c>
      <c r="Q3817">
        <f t="shared" si="121"/>
        <v>50</v>
      </c>
      <c r="R3817" s="17">
        <v>42207.259918981479</v>
      </c>
      <c r="S3817" s="17">
        <v>42236.958333333328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>
        <f t="shared" si="120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s="11" t="s">
        <v>8273</v>
      </c>
      <c r="P3818" t="s">
        <v>8274</v>
      </c>
      <c r="Q3818">
        <f t="shared" si="121"/>
        <v>48.34</v>
      </c>
      <c r="R3818" s="17">
        <v>41807.690081018518</v>
      </c>
      <c r="S3818" s="17">
        <v>41837.690081018518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>
        <f t="shared" si="120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s="11" t="s">
        <v>8273</v>
      </c>
      <c r="P3819" t="s">
        <v>8274</v>
      </c>
      <c r="Q3819">
        <f t="shared" si="121"/>
        <v>107.25</v>
      </c>
      <c r="R3819" s="17">
        <v>42284.69694444444</v>
      </c>
      <c r="S3819" s="17">
        <v>42301.165972222225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>
        <f t="shared" si="120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s="11" t="s">
        <v>8273</v>
      </c>
      <c r="P3820" t="s">
        <v>8274</v>
      </c>
      <c r="Q3820">
        <f t="shared" si="121"/>
        <v>57</v>
      </c>
      <c r="R3820" s="17">
        <v>42045.84238425926</v>
      </c>
      <c r="S3820" s="17">
        <v>42075.800717592589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>
        <f t="shared" si="120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s="11" t="s">
        <v>8273</v>
      </c>
      <c r="P3821" t="s">
        <v>8274</v>
      </c>
      <c r="Q3821">
        <f t="shared" si="121"/>
        <v>40.92</v>
      </c>
      <c r="R3821" s="17">
        <v>42184.209537037037</v>
      </c>
      <c r="S3821" s="17">
        <v>42202.876388888893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>
        <f t="shared" si="120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s="11" t="s">
        <v>8273</v>
      </c>
      <c r="P3822" t="s">
        <v>8274</v>
      </c>
      <c r="Q3822">
        <f t="shared" si="121"/>
        <v>21.5</v>
      </c>
      <c r="R3822" s="17">
        <v>42160.651817129634</v>
      </c>
      <c r="S3822" s="17">
        <v>42190.651817129634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>
        <f t="shared" si="120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s="11" t="s">
        <v>8273</v>
      </c>
      <c r="P3823" t="s">
        <v>8274</v>
      </c>
      <c r="Q3823">
        <f t="shared" si="121"/>
        <v>79.540000000000006</v>
      </c>
      <c r="R3823" s="17">
        <v>42341.180636574078</v>
      </c>
      <c r="S3823" s="17">
        <v>42373.180636574078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>
        <f t="shared" si="120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s="11" t="s">
        <v>8273</v>
      </c>
      <c r="P3824" t="s">
        <v>8274</v>
      </c>
      <c r="Q3824">
        <f t="shared" si="121"/>
        <v>72.38</v>
      </c>
      <c r="R3824" s="17">
        <v>42329.838159722218</v>
      </c>
      <c r="S3824" s="17">
        <v>42388.957638888889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>
        <f t="shared" si="120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s="11" t="s">
        <v>8273</v>
      </c>
      <c r="P3825" t="s">
        <v>8274</v>
      </c>
      <c r="Q3825">
        <f t="shared" si="121"/>
        <v>64.63</v>
      </c>
      <c r="R3825" s="17">
        <v>42170.910231481481</v>
      </c>
      <c r="S3825" s="17">
        <v>42205.165972222225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>
        <f t="shared" si="120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s="11" t="s">
        <v>8273</v>
      </c>
      <c r="P3826" t="s">
        <v>8274</v>
      </c>
      <c r="Q3826">
        <f t="shared" si="121"/>
        <v>38.57</v>
      </c>
      <c r="R3826" s="17">
        <v>42571.626192129625</v>
      </c>
      <c r="S3826" s="17">
        <v>42583.570138888885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>
        <f t="shared" si="120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s="11" t="s">
        <v>8273</v>
      </c>
      <c r="P3827" t="s">
        <v>8274</v>
      </c>
      <c r="Q3827">
        <f t="shared" si="121"/>
        <v>107.57</v>
      </c>
      <c r="R3827" s="17">
        <v>42151.069606481484</v>
      </c>
      <c r="S3827" s="17">
        <v>42172.069606481484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>
        <f t="shared" si="120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s="11" t="s">
        <v>8273</v>
      </c>
      <c r="P3828" t="s">
        <v>8274</v>
      </c>
      <c r="Q3828">
        <f t="shared" si="121"/>
        <v>27.5</v>
      </c>
      <c r="R3828" s="17">
        <v>42101.423541666663</v>
      </c>
      <c r="S3828" s="17">
        <v>42131.423541666663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>
        <f t="shared" si="120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s="11" t="s">
        <v>8273</v>
      </c>
      <c r="P3829" t="s">
        <v>8274</v>
      </c>
      <c r="Q3829">
        <f t="shared" si="121"/>
        <v>70.459999999999994</v>
      </c>
      <c r="R3829" s="17">
        <v>42034.928252314814</v>
      </c>
      <c r="S3829" s="17">
        <v>42090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>
        <f t="shared" si="120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s="11" t="s">
        <v>8273</v>
      </c>
      <c r="P3830" t="s">
        <v>8274</v>
      </c>
      <c r="Q3830">
        <f t="shared" si="121"/>
        <v>178.57</v>
      </c>
      <c r="R3830" s="17">
        <v>41944.527627314819</v>
      </c>
      <c r="S3830" s="17">
        <v>42004.569293981483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>
        <f t="shared" si="120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s="11" t="s">
        <v>8273</v>
      </c>
      <c r="P3831" t="s">
        <v>8274</v>
      </c>
      <c r="Q3831">
        <f t="shared" si="121"/>
        <v>62.63</v>
      </c>
      <c r="R3831" s="17">
        <v>42593.865405092598</v>
      </c>
      <c r="S3831" s="17">
        <v>42613.865405092598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>
        <f t="shared" si="120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s="11" t="s">
        <v>8273</v>
      </c>
      <c r="P3832" t="s">
        <v>8274</v>
      </c>
      <c r="Q3832">
        <f t="shared" si="121"/>
        <v>75</v>
      </c>
      <c r="R3832" s="17">
        <v>42503.740868055553</v>
      </c>
      <c r="S3832" s="17">
        <v>42517.740868055553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>
        <f t="shared" si="120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s="11" t="s">
        <v>8273</v>
      </c>
      <c r="P3833" t="s">
        <v>8274</v>
      </c>
      <c r="Q3833">
        <f t="shared" si="121"/>
        <v>58.9</v>
      </c>
      <c r="R3833" s="17">
        <v>41927.848900462966</v>
      </c>
      <c r="S3833" s="17">
        <v>41948.890567129631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>
        <f t="shared" si="120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s="11" t="s">
        <v>8273</v>
      </c>
      <c r="P3834" t="s">
        <v>8274</v>
      </c>
      <c r="Q3834">
        <f t="shared" si="121"/>
        <v>139.56</v>
      </c>
      <c r="R3834" s="17">
        <v>42375.114988425921</v>
      </c>
      <c r="S3834" s="17">
        <v>42420.114988425921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>
        <f t="shared" si="120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s="11" t="s">
        <v>8273</v>
      </c>
      <c r="P3835" t="s">
        <v>8274</v>
      </c>
      <c r="Q3835">
        <f t="shared" si="121"/>
        <v>70</v>
      </c>
      <c r="R3835" s="17">
        <v>41963.872361111105</v>
      </c>
      <c r="S3835" s="17">
        <v>41974.797916666663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>
        <f t="shared" si="120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s="11" t="s">
        <v>8273</v>
      </c>
      <c r="P3836" t="s">
        <v>8274</v>
      </c>
      <c r="Q3836">
        <f t="shared" si="121"/>
        <v>57.39</v>
      </c>
      <c r="R3836" s="17">
        <v>42143.445219907408</v>
      </c>
      <c r="S3836" s="17">
        <v>42173.445219907408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>
        <f t="shared" si="120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s="11" t="s">
        <v>8273</v>
      </c>
      <c r="P3837" t="s">
        <v>8274</v>
      </c>
      <c r="Q3837">
        <f t="shared" si="121"/>
        <v>40</v>
      </c>
      <c r="R3837" s="17">
        <v>42460.94222222222</v>
      </c>
      <c r="S3837" s="17">
        <v>42481.94222222222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>
        <f t="shared" si="120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s="11" t="s">
        <v>8273</v>
      </c>
      <c r="P3838" t="s">
        <v>8274</v>
      </c>
      <c r="Q3838">
        <f t="shared" si="121"/>
        <v>64.290000000000006</v>
      </c>
      <c r="R3838" s="17">
        <v>42553.926527777774</v>
      </c>
      <c r="S3838" s="17">
        <v>42585.172916666663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>
        <f t="shared" si="120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s="11" t="s">
        <v>8273</v>
      </c>
      <c r="P3839" t="s">
        <v>8274</v>
      </c>
      <c r="Q3839">
        <f t="shared" si="121"/>
        <v>120.12</v>
      </c>
      <c r="R3839" s="17">
        <v>42152.765717592592</v>
      </c>
      <c r="S3839" s="17">
        <v>42188.765717592592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>
        <f t="shared" si="120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s="11" t="s">
        <v>8273</v>
      </c>
      <c r="P3840" t="s">
        <v>8274</v>
      </c>
      <c r="Q3840">
        <f t="shared" si="121"/>
        <v>1008.24</v>
      </c>
      <c r="R3840" s="17">
        <v>42116.710752314815</v>
      </c>
      <c r="S3840" s="17">
        <v>42146.710752314815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>
        <f t="shared" si="120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s="11" t="s">
        <v>8273</v>
      </c>
      <c r="P3841" t="s">
        <v>8274</v>
      </c>
      <c r="Q3841">
        <f t="shared" si="121"/>
        <v>63.28</v>
      </c>
      <c r="R3841" s="17">
        <v>42155.142638888887</v>
      </c>
      <c r="S3841" s="17">
        <v>42215.142638888887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>
        <f t="shared" ref="F3842:F3905" si="123">ROUND(E3842/D3842*100,0)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s="11" t="s">
        <v>8273</v>
      </c>
      <c r="P3842" t="s">
        <v>8274</v>
      </c>
      <c r="Q3842">
        <f t="shared" ref="Q3842:Q3905" si="124">IFERROR(ROUND(E3842/M3842,2),0)</f>
        <v>21.67</v>
      </c>
      <c r="R3842" s="17">
        <v>42432.701724537037</v>
      </c>
      <c r="S3842" s="17">
        <v>42457.660057870366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>
        <f t="shared" si="123"/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s="11" t="s">
        <v>8273</v>
      </c>
      <c r="P3843" t="s">
        <v>8274</v>
      </c>
      <c r="Q3843">
        <f t="shared" si="124"/>
        <v>25.65</v>
      </c>
      <c r="R3843" s="17">
        <v>41780.785729166666</v>
      </c>
      <c r="S3843" s="17">
        <v>41840.785729166666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>
        <f t="shared" si="123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s="11" t="s">
        <v>8273</v>
      </c>
      <c r="P3844" t="s">
        <v>8274</v>
      </c>
      <c r="Q3844">
        <f t="shared" si="124"/>
        <v>47.7</v>
      </c>
      <c r="R3844" s="17">
        <v>41740.493657407409</v>
      </c>
      <c r="S3844" s="17">
        <v>41770.493657407409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>
        <f t="shared" si="123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s="11" t="s">
        <v>8273</v>
      </c>
      <c r="P3845" t="s">
        <v>8274</v>
      </c>
      <c r="Q3845">
        <f t="shared" si="124"/>
        <v>56.05</v>
      </c>
      <c r="R3845" s="17">
        <v>41766.072500000002</v>
      </c>
      <c r="S3845" s="17">
        <v>41791.072500000002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>
        <f t="shared" si="123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s="11" t="s">
        <v>8273</v>
      </c>
      <c r="P3846" t="s">
        <v>8274</v>
      </c>
      <c r="Q3846">
        <f t="shared" si="124"/>
        <v>81.319999999999993</v>
      </c>
      <c r="R3846" s="17">
        <v>41766.617291666669</v>
      </c>
      <c r="S3846" s="17">
        <v>41793.290972222225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>
        <f t="shared" si="123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s="11" t="s">
        <v>8273</v>
      </c>
      <c r="P3847" t="s">
        <v>8274</v>
      </c>
      <c r="Q3847">
        <f t="shared" si="124"/>
        <v>70.17</v>
      </c>
      <c r="R3847" s="17">
        <v>42248.627013888887</v>
      </c>
      <c r="S3847" s="17">
        <v>42278.627013888887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>
        <f t="shared" si="123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s="11" t="s">
        <v>8273</v>
      </c>
      <c r="P3848" t="s">
        <v>8274</v>
      </c>
      <c r="Q3848">
        <f t="shared" si="124"/>
        <v>23.63</v>
      </c>
      <c r="R3848" s="17">
        <v>41885.221550925926</v>
      </c>
      <c r="S3848" s="17">
        <v>41916.290972222225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>
        <f t="shared" si="123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s="11" t="s">
        <v>8273</v>
      </c>
      <c r="P3849" t="s">
        <v>8274</v>
      </c>
      <c r="Q3849">
        <f t="shared" si="124"/>
        <v>188.56</v>
      </c>
      <c r="R3849" s="17">
        <v>42159.224432870367</v>
      </c>
      <c r="S3849" s="17">
        <v>42204.224432870367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>
        <f t="shared" si="123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s="11" t="s">
        <v>8273</v>
      </c>
      <c r="P3850" t="s">
        <v>8274</v>
      </c>
      <c r="Q3850">
        <f t="shared" si="124"/>
        <v>49.51</v>
      </c>
      <c r="R3850" s="17">
        <v>42265.817002314812</v>
      </c>
      <c r="S3850" s="17">
        <v>42295.817002314812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>
        <f t="shared" si="123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s="11" t="s">
        <v>8273</v>
      </c>
      <c r="P3851" t="s">
        <v>8274</v>
      </c>
      <c r="Q3851">
        <f t="shared" si="124"/>
        <v>75.459999999999994</v>
      </c>
      <c r="R3851" s="17">
        <v>42136.767175925925</v>
      </c>
      <c r="S3851" s="17">
        <v>42166.767175925925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>
        <f t="shared" si="123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s="11" t="s">
        <v>8273</v>
      </c>
      <c r="P3852" t="s">
        <v>8274</v>
      </c>
      <c r="Q3852">
        <f t="shared" si="124"/>
        <v>9.5</v>
      </c>
      <c r="R3852" s="17">
        <v>41975.124340277776</v>
      </c>
      <c r="S3852" s="17">
        <v>42005.124340277776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>
        <f t="shared" si="123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s="11" t="s">
        <v>8273</v>
      </c>
      <c r="P3853" t="s">
        <v>8274</v>
      </c>
      <c r="Q3853">
        <f t="shared" si="124"/>
        <v>35.5</v>
      </c>
      <c r="R3853" s="17">
        <v>42172.439571759256</v>
      </c>
      <c r="S3853" s="17">
        <v>42202.439571759256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>
        <f t="shared" si="123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s="11" t="s">
        <v>8273</v>
      </c>
      <c r="P3854" t="s">
        <v>8274</v>
      </c>
      <c r="Q3854">
        <f t="shared" si="124"/>
        <v>10</v>
      </c>
      <c r="R3854" s="17">
        <v>42065.190694444449</v>
      </c>
      <c r="S3854" s="17">
        <v>42090.149027777778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>
        <f t="shared" si="123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s="11" t="s">
        <v>8273</v>
      </c>
      <c r="P3855" t="s">
        <v>8274</v>
      </c>
      <c r="Q3855">
        <f t="shared" si="124"/>
        <v>13</v>
      </c>
      <c r="R3855" s="17">
        <v>41848.84002314815</v>
      </c>
      <c r="S3855" s="17">
        <v>41883.84002314815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>
        <f t="shared" si="123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s="11" t="s">
        <v>8273</v>
      </c>
      <c r="P3856" t="s">
        <v>8274</v>
      </c>
      <c r="Q3856">
        <f t="shared" si="124"/>
        <v>89.4</v>
      </c>
      <c r="R3856" s="17">
        <v>42103.884930555556</v>
      </c>
      <c r="S3856" s="17"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>
        <f t="shared" si="123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s="11" t="s">
        <v>8273</v>
      </c>
      <c r="P3857" t="s">
        <v>8274</v>
      </c>
      <c r="Q3857">
        <f t="shared" si="124"/>
        <v>25</v>
      </c>
      <c r="R3857" s="17">
        <v>42059.970729166671</v>
      </c>
      <c r="S3857" s="17"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>
        <f t="shared" si="123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s="11" t="s">
        <v>8273</v>
      </c>
      <c r="P3858" t="s">
        <v>8274</v>
      </c>
      <c r="Q3858">
        <f t="shared" si="124"/>
        <v>1</v>
      </c>
      <c r="R3858" s="17">
        <v>42041.743090277778</v>
      </c>
      <c r="S3858" s="17"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>
        <f t="shared" si="123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s="11" t="s">
        <v>8273</v>
      </c>
      <c r="P3859" t="s">
        <v>8274</v>
      </c>
      <c r="Q3859">
        <f t="shared" si="124"/>
        <v>65</v>
      </c>
      <c r="R3859" s="17">
        <v>41829.73715277778</v>
      </c>
      <c r="S3859" s="17"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>
        <f t="shared" si="123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s="11" t="s">
        <v>8273</v>
      </c>
      <c r="P3860" t="s">
        <v>8274</v>
      </c>
      <c r="Q3860">
        <f t="shared" si="124"/>
        <v>10</v>
      </c>
      <c r="R3860" s="17">
        <v>42128.431064814817</v>
      </c>
      <c r="S3860" s="17"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>
        <f t="shared" si="123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s="11" t="s">
        <v>8273</v>
      </c>
      <c r="P3861" t="s">
        <v>8274</v>
      </c>
      <c r="Q3861">
        <f t="shared" si="124"/>
        <v>1</v>
      </c>
      <c r="R3861" s="17">
        <v>41789.893599537041</v>
      </c>
      <c r="S3861" s="17"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>
        <f t="shared" si="123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s="11" t="s">
        <v>8273</v>
      </c>
      <c r="P3862" t="s">
        <v>8274</v>
      </c>
      <c r="Q3862">
        <f t="shared" si="124"/>
        <v>81.540000000000006</v>
      </c>
      <c r="R3862" s="17">
        <v>41833.660995370366</v>
      </c>
      <c r="S3862" s="17"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>
        <f t="shared" si="123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s="11" t="s">
        <v>8273</v>
      </c>
      <c r="P3863" t="s">
        <v>8274</v>
      </c>
      <c r="Q3863">
        <f t="shared" si="124"/>
        <v>100</v>
      </c>
      <c r="R3863" s="17">
        <v>41914.590011574073</v>
      </c>
      <c r="S3863" s="17"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>
        <f t="shared" si="123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s="11" t="s">
        <v>8273</v>
      </c>
      <c r="P3864" t="s">
        <v>8274</v>
      </c>
      <c r="Q3864">
        <f t="shared" si="124"/>
        <v>1</v>
      </c>
      <c r="R3864" s="17">
        <v>42611.261064814811</v>
      </c>
      <c r="S3864" s="17"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>
        <f t="shared" si="123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s="11" t="s">
        <v>8273</v>
      </c>
      <c r="P3865" t="s">
        <v>8274</v>
      </c>
      <c r="Q3865">
        <f t="shared" si="124"/>
        <v>0</v>
      </c>
      <c r="R3865" s="17">
        <v>42253.633159722223</v>
      </c>
      <c r="S3865" s="17"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>
        <f t="shared" si="123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s="11" t="s">
        <v>8273</v>
      </c>
      <c r="P3866" t="s">
        <v>8274</v>
      </c>
      <c r="Q3866">
        <f t="shared" si="124"/>
        <v>20</v>
      </c>
      <c r="R3866" s="17">
        <v>42295.891828703709</v>
      </c>
      <c r="S3866" s="17"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>
        <f t="shared" si="123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s="11" t="s">
        <v>8273</v>
      </c>
      <c r="P3867" t="s">
        <v>8274</v>
      </c>
      <c r="Q3867">
        <f t="shared" si="124"/>
        <v>46.43</v>
      </c>
      <c r="R3867" s="17">
        <v>41841.651597222226</v>
      </c>
      <c r="S3867" s="17"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>
        <f t="shared" si="123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s="11" t="s">
        <v>8273</v>
      </c>
      <c r="P3868" t="s">
        <v>8274</v>
      </c>
      <c r="Q3868">
        <f t="shared" si="124"/>
        <v>5.5</v>
      </c>
      <c r="R3868" s="17">
        <v>42402.947002314817</v>
      </c>
      <c r="S3868" s="17"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>
        <f t="shared" si="123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s="11" t="s">
        <v>8273</v>
      </c>
      <c r="P3869" t="s">
        <v>8274</v>
      </c>
      <c r="Q3869">
        <f t="shared" si="124"/>
        <v>50.2</v>
      </c>
      <c r="R3869" s="17">
        <v>42509.814108796301</v>
      </c>
      <c r="S3869" s="17"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 t="shared" si="123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s="11" t="s">
        <v>8273</v>
      </c>
      <c r="P3870" t="s">
        <v>8315</v>
      </c>
      <c r="Q3870">
        <f t="shared" si="124"/>
        <v>10</v>
      </c>
      <c r="R3870" s="17">
        <v>41865.659780092588</v>
      </c>
      <c r="S3870" s="17">
        <v>41890.659780092588</v>
      </c>
      <c r="T3870">
        <f>YEAR(R3870)</f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 t="shared" si="123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s="11" t="s">
        <v>8273</v>
      </c>
      <c r="P3871" t="s">
        <v>8315</v>
      </c>
      <c r="Q3871">
        <f t="shared" si="124"/>
        <v>30.13</v>
      </c>
      <c r="R3871" s="17">
        <v>42047.724444444444</v>
      </c>
      <c r="S3871" s="17"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 t="shared" si="123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s="11" t="s">
        <v>8273</v>
      </c>
      <c r="P3872" t="s">
        <v>8315</v>
      </c>
      <c r="Q3872">
        <f t="shared" si="124"/>
        <v>150</v>
      </c>
      <c r="R3872" s="17">
        <v>41793.17219907407</v>
      </c>
      <c r="S3872" s="17"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 t="shared" si="123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s="11" t="s">
        <v>8273</v>
      </c>
      <c r="P3873" t="s">
        <v>8315</v>
      </c>
      <c r="Q3873">
        <f t="shared" si="124"/>
        <v>13.33</v>
      </c>
      <c r="R3873" s="17">
        <v>42763.780671296292</v>
      </c>
      <c r="S3873" s="17"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 t="shared" si="123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s="11" t="s">
        <v>8273</v>
      </c>
      <c r="P3874" t="s">
        <v>8315</v>
      </c>
      <c r="Q3874">
        <f t="shared" si="124"/>
        <v>0</v>
      </c>
      <c r="R3874" s="17">
        <v>42180.145787037036</v>
      </c>
      <c r="S3874" s="17"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 t="shared" si="123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s="11" t="s">
        <v>8273</v>
      </c>
      <c r="P3875" t="s">
        <v>8315</v>
      </c>
      <c r="Q3875">
        <f t="shared" si="124"/>
        <v>0</v>
      </c>
      <c r="R3875" s="17">
        <v>42255.696006944447</v>
      </c>
      <c r="S3875" s="17"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 t="shared" si="123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s="11" t="s">
        <v>8273</v>
      </c>
      <c r="P3876" t="s">
        <v>8315</v>
      </c>
      <c r="Q3876">
        <f t="shared" si="124"/>
        <v>0</v>
      </c>
      <c r="R3876" s="17">
        <v>42007.016458333332</v>
      </c>
      <c r="S3876" s="17"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 t="shared" si="123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s="11" t="s">
        <v>8273</v>
      </c>
      <c r="P3877" t="s">
        <v>8315</v>
      </c>
      <c r="Q3877">
        <f t="shared" si="124"/>
        <v>0</v>
      </c>
      <c r="R3877" s="17">
        <v>42615.346817129626</v>
      </c>
      <c r="S3877" s="17"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 t="shared" si="123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s="11" t="s">
        <v>8273</v>
      </c>
      <c r="P3878" t="s">
        <v>8315</v>
      </c>
      <c r="Q3878">
        <f t="shared" si="124"/>
        <v>44.76</v>
      </c>
      <c r="R3878" s="17">
        <v>42372.624166666668</v>
      </c>
      <c r="S3878" s="17">
        <v>42402.624166666668</v>
      </c>
      <c r="T3878">
        <f>YEAR(R3878)</f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 t="shared" si="123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s="11" t="s">
        <v>8273</v>
      </c>
      <c r="P3879" t="s">
        <v>8315</v>
      </c>
      <c r="Q3879">
        <f t="shared" si="124"/>
        <v>88.64</v>
      </c>
      <c r="R3879" s="17">
        <v>42682.67768518519</v>
      </c>
      <c r="S3879" s="17"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 t="shared" si="123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s="11" t="s">
        <v>8273</v>
      </c>
      <c r="P3880" t="s">
        <v>8315</v>
      </c>
      <c r="Q3880">
        <f t="shared" si="124"/>
        <v>10</v>
      </c>
      <c r="R3880" s="17">
        <v>42154.818819444445</v>
      </c>
      <c r="S3880" s="17"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 t="shared" si="123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s="11" t="s">
        <v>8273</v>
      </c>
      <c r="P3881" t="s">
        <v>8315</v>
      </c>
      <c r="Q3881">
        <f t="shared" si="124"/>
        <v>0</v>
      </c>
      <c r="R3881" s="17">
        <v>41999.861064814817</v>
      </c>
      <c r="S3881" s="17">
        <v>42029.861064814817</v>
      </c>
      <c r="T3881">
        <f t="shared" ref="T3881:T3882" si="125">YEAR(R3881)</f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 t="shared" si="123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s="11" t="s">
        <v>8273</v>
      </c>
      <c r="P3882" t="s">
        <v>8315</v>
      </c>
      <c r="Q3882">
        <f t="shared" si="124"/>
        <v>57.65</v>
      </c>
      <c r="R3882" s="17">
        <v>41815.815046296295</v>
      </c>
      <c r="S3882" s="17">
        <v>41850.958333333336</v>
      </c>
      <c r="T3882">
        <f t="shared" si="125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 t="shared" si="123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s="11" t="s">
        <v>8273</v>
      </c>
      <c r="P3883" t="s">
        <v>8315</v>
      </c>
      <c r="Q3883">
        <f t="shared" si="124"/>
        <v>25</v>
      </c>
      <c r="R3883" s="17">
        <v>42756.018506944441</v>
      </c>
      <c r="S3883" s="17"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 t="shared" si="123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s="11" t="s">
        <v>8273</v>
      </c>
      <c r="P3884" t="s">
        <v>8315</v>
      </c>
      <c r="Q3884">
        <f t="shared" si="124"/>
        <v>0</v>
      </c>
      <c r="R3884" s="17">
        <v>42373.983449074076</v>
      </c>
      <c r="S3884" s="17"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 t="shared" si="123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s="11" t="s">
        <v>8273</v>
      </c>
      <c r="P3885" t="s">
        <v>8315</v>
      </c>
      <c r="Q3885">
        <f t="shared" si="124"/>
        <v>0</v>
      </c>
      <c r="R3885" s="17">
        <v>41854.602650462963</v>
      </c>
      <c r="S3885" s="17">
        <v>41884.602650462963</v>
      </c>
      <c r="T3885">
        <f>YEAR(R3885)</f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 t="shared" si="123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s="11" t="s">
        <v>8273</v>
      </c>
      <c r="P3886" t="s">
        <v>8315</v>
      </c>
      <c r="Q3886">
        <f t="shared" si="124"/>
        <v>0</v>
      </c>
      <c r="R3886" s="17">
        <v>42065.791574074072</v>
      </c>
      <c r="S3886" s="17"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 t="shared" si="123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s="11" t="s">
        <v>8273</v>
      </c>
      <c r="P3887" t="s">
        <v>8315</v>
      </c>
      <c r="Q3887">
        <f t="shared" si="124"/>
        <v>0</v>
      </c>
      <c r="R3887" s="17">
        <v>42469.951284722221</v>
      </c>
      <c r="S3887" s="17"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 t="shared" si="123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s="11" t="s">
        <v>8273</v>
      </c>
      <c r="P3888" t="s">
        <v>8315</v>
      </c>
      <c r="Q3888">
        <f t="shared" si="124"/>
        <v>0</v>
      </c>
      <c r="R3888" s="17">
        <v>41954.228032407409</v>
      </c>
      <c r="S3888" s="17">
        <v>41984.228032407409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 t="shared" si="123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s="11" t="s">
        <v>8273</v>
      </c>
      <c r="P3889" t="s">
        <v>8315</v>
      </c>
      <c r="Q3889">
        <f t="shared" si="124"/>
        <v>17.5</v>
      </c>
      <c r="R3889" s="17">
        <v>42079.857974537037</v>
      </c>
      <c r="S3889" s="17">
        <v>42125.916666666672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>
        <f t="shared" si="123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s="11" t="s">
        <v>8273</v>
      </c>
      <c r="P3890" t="s">
        <v>8274</v>
      </c>
      <c r="Q3890">
        <f t="shared" si="124"/>
        <v>38.71</v>
      </c>
      <c r="R3890" s="17">
        <v>42762.545810185184</v>
      </c>
      <c r="S3890" s="17">
        <v>42792.545810185184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>
        <f t="shared" si="123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s="11" t="s">
        <v>8273</v>
      </c>
      <c r="P3891" t="s">
        <v>8274</v>
      </c>
      <c r="Q3891">
        <f t="shared" si="124"/>
        <v>13.11</v>
      </c>
      <c r="R3891" s="17">
        <v>41977.004976851851</v>
      </c>
      <c r="S3891" s="17">
        <v>42008.976388888885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>
        <f t="shared" si="123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s="11" t="s">
        <v>8273</v>
      </c>
      <c r="P3892" t="s">
        <v>8274</v>
      </c>
      <c r="Q3892">
        <f t="shared" si="124"/>
        <v>315.5</v>
      </c>
      <c r="R3892" s="17">
        <v>42171.758611111116</v>
      </c>
      <c r="S3892" s="17">
        <v>42231.758611111116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>
        <f t="shared" si="123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s="11" t="s">
        <v>8273</v>
      </c>
      <c r="P3893" t="s">
        <v>8274</v>
      </c>
      <c r="Q3893">
        <f t="shared" si="124"/>
        <v>37.14</v>
      </c>
      <c r="R3893" s="17">
        <v>42056.1324537037</v>
      </c>
      <c r="S3893" s="17">
        <v>42086.207638888889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>
        <f t="shared" si="123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s="11" t="s">
        <v>8273</v>
      </c>
      <c r="P3894" t="s">
        <v>8274</v>
      </c>
      <c r="Q3894">
        <f t="shared" si="124"/>
        <v>0</v>
      </c>
      <c r="R3894" s="17">
        <v>41867.652280092596</v>
      </c>
      <c r="S3894" s="17">
        <v>41875.291666666664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>
        <f t="shared" si="123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s="11" t="s">
        <v>8273</v>
      </c>
      <c r="P3895" t="s">
        <v>8274</v>
      </c>
      <c r="Q3895">
        <f t="shared" si="124"/>
        <v>128.27000000000001</v>
      </c>
      <c r="R3895" s="17">
        <v>41779.657870370371</v>
      </c>
      <c r="S3895" s="17">
        <v>41821.25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>
        <f t="shared" si="123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s="11" t="s">
        <v>8273</v>
      </c>
      <c r="P3896" t="s">
        <v>8274</v>
      </c>
      <c r="Q3896">
        <f t="shared" si="124"/>
        <v>47.27</v>
      </c>
      <c r="R3896" s="17">
        <v>42679.958472222221</v>
      </c>
      <c r="S3896" s="17">
        <v>42710.207638888889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>
        <f t="shared" si="123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s="11" t="s">
        <v>8273</v>
      </c>
      <c r="P3897" t="s">
        <v>8274</v>
      </c>
      <c r="Q3897">
        <f t="shared" si="124"/>
        <v>50</v>
      </c>
      <c r="R3897" s="17">
        <v>42032.250208333338</v>
      </c>
      <c r="S3897" s="17">
        <v>42063.250208333338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>
        <f t="shared" si="123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s="11" t="s">
        <v>8273</v>
      </c>
      <c r="P3898" t="s">
        <v>8274</v>
      </c>
      <c r="Q3898">
        <f t="shared" si="124"/>
        <v>42.5</v>
      </c>
      <c r="R3898" s="17">
        <v>41793.191875000004</v>
      </c>
      <c r="S3898" s="17">
        <v>41807.191875000004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>
        <f t="shared" si="123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s="11" t="s">
        <v>8273</v>
      </c>
      <c r="P3899" t="s">
        <v>8274</v>
      </c>
      <c r="Q3899">
        <f t="shared" si="124"/>
        <v>44</v>
      </c>
      <c r="R3899" s="17">
        <v>41982.87364583333</v>
      </c>
      <c r="S3899" s="17">
        <v>42012.87364583333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>
        <f t="shared" si="123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s="11" t="s">
        <v>8273</v>
      </c>
      <c r="P3900" t="s">
        <v>8274</v>
      </c>
      <c r="Q3900">
        <f t="shared" si="124"/>
        <v>50.88</v>
      </c>
      <c r="R3900" s="17">
        <v>42193.482291666667</v>
      </c>
      <c r="S3900" s="17">
        <v>42233.666666666672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>
        <f t="shared" si="123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s="11" t="s">
        <v>8273</v>
      </c>
      <c r="P3901" t="s">
        <v>8274</v>
      </c>
      <c r="Q3901">
        <f t="shared" si="124"/>
        <v>62.5</v>
      </c>
      <c r="R3901" s="17">
        <v>41843.775011574071</v>
      </c>
      <c r="S3901" s="17">
        <v>41863.775011574071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>
        <f t="shared" si="123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s="11" t="s">
        <v>8273</v>
      </c>
      <c r="P3902" t="s">
        <v>8274</v>
      </c>
      <c r="Q3902">
        <f t="shared" si="124"/>
        <v>27</v>
      </c>
      <c r="R3902" s="17">
        <v>42136.092488425929</v>
      </c>
      <c r="S3902" s="17">
        <v>42166.092488425929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>
        <f t="shared" si="123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s="11" t="s">
        <v>8273</v>
      </c>
      <c r="P3903" t="s">
        <v>8274</v>
      </c>
      <c r="Q3903">
        <f t="shared" si="124"/>
        <v>25</v>
      </c>
      <c r="R3903" s="17">
        <v>42317.826377314821</v>
      </c>
      <c r="S3903" s="17">
        <v>42357.826377314821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>
        <f t="shared" si="123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s="11" t="s">
        <v>8273</v>
      </c>
      <c r="P3904" t="s">
        <v>8274</v>
      </c>
      <c r="Q3904">
        <f t="shared" si="124"/>
        <v>47.26</v>
      </c>
      <c r="R3904" s="17">
        <v>42663.468078703707</v>
      </c>
      <c r="S3904" s="17">
        <v>42688.509745370371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>
        <f t="shared" si="123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s="11" t="s">
        <v>8273</v>
      </c>
      <c r="P3905" t="s">
        <v>8274</v>
      </c>
      <c r="Q3905">
        <f t="shared" si="124"/>
        <v>0</v>
      </c>
      <c r="R3905" s="17">
        <v>42186.01116898148</v>
      </c>
      <c r="S3905" s="17">
        <v>42230.818055555559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>
        <f t="shared" ref="F3906:F3969" si="126">ROUND(E3906/D3906*100,0)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s="11" t="s">
        <v>8273</v>
      </c>
      <c r="P3906" t="s">
        <v>8274</v>
      </c>
      <c r="Q3906">
        <f t="shared" ref="Q3906:Q3969" si="127">IFERROR(ROUND(E3906/M3906,2),0)</f>
        <v>1.5</v>
      </c>
      <c r="R3906" s="17">
        <v>42095.229166666672</v>
      </c>
      <c r="S3906" s="17">
        <v>42109.211111111115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>
        <f t="shared" si="126"/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s="11" t="s">
        <v>8273</v>
      </c>
      <c r="P3907" t="s">
        <v>8274</v>
      </c>
      <c r="Q3907">
        <f t="shared" si="127"/>
        <v>24.71</v>
      </c>
      <c r="R3907" s="17">
        <v>42124.623877314814</v>
      </c>
      <c r="S3907" s="17">
        <v>42166.958333333328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>
        <f t="shared" si="126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s="11" t="s">
        <v>8273</v>
      </c>
      <c r="P3908" t="s">
        <v>8274</v>
      </c>
      <c r="Q3908">
        <f t="shared" si="127"/>
        <v>63.13</v>
      </c>
      <c r="R3908" s="17">
        <v>42143.917743055557</v>
      </c>
      <c r="S3908" s="17">
        <v>42181.559027777781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>
        <f t="shared" si="126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s="11" t="s">
        <v>8273</v>
      </c>
      <c r="P3909" t="s">
        <v>8274</v>
      </c>
      <c r="Q3909">
        <f t="shared" si="127"/>
        <v>38.25</v>
      </c>
      <c r="R3909" s="17">
        <v>41906.819513888891</v>
      </c>
      <c r="S3909" s="17">
        <v>41938.838888888888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>
        <f t="shared" si="126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s="11" t="s">
        <v>8273</v>
      </c>
      <c r="P3910" t="s">
        <v>8274</v>
      </c>
      <c r="Q3910">
        <f t="shared" si="127"/>
        <v>16.25</v>
      </c>
      <c r="R3910" s="17">
        <v>41834.135370370372</v>
      </c>
      <c r="S3910" s="17">
        <v>41849.135370370372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>
        <f t="shared" si="126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s="11" t="s">
        <v>8273</v>
      </c>
      <c r="P3911" t="s">
        <v>8274</v>
      </c>
      <c r="Q3911">
        <f t="shared" si="127"/>
        <v>33.75</v>
      </c>
      <c r="R3911" s="17">
        <v>41863.359282407408</v>
      </c>
      <c r="S3911" s="17">
        <v>41893.359282407408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>
        <f t="shared" si="126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s="11" t="s">
        <v>8273</v>
      </c>
      <c r="P3912" t="s">
        <v>8274</v>
      </c>
      <c r="Q3912">
        <f t="shared" si="127"/>
        <v>61.67</v>
      </c>
      <c r="R3912" s="17">
        <v>42224.756909722222</v>
      </c>
      <c r="S3912" s="17">
        <v>42254.756909722222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>
        <f t="shared" si="126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s="11" t="s">
        <v>8273</v>
      </c>
      <c r="P3913" t="s">
        <v>8274</v>
      </c>
      <c r="Q3913">
        <f t="shared" si="127"/>
        <v>83.14</v>
      </c>
      <c r="R3913" s="17">
        <v>41939.8122337963</v>
      </c>
      <c r="S3913" s="17">
        <v>41969.853900462964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>
        <f t="shared" si="126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s="11" t="s">
        <v>8273</v>
      </c>
      <c r="P3914" t="s">
        <v>8274</v>
      </c>
      <c r="Q3914">
        <f t="shared" si="127"/>
        <v>1</v>
      </c>
      <c r="R3914" s="17">
        <v>42059.270023148143</v>
      </c>
      <c r="S3914" s="17">
        <v>42119.190972222219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>
        <f t="shared" si="126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s="11" t="s">
        <v>8273</v>
      </c>
      <c r="P3915" t="s">
        <v>8274</v>
      </c>
      <c r="Q3915">
        <f t="shared" si="127"/>
        <v>142.86000000000001</v>
      </c>
      <c r="R3915" s="17">
        <v>42308.211215277777</v>
      </c>
      <c r="S3915" s="17">
        <v>42338.252881944441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>
        <f t="shared" si="126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s="11" t="s">
        <v>8273</v>
      </c>
      <c r="P3916" t="s">
        <v>8274</v>
      </c>
      <c r="Q3916">
        <f t="shared" si="127"/>
        <v>33.67</v>
      </c>
      <c r="R3916" s="17">
        <v>42114.818935185183</v>
      </c>
      <c r="S3916" s="17">
        <v>42134.957638888889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>
        <f t="shared" si="126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s="11" t="s">
        <v>8273</v>
      </c>
      <c r="P3917" t="s">
        <v>8274</v>
      </c>
      <c r="Q3917">
        <f t="shared" si="127"/>
        <v>5</v>
      </c>
      <c r="R3917" s="17">
        <v>42492.98505787037</v>
      </c>
      <c r="S3917" s="17">
        <v>42522.98505787037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>
        <f t="shared" si="126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s="11" t="s">
        <v>8273</v>
      </c>
      <c r="P3918" t="s">
        <v>8274</v>
      </c>
      <c r="Q3918">
        <f t="shared" si="127"/>
        <v>0</v>
      </c>
      <c r="R3918" s="17">
        <v>42494.471666666665</v>
      </c>
      <c r="S3918" s="17">
        <v>42524.471666666665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>
        <f t="shared" si="126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s="11" t="s">
        <v>8273</v>
      </c>
      <c r="P3919" t="s">
        <v>8274</v>
      </c>
      <c r="Q3919">
        <f t="shared" si="127"/>
        <v>10</v>
      </c>
      <c r="R3919" s="17">
        <v>41863.527326388888</v>
      </c>
      <c r="S3919" s="17">
        <v>41893.527326388888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>
        <f t="shared" si="126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s="11" t="s">
        <v>8273</v>
      </c>
      <c r="P3920" t="s">
        <v>8274</v>
      </c>
      <c r="Q3920">
        <f t="shared" si="127"/>
        <v>40</v>
      </c>
      <c r="R3920" s="17">
        <v>41843.664618055554</v>
      </c>
      <c r="S3920" s="17">
        <v>41855.666666666664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>
        <f t="shared" si="126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s="11" t="s">
        <v>8273</v>
      </c>
      <c r="P3921" t="s">
        <v>8274</v>
      </c>
      <c r="Q3921">
        <f t="shared" si="127"/>
        <v>30</v>
      </c>
      <c r="R3921" s="17">
        <v>42358.684872685189</v>
      </c>
      <c r="S3921" s="17">
        <v>42387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>
        <f t="shared" si="126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s="11" t="s">
        <v>8273</v>
      </c>
      <c r="P3922" t="s">
        <v>8274</v>
      </c>
      <c r="Q3922">
        <f t="shared" si="127"/>
        <v>45</v>
      </c>
      <c r="R3922" s="17">
        <v>42657.38726851852</v>
      </c>
      <c r="S3922" s="17">
        <v>42687.428935185191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>
        <f t="shared" si="126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s="11" t="s">
        <v>8273</v>
      </c>
      <c r="P3923" t="s">
        <v>8274</v>
      </c>
      <c r="Q3923">
        <f t="shared" si="127"/>
        <v>0</v>
      </c>
      <c r="R3923" s="17">
        <v>41926.542303240742</v>
      </c>
      <c r="S3923" s="17">
        <v>41938.75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>
        <f t="shared" si="126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s="11" t="s">
        <v>8273</v>
      </c>
      <c r="P3924" t="s">
        <v>8274</v>
      </c>
      <c r="Q3924">
        <f t="shared" si="127"/>
        <v>10.17</v>
      </c>
      <c r="R3924" s="17">
        <v>42020.768634259264</v>
      </c>
      <c r="S3924" s="17">
        <v>42065.958333333328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>
        <f t="shared" si="126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s="11" t="s">
        <v>8273</v>
      </c>
      <c r="P3925" t="s">
        <v>8274</v>
      </c>
      <c r="Q3925">
        <f t="shared" si="127"/>
        <v>81.41</v>
      </c>
      <c r="R3925" s="17">
        <v>42075.979988425926</v>
      </c>
      <c r="S3925" s="17">
        <v>42103.979988425926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>
        <f t="shared" si="126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s="11" t="s">
        <v>8273</v>
      </c>
      <c r="P3926" t="s">
        <v>8274</v>
      </c>
      <c r="Q3926">
        <f t="shared" si="127"/>
        <v>57.25</v>
      </c>
      <c r="R3926" s="17">
        <v>41786.959745370368</v>
      </c>
      <c r="S3926" s="17">
        <v>41816.959745370368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>
        <f t="shared" si="126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s="11" t="s">
        <v>8273</v>
      </c>
      <c r="P3927" t="s">
        <v>8274</v>
      </c>
      <c r="Q3927">
        <f t="shared" si="127"/>
        <v>5</v>
      </c>
      <c r="R3927" s="17">
        <v>41820.870821759258</v>
      </c>
      <c r="S3927" s="17">
        <v>41850.870821759258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>
        <f t="shared" si="126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s="11" t="s">
        <v>8273</v>
      </c>
      <c r="P3928" t="s">
        <v>8274</v>
      </c>
      <c r="Q3928">
        <f t="shared" si="127"/>
        <v>15</v>
      </c>
      <c r="R3928" s="17">
        <v>41970.085046296299</v>
      </c>
      <c r="S3928" s="17">
        <v>42000.085046296299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>
        <f t="shared" si="126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s="11" t="s">
        <v>8273</v>
      </c>
      <c r="P3929" t="s">
        <v>8274</v>
      </c>
      <c r="Q3929">
        <f t="shared" si="127"/>
        <v>12.5</v>
      </c>
      <c r="R3929" s="17">
        <v>41830.267407407409</v>
      </c>
      <c r="S3929" s="17">
        <v>41860.267407407409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>
        <f t="shared" si="126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s="11" t="s">
        <v>8273</v>
      </c>
      <c r="P3930" t="s">
        <v>8274</v>
      </c>
      <c r="Q3930">
        <f t="shared" si="127"/>
        <v>93</v>
      </c>
      <c r="R3930" s="17">
        <v>42265.683182870373</v>
      </c>
      <c r="S3930" s="17">
        <v>42293.207638888889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>
        <f t="shared" si="126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s="11" t="s">
        <v>8273</v>
      </c>
      <c r="P3931" t="s">
        <v>8274</v>
      </c>
      <c r="Q3931">
        <f t="shared" si="127"/>
        <v>32.36</v>
      </c>
      <c r="R3931" s="17">
        <v>42601.827141203699</v>
      </c>
      <c r="S3931" s="17">
        <v>42631.827141203699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>
        <f t="shared" si="126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s="11" t="s">
        <v>8273</v>
      </c>
      <c r="P3932" t="s">
        <v>8274</v>
      </c>
      <c r="Q3932">
        <f t="shared" si="127"/>
        <v>0</v>
      </c>
      <c r="R3932" s="17">
        <v>42433.338749999995</v>
      </c>
      <c r="S3932" s="17">
        <v>42461.25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>
        <f t="shared" si="126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s="11" t="s">
        <v>8273</v>
      </c>
      <c r="P3933" t="s">
        <v>8274</v>
      </c>
      <c r="Q3933">
        <f t="shared" si="127"/>
        <v>0</v>
      </c>
      <c r="R3933" s="17">
        <v>42228.151701388888</v>
      </c>
      <c r="S3933" s="17">
        <v>42253.151701388888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>
        <f t="shared" si="126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s="11" t="s">
        <v>8273</v>
      </c>
      <c r="P3934" t="s">
        <v>8274</v>
      </c>
      <c r="Q3934">
        <f t="shared" si="127"/>
        <v>1</v>
      </c>
      <c r="R3934" s="17">
        <v>42415.168564814812</v>
      </c>
      <c r="S3934" s="17">
        <v>42445.126898148148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>
        <f t="shared" si="126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s="11" t="s">
        <v>8273</v>
      </c>
      <c r="P3935" t="s">
        <v>8274</v>
      </c>
      <c r="Q3935">
        <f t="shared" si="127"/>
        <v>91.83</v>
      </c>
      <c r="R3935" s="17">
        <v>42538.968310185184</v>
      </c>
      <c r="S3935" s="17">
        <v>42568.029861111107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>
        <f t="shared" si="126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s="11" t="s">
        <v>8273</v>
      </c>
      <c r="P3936" t="s">
        <v>8274</v>
      </c>
      <c r="Q3936">
        <f t="shared" si="127"/>
        <v>45.83</v>
      </c>
      <c r="R3936" s="17">
        <v>42233.671747685185</v>
      </c>
      <c r="S3936" s="17">
        <v>42278.541666666672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>
        <f t="shared" si="126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s="11" t="s">
        <v>8273</v>
      </c>
      <c r="P3937" t="s">
        <v>8274</v>
      </c>
      <c r="Q3937">
        <f t="shared" si="127"/>
        <v>57.17</v>
      </c>
      <c r="R3937" s="17">
        <v>42221.656782407401</v>
      </c>
      <c r="S3937" s="17">
        <v>42281.656782407401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>
        <f t="shared" si="126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s="11" t="s">
        <v>8273</v>
      </c>
      <c r="P3938" t="s">
        <v>8274</v>
      </c>
      <c r="Q3938">
        <f t="shared" si="127"/>
        <v>0</v>
      </c>
      <c r="R3938" s="17">
        <v>42675.262962962966</v>
      </c>
      <c r="S3938" s="17">
        <v>42705.304629629631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>
        <f t="shared" si="126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s="11" t="s">
        <v>8273</v>
      </c>
      <c r="P3939" t="s">
        <v>8274</v>
      </c>
      <c r="Q3939">
        <f t="shared" si="127"/>
        <v>248.5</v>
      </c>
      <c r="R3939" s="17">
        <v>42534.631481481483</v>
      </c>
      <c r="S3939" s="17">
        <v>42562.631481481483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>
        <f t="shared" si="126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s="11" t="s">
        <v>8273</v>
      </c>
      <c r="P3940" t="s">
        <v>8274</v>
      </c>
      <c r="Q3940">
        <f t="shared" si="127"/>
        <v>79.400000000000006</v>
      </c>
      <c r="R3940" s="17">
        <v>42151.905717592599</v>
      </c>
      <c r="S3940" s="17">
        <v>42182.905717592599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>
        <f t="shared" si="126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s="11" t="s">
        <v>8273</v>
      </c>
      <c r="P3941" t="s">
        <v>8274</v>
      </c>
      <c r="Q3941">
        <f t="shared" si="127"/>
        <v>5</v>
      </c>
      <c r="R3941" s="17">
        <v>41915.400219907409</v>
      </c>
      <c r="S3941" s="17">
        <v>41919.1875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>
        <f t="shared" si="126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s="11" t="s">
        <v>8273</v>
      </c>
      <c r="P3942" t="s">
        <v>8274</v>
      </c>
      <c r="Q3942">
        <f t="shared" si="127"/>
        <v>5.5</v>
      </c>
      <c r="R3942" s="17">
        <v>41961.492488425924</v>
      </c>
      <c r="S3942" s="17">
        <v>42006.492488425924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>
        <f t="shared" si="126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s="11" t="s">
        <v>8273</v>
      </c>
      <c r="P3943" t="s">
        <v>8274</v>
      </c>
      <c r="Q3943">
        <f t="shared" si="127"/>
        <v>25</v>
      </c>
      <c r="R3943" s="17">
        <v>41940.587233796294</v>
      </c>
      <c r="S3943" s="17">
        <v>41968.041666666672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>
        <f t="shared" si="126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s="11" t="s">
        <v>8273</v>
      </c>
      <c r="P3944" t="s">
        <v>8274</v>
      </c>
      <c r="Q3944">
        <f t="shared" si="127"/>
        <v>0</v>
      </c>
      <c r="R3944" s="17">
        <v>42111.904097222221</v>
      </c>
      <c r="S3944" s="17">
        <v>42171.904097222221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>
        <f t="shared" si="126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s="11" t="s">
        <v>8273</v>
      </c>
      <c r="P3945" t="s">
        <v>8274</v>
      </c>
      <c r="Q3945">
        <f t="shared" si="127"/>
        <v>137.08000000000001</v>
      </c>
      <c r="R3945" s="17">
        <v>42279.778564814813</v>
      </c>
      <c r="S3945" s="17">
        <v>42310.701388888891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>
        <f t="shared" si="126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s="11" t="s">
        <v>8273</v>
      </c>
      <c r="P3946" t="s">
        <v>8274</v>
      </c>
      <c r="Q3946">
        <f t="shared" si="127"/>
        <v>0</v>
      </c>
      <c r="R3946" s="17">
        <v>42213.662905092591</v>
      </c>
      <c r="S3946" s="17">
        <v>42243.662905092591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>
        <f t="shared" si="126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s="11" t="s">
        <v>8273</v>
      </c>
      <c r="P3947" t="s">
        <v>8274</v>
      </c>
      <c r="Q3947">
        <f t="shared" si="127"/>
        <v>5</v>
      </c>
      <c r="R3947" s="17">
        <v>42109.801712962959</v>
      </c>
      <c r="S3947" s="17">
        <v>42139.801712962959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>
        <f t="shared" si="126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s="11" t="s">
        <v>8273</v>
      </c>
      <c r="P3948" t="s">
        <v>8274</v>
      </c>
      <c r="Q3948">
        <f t="shared" si="127"/>
        <v>39</v>
      </c>
      <c r="R3948" s="17">
        <v>42031.833587962959</v>
      </c>
      <c r="S3948" s="17">
        <v>42063.333333333328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>
        <f t="shared" si="126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s="11" t="s">
        <v>8273</v>
      </c>
      <c r="P3949" t="s">
        <v>8274</v>
      </c>
      <c r="Q3949">
        <f t="shared" si="127"/>
        <v>50.5</v>
      </c>
      <c r="R3949" s="17">
        <v>42615.142870370371</v>
      </c>
      <c r="S3949" s="17">
        <v>42645.142870370371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>
        <f t="shared" si="126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s="11" t="s">
        <v>8273</v>
      </c>
      <c r="P3950" t="s">
        <v>8274</v>
      </c>
      <c r="Q3950">
        <f t="shared" si="127"/>
        <v>0</v>
      </c>
      <c r="R3950" s="17">
        <v>41829.325497685182</v>
      </c>
      <c r="S3950" s="17">
        <v>41889.325497685182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>
        <f t="shared" si="126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s="11" t="s">
        <v>8273</v>
      </c>
      <c r="P3951" t="s">
        <v>8274</v>
      </c>
      <c r="Q3951">
        <f t="shared" si="127"/>
        <v>49.28</v>
      </c>
      <c r="R3951" s="17">
        <v>42016.120613425926</v>
      </c>
      <c r="S3951" s="17">
        <v>42046.120613425926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>
        <f t="shared" si="126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s="11" t="s">
        <v>8273</v>
      </c>
      <c r="P3952" t="s">
        <v>8274</v>
      </c>
      <c r="Q3952">
        <f t="shared" si="127"/>
        <v>25</v>
      </c>
      <c r="R3952" s="17">
        <v>42439.702314814815</v>
      </c>
      <c r="S3952" s="17">
        <v>42468.774305555555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>
        <f t="shared" si="126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s="11" t="s">
        <v>8273</v>
      </c>
      <c r="P3953" t="s">
        <v>8274</v>
      </c>
      <c r="Q3953">
        <f t="shared" si="127"/>
        <v>1</v>
      </c>
      <c r="R3953" s="17">
        <v>42433.825717592597</v>
      </c>
      <c r="S3953" s="17">
        <v>42493.784050925926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>
        <f t="shared" si="126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s="11" t="s">
        <v>8273</v>
      </c>
      <c r="P3954" t="s">
        <v>8274</v>
      </c>
      <c r="Q3954">
        <f t="shared" si="127"/>
        <v>25</v>
      </c>
      <c r="R3954" s="17">
        <v>42243.790393518517</v>
      </c>
      <c r="S3954" s="17">
        <v>42303.790393518517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>
        <f t="shared" si="126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s="11" t="s">
        <v>8273</v>
      </c>
      <c r="P3955" t="s">
        <v>8274</v>
      </c>
      <c r="Q3955">
        <f t="shared" si="127"/>
        <v>0</v>
      </c>
      <c r="R3955" s="17">
        <v>42550.048449074078</v>
      </c>
      <c r="S3955" s="17">
        <v>42580.978472222225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>
        <f t="shared" si="126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s="11" t="s">
        <v>8273</v>
      </c>
      <c r="P3956" t="s">
        <v>8274</v>
      </c>
      <c r="Q3956">
        <f t="shared" si="127"/>
        <v>0</v>
      </c>
      <c r="R3956" s="17">
        <v>41774.651203703703</v>
      </c>
      <c r="S3956" s="17">
        <v>41834.651203703703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>
        <f t="shared" si="126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s="11" t="s">
        <v>8273</v>
      </c>
      <c r="P3957" t="s">
        <v>8274</v>
      </c>
      <c r="Q3957">
        <f t="shared" si="127"/>
        <v>53.13</v>
      </c>
      <c r="R3957" s="17">
        <v>42306.848854166667</v>
      </c>
      <c r="S3957" s="17">
        <v>42336.890520833331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>
        <f t="shared" si="126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s="11" t="s">
        <v>8273</v>
      </c>
      <c r="P3958" t="s">
        <v>8274</v>
      </c>
      <c r="Q3958">
        <f t="shared" si="127"/>
        <v>0</v>
      </c>
      <c r="R3958" s="17">
        <v>42457.932025462964</v>
      </c>
      <c r="S3958" s="17">
        <v>42485.013888888891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>
        <f t="shared" si="126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s="11" t="s">
        <v>8273</v>
      </c>
      <c r="P3959" t="s">
        <v>8274</v>
      </c>
      <c r="Q3959">
        <f t="shared" si="127"/>
        <v>7</v>
      </c>
      <c r="R3959" s="17">
        <v>42513.976319444439</v>
      </c>
      <c r="S3959" s="17">
        <v>42559.976319444439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>
        <f t="shared" si="126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s="11" t="s">
        <v>8273</v>
      </c>
      <c r="P3960" t="s">
        <v>8274</v>
      </c>
      <c r="Q3960">
        <f t="shared" si="127"/>
        <v>40.06</v>
      </c>
      <c r="R3960" s="17">
        <v>41816.950370370374</v>
      </c>
      <c r="S3960" s="17">
        <v>41853.583333333336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>
        <f t="shared" si="126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s="11" t="s">
        <v>8273</v>
      </c>
      <c r="P3961" t="s">
        <v>8274</v>
      </c>
      <c r="Q3961">
        <f t="shared" si="127"/>
        <v>24.33</v>
      </c>
      <c r="R3961" s="17">
        <v>41880.788842592592</v>
      </c>
      <c r="S3961" s="17">
        <v>41910.788842592592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>
        <f t="shared" si="126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s="11" t="s">
        <v>8273</v>
      </c>
      <c r="P3962" t="s">
        <v>8274</v>
      </c>
      <c r="Q3962">
        <f t="shared" si="127"/>
        <v>11.25</v>
      </c>
      <c r="R3962" s="17">
        <v>42342.845555555556</v>
      </c>
      <c r="S3962" s="17">
        <v>42372.845555555556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>
        <f t="shared" si="126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s="11" t="s">
        <v>8273</v>
      </c>
      <c r="P3963" t="s">
        <v>8274</v>
      </c>
      <c r="Q3963">
        <f t="shared" si="127"/>
        <v>10.5</v>
      </c>
      <c r="R3963" s="17">
        <v>41745.891319444447</v>
      </c>
      <c r="S3963" s="17">
        <v>41767.891319444447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>
        <f t="shared" si="126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s="11" t="s">
        <v>8273</v>
      </c>
      <c r="P3964" t="s">
        <v>8274</v>
      </c>
      <c r="Q3964">
        <f t="shared" si="127"/>
        <v>15</v>
      </c>
      <c r="R3964" s="17">
        <v>42311.621458333335</v>
      </c>
      <c r="S3964" s="17">
        <v>42336.621458333335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>
        <f t="shared" si="126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s="11" t="s">
        <v>8273</v>
      </c>
      <c r="P3965" t="s">
        <v>8274</v>
      </c>
      <c r="Q3965">
        <f t="shared" si="127"/>
        <v>0</v>
      </c>
      <c r="R3965" s="17">
        <v>42296.154131944444</v>
      </c>
      <c r="S3965" s="17">
        <v>42326.195798611108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>
        <f t="shared" si="126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s="11" t="s">
        <v>8273</v>
      </c>
      <c r="P3966" t="s">
        <v>8274</v>
      </c>
      <c r="Q3966">
        <f t="shared" si="127"/>
        <v>42</v>
      </c>
      <c r="R3966" s="17">
        <v>42053.722060185188</v>
      </c>
      <c r="S3966" s="17">
        <v>42113.680393518516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>
        <f t="shared" si="126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s="11" t="s">
        <v>8273</v>
      </c>
      <c r="P3967" t="s">
        <v>8274</v>
      </c>
      <c r="Q3967">
        <f t="shared" si="127"/>
        <v>71.25</v>
      </c>
      <c r="R3967" s="17">
        <v>42414.235879629632</v>
      </c>
      <c r="S3967" s="17">
        <v>42474.194212962961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>
        <f t="shared" si="126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s="11" t="s">
        <v>8273</v>
      </c>
      <c r="P3968" t="s">
        <v>8274</v>
      </c>
      <c r="Q3968">
        <f t="shared" si="127"/>
        <v>22.5</v>
      </c>
      <c r="R3968" s="17">
        <v>41801.711550925924</v>
      </c>
      <c r="S3968" s="17">
        <v>41844.124305555553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>
        <f t="shared" si="126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s="11" t="s">
        <v>8273</v>
      </c>
      <c r="P3969" t="s">
        <v>8274</v>
      </c>
      <c r="Q3969">
        <f t="shared" si="127"/>
        <v>41</v>
      </c>
      <c r="R3969" s="17">
        <v>42770.290590277778</v>
      </c>
      <c r="S3969" s="17">
        <v>42800.290590277778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>
        <f t="shared" ref="F3970:F4033" si="128">ROUND(E3970/D3970*100,0)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s="11" t="s">
        <v>8273</v>
      </c>
      <c r="P3970" t="s">
        <v>8274</v>
      </c>
      <c r="Q3970">
        <f t="shared" ref="Q3970:Q4033" si="129">IFERROR(ROUND(E3970/M3970,2),0)</f>
        <v>47.91</v>
      </c>
      <c r="R3970" s="17">
        <v>42452.815659722226</v>
      </c>
      <c r="S3970" s="17">
        <v>42512.815659722226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>
        <f t="shared" si="128"/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s="11" t="s">
        <v>8273</v>
      </c>
      <c r="P3971" t="s">
        <v>8274</v>
      </c>
      <c r="Q3971">
        <f t="shared" si="129"/>
        <v>35.17</v>
      </c>
      <c r="R3971" s="17">
        <v>42601.854699074072</v>
      </c>
      <c r="S3971" s="17">
        <v>42611.163194444445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>
        <f t="shared" si="128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s="11" t="s">
        <v>8273</v>
      </c>
      <c r="P3972" t="s">
        <v>8274</v>
      </c>
      <c r="Q3972">
        <f t="shared" si="129"/>
        <v>5.5</v>
      </c>
      <c r="R3972" s="17">
        <v>42447.863553240735</v>
      </c>
      <c r="S3972" s="17">
        <v>42477.863553240735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>
        <f t="shared" si="128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s="11" t="s">
        <v>8273</v>
      </c>
      <c r="P3973" t="s">
        <v>8274</v>
      </c>
      <c r="Q3973">
        <f t="shared" si="129"/>
        <v>22.67</v>
      </c>
      <c r="R3973" s="17">
        <v>41811.536180555559</v>
      </c>
      <c r="S3973" s="17">
        <v>41841.536180555559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>
        <f t="shared" si="128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s="11" t="s">
        <v>8273</v>
      </c>
      <c r="P3974" t="s">
        <v>8274</v>
      </c>
      <c r="Q3974">
        <f t="shared" si="129"/>
        <v>26.38</v>
      </c>
      <c r="R3974" s="17">
        <v>41981.067523148144</v>
      </c>
      <c r="S3974" s="17">
        <v>42041.067523148144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>
        <f t="shared" si="128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s="11" t="s">
        <v>8273</v>
      </c>
      <c r="P3975" t="s">
        <v>8274</v>
      </c>
      <c r="Q3975">
        <f t="shared" si="129"/>
        <v>105.54</v>
      </c>
      <c r="R3975" s="17">
        <v>42469.68414351852</v>
      </c>
      <c r="S3975" s="17">
        <v>42499.166666666672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>
        <f t="shared" si="128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s="11" t="s">
        <v>8273</v>
      </c>
      <c r="P3976" t="s">
        <v>8274</v>
      </c>
      <c r="Q3976">
        <f t="shared" si="129"/>
        <v>29.09</v>
      </c>
      <c r="R3976" s="17">
        <v>42493.546851851846</v>
      </c>
      <c r="S3976" s="17">
        <v>42523.546851851846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>
        <f t="shared" si="128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s="11" t="s">
        <v>8273</v>
      </c>
      <c r="P3977" t="s">
        <v>8274</v>
      </c>
      <c r="Q3977">
        <f t="shared" si="129"/>
        <v>0</v>
      </c>
      <c r="R3977" s="17">
        <v>42534.866875</v>
      </c>
      <c r="S3977" s="17">
        <v>42564.866875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>
        <f t="shared" si="128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s="11" t="s">
        <v>8273</v>
      </c>
      <c r="P3978" t="s">
        <v>8274</v>
      </c>
      <c r="Q3978">
        <f t="shared" si="129"/>
        <v>62</v>
      </c>
      <c r="R3978" s="17">
        <v>41830.858344907407</v>
      </c>
      <c r="S3978" s="17">
        <v>41852.291666666664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>
        <f t="shared" si="128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s="11" t="s">
        <v>8273</v>
      </c>
      <c r="P3979" t="s">
        <v>8274</v>
      </c>
      <c r="Q3979">
        <f t="shared" si="129"/>
        <v>217.5</v>
      </c>
      <c r="R3979" s="17">
        <v>42543.788564814815</v>
      </c>
      <c r="S3979" s="17">
        <v>42573.788564814815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>
        <f t="shared" si="128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s="11" t="s">
        <v>8273</v>
      </c>
      <c r="P3980" t="s">
        <v>8274</v>
      </c>
      <c r="Q3980">
        <f t="shared" si="129"/>
        <v>26.75</v>
      </c>
      <c r="R3980" s="17">
        <v>41975.642974537041</v>
      </c>
      <c r="S3980" s="17">
        <v>42035.642974537041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>
        <f t="shared" si="128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s="11" t="s">
        <v>8273</v>
      </c>
      <c r="P3981" t="s">
        <v>8274</v>
      </c>
      <c r="Q3981">
        <f t="shared" si="129"/>
        <v>18.329999999999998</v>
      </c>
      <c r="R3981" s="17">
        <v>42069.903437500005</v>
      </c>
      <c r="S3981" s="17">
        <v>42092.833333333328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>
        <f t="shared" si="128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s="11" t="s">
        <v>8273</v>
      </c>
      <c r="P3982" t="s">
        <v>8274</v>
      </c>
      <c r="Q3982">
        <f t="shared" si="129"/>
        <v>64.290000000000006</v>
      </c>
      <c r="R3982" s="17">
        <v>41795.598923611113</v>
      </c>
      <c r="S3982" s="17">
        <v>41825.598923611113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>
        <f t="shared" si="128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s="11" t="s">
        <v>8273</v>
      </c>
      <c r="P3983" t="s">
        <v>8274</v>
      </c>
      <c r="Q3983">
        <f t="shared" si="129"/>
        <v>175</v>
      </c>
      <c r="R3983" s="17">
        <v>42508.179965277777</v>
      </c>
      <c r="S3983" s="17">
        <v>42568.179965277777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>
        <f t="shared" si="128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s="11" t="s">
        <v>8273</v>
      </c>
      <c r="P3984" t="s">
        <v>8274</v>
      </c>
      <c r="Q3984">
        <f t="shared" si="129"/>
        <v>34</v>
      </c>
      <c r="R3984" s="17">
        <v>42132.809953703705</v>
      </c>
      <c r="S3984" s="17">
        <v>42192.809953703705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>
        <f t="shared" si="128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s="11" t="s">
        <v>8273</v>
      </c>
      <c r="P3985" t="s">
        <v>8274</v>
      </c>
      <c r="Q3985">
        <f t="shared" si="129"/>
        <v>84.28</v>
      </c>
      <c r="R3985" s="17">
        <v>41747.86986111111</v>
      </c>
      <c r="S3985" s="17">
        <v>41779.290972222225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>
        <f t="shared" si="128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s="11" t="s">
        <v>8273</v>
      </c>
      <c r="P3986" t="s">
        <v>8274</v>
      </c>
      <c r="Q3986">
        <f t="shared" si="129"/>
        <v>9.5</v>
      </c>
      <c r="R3986" s="17">
        <v>41920.963472222218</v>
      </c>
      <c r="S3986" s="17">
        <v>41951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>
        <f t="shared" si="128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s="11" t="s">
        <v>8273</v>
      </c>
      <c r="P3987" t="s">
        <v>8274</v>
      </c>
      <c r="Q3987">
        <f t="shared" si="129"/>
        <v>33.74</v>
      </c>
      <c r="R3987" s="17">
        <v>42399.707407407404</v>
      </c>
      <c r="S3987" s="17">
        <v>42420.878472222219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>
        <f t="shared" si="128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s="11" t="s">
        <v>8273</v>
      </c>
      <c r="P3988" t="s">
        <v>8274</v>
      </c>
      <c r="Q3988">
        <f t="shared" si="129"/>
        <v>37.54</v>
      </c>
      <c r="R3988" s="17">
        <v>42467.548541666663</v>
      </c>
      <c r="S3988" s="17">
        <v>42496.544444444444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>
        <f t="shared" si="128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s="11" t="s">
        <v>8273</v>
      </c>
      <c r="P3989" t="s">
        <v>8274</v>
      </c>
      <c r="Q3989">
        <f t="shared" si="129"/>
        <v>11.62</v>
      </c>
      <c r="R3989" s="17">
        <v>41765.92465277778</v>
      </c>
      <c r="S3989" s="17">
        <v>41775.92465277778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>
        <f t="shared" si="128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s="11" t="s">
        <v>8273</v>
      </c>
      <c r="P3990" t="s">
        <v>8274</v>
      </c>
      <c r="Q3990">
        <f t="shared" si="129"/>
        <v>8</v>
      </c>
      <c r="R3990" s="17">
        <v>42230.08116898148</v>
      </c>
      <c r="S3990" s="17">
        <v>42245.08116898148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>
        <f t="shared" si="128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s="11" t="s">
        <v>8273</v>
      </c>
      <c r="P3991" t="s">
        <v>8274</v>
      </c>
      <c r="Q3991">
        <f t="shared" si="129"/>
        <v>0</v>
      </c>
      <c r="R3991" s="17">
        <v>42286.749780092592</v>
      </c>
      <c r="S3991" s="17">
        <v>42316.791446759264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>
        <f t="shared" si="128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s="11" t="s">
        <v>8273</v>
      </c>
      <c r="P3992" t="s">
        <v>8274</v>
      </c>
      <c r="Q3992">
        <f t="shared" si="129"/>
        <v>23</v>
      </c>
      <c r="R3992" s="17">
        <v>42401.672372685185</v>
      </c>
      <c r="S3992" s="17">
        <v>42431.672372685185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>
        <f t="shared" si="128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s="11" t="s">
        <v>8273</v>
      </c>
      <c r="P3993" t="s">
        <v>8274</v>
      </c>
      <c r="Q3993">
        <f t="shared" si="129"/>
        <v>100</v>
      </c>
      <c r="R3993" s="17">
        <v>42125.644467592589</v>
      </c>
      <c r="S3993" s="17">
        <v>42155.644467592589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>
        <f t="shared" si="128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s="11" t="s">
        <v>8273</v>
      </c>
      <c r="P3994" t="s">
        <v>8274</v>
      </c>
      <c r="Q3994">
        <f t="shared" si="129"/>
        <v>60.11</v>
      </c>
      <c r="R3994" s="17">
        <v>42289.94049768518</v>
      </c>
      <c r="S3994" s="17">
        <v>42349.982164351852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>
        <f t="shared" si="128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s="11" t="s">
        <v>8273</v>
      </c>
      <c r="P3995" t="s">
        <v>8274</v>
      </c>
      <c r="Q3995">
        <f t="shared" si="129"/>
        <v>3</v>
      </c>
      <c r="R3995" s="17">
        <v>42107.864722222221</v>
      </c>
      <c r="S3995" s="17">
        <v>42137.864722222221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>
        <f t="shared" si="128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s="11" t="s">
        <v>8273</v>
      </c>
      <c r="P3996" t="s">
        <v>8274</v>
      </c>
      <c r="Q3996">
        <f t="shared" si="129"/>
        <v>5</v>
      </c>
      <c r="R3996" s="17">
        <v>41809.389930555553</v>
      </c>
      <c r="S3996" s="17">
        <v>41839.389930555553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>
        <f t="shared" si="128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s="11" t="s">
        <v>8273</v>
      </c>
      <c r="P3997" t="s">
        <v>8274</v>
      </c>
      <c r="Q3997">
        <f t="shared" si="129"/>
        <v>17.5</v>
      </c>
      <c r="R3997" s="17">
        <v>42019.683761574073</v>
      </c>
      <c r="S3997" s="17">
        <v>42049.477083333331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>
        <f t="shared" si="128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s="11" t="s">
        <v>8273</v>
      </c>
      <c r="P3998" t="s">
        <v>8274</v>
      </c>
      <c r="Q3998">
        <f t="shared" si="129"/>
        <v>29.24</v>
      </c>
      <c r="R3998" s="17">
        <v>41950.26694444444</v>
      </c>
      <c r="S3998" s="17">
        <v>41963.669444444444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>
        <f t="shared" si="128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s="11" t="s">
        <v>8273</v>
      </c>
      <c r="P3999" t="s">
        <v>8274</v>
      </c>
      <c r="Q3999">
        <f t="shared" si="129"/>
        <v>0</v>
      </c>
      <c r="R3999" s="17">
        <v>42069.391446759255</v>
      </c>
      <c r="S3999" s="17">
        <v>42099.349780092598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>
        <f t="shared" si="128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s="11" t="s">
        <v>8273</v>
      </c>
      <c r="P4000" t="s">
        <v>8274</v>
      </c>
      <c r="Q4000">
        <f t="shared" si="129"/>
        <v>59.58</v>
      </c>
      <c r="R4000" s="17">
        <v>42061.963263888887</v>
      </c>
      <c r="S4000" s="17">
        <v>42091.921597222223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>
        <f t="shared" si="128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s="11" t="s">
        <v>8273</v>
      </c>
      <c r="P4001" t="s">
        <v>8274</v>
      </c>
      <c r="Q4001">
        <f t="shared" si="129"/>
        <v>82.57</v>
      </c>
      <c r="R4001" s="17">
        <v>41842.828680555554</v>
      </c>
      <c r="S4001" s="17">
        <v>41882.827650462961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>
        <f t="shared" si="128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s="11" t="s">
        <v>8273</v>
      </c>
      <c r="P4002" t="s">
        <v>8274</v>
      </c>
      <c r="Q4002">
        <f t="shared" si="129"/>
        <v>10</v>
      </c>
      <c r="R4002" s="17">
        <v>42437.64534722222</v>
      </c>
      <c r="S4002" s="17">
        <v>42497.603680555556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>
        <f t="shared" si="128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s="11" t="s">
        <v>8273</v>
      </c>
      <c r="P4003" t="s">
        <v>8274</v>
      </c>
      <c r="Q4003">
        <f t="shared" si="129"/>
        <v>32.36</v>
      </c>
      <c r="R4003" s="17">
        <v>42775.964212962965</v>
      </c>
      <c r="S4003" s="17">
        <v>42795.791666666672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>
        <f t="shared" si="128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s="11" t="s">
        <v>8273</v>
      </c>
      <c r="P4004" t="s">
        <v>8274</v>
      </c>
      <c r="Q4004">
        <f t="shared" si="129"/>
        <v>5.75</v>
      </c>
      <c r="R4004" s="17">
        <v>41879.043530092589</v>
      </c>
      <c r="S4004" s="17">
        <v>41909.043530092589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>
        <f t="shared" si="128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s="11" t="s">
        <v>8273</v>
      </c>
      <c r="P4005" t="s">
        <v>8274</v>
      </c>
      <c r="Q4005">
        <f t="shared" si="129"/>
        <v>100.5</v>
      </c>
      <c r="R4005" s="17">
        <v>42020.587349537032</v>
      </c>
      <c r="S4005" s="17">
        <v>42050.587349537032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>
        <f t="shared" si="128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s="11" t="s">
        <v>8273</v>
      </c>
      <c r="P4006" t="s">
        <v>8274</v>
      </c>
      <c r="Q4006">
        <f t="shared" si="129"/>
        <v>1</v>
      </c>
      <c r="R4006" s="17">
        <v>41890.16269675926</v>
      </c>
      <c r="S4006" s="17">
        <v>41920.16269675926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>
        <f t="shared" si="128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s="11" t="s">
        <v>8273</v>
      </c>
      <c r="P4007" t="s">
        <v>8274</v>
      </c>
      <c r="Q4007">
        <f t="shared" si="129"/>
        <v>20</v>
      </c>
      <c r="R4007" s="17">
        <v>41872.807696759257</v>
      </c>
      <c r="S4007" s="17">
        <v>41932.807696759257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>
        <f t="shared" si="128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s="11" t="s">
        <v>8273</v>
      </c>
      <c r="P4008" t="s">
        <v>8274</v>
      </c>
      <c r="Q4008">
        <f t="shared" si="129"/>
        <v>2</v>
      </c>
      <c r="R4008" s="17">
        <v>42391.772997685184</v>
      </c>
      <c r="S4008" s="17">
        <v>42416.772997685184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>
        <f t="shared" si="128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s="11" t="s">
        <v>8273</v>
      </c>
      <c r="P4009" t="s">
        <v>8274</v>
      </c>
      <c r="Q4009">
        <f t="shared" si="129"/>
        <v>5</v>
      </c>
      <c r="R4009" s="17">
        <v>41848.772928240738</v>
      </c>
      <c r="S4009" s="17">
        <v>41877.686111111114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>
        <f t="shared" si="128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s="11" t="s">
        <v>8273</v>
      </c>
      <c r="P4010" t="s">
        <v>8274</v>
      </c>
      <c r="Q4010">
        <f t="shared" si="129"/>
        <v>15</v>
      </c>
      <c r="R4010" s="17">
        <v>42177.964201388888</v>
      </c>
      <c r="S4010" s="17">
        <v>42207.964201388888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>
        <f t="shared" si="128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s="11" t="s">
        <v>8273</v>
      </c>
      <c r="P4011" t="s">
        <v>8274</v>
      </c>
      <c r="Q4011">
        <f t="shared" si="129"/>
        <v>25</v>
      </c>
      <c r="R4011" s="17">
        <v>41851.700925925928</v>
      </c>
      <c r="S4011" s="17">
        <v>41891.700925925928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>
        <f t="shared" si="128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s="11" t="s">
        <v>8273</v>
      </c>
      <c r="P4012" t="s">
        <v>8274</v>
      </c>
      <c r="Q4012">
        <f t="shared" si="129"/>
        <v>45.84</v>
      </c>
      <c r="R4012" s="17">
        <v>41921.770439814813</v>
      </c>
      <c r="S4012" s="17">
        <v>41938.770439814813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>
        <f t="shared" si="128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s="11" t="s">
        <v>8273</v>
      </c>
      <c r="P4013" t="s">
        <v>8274</v>
      </c>
      <c r="Q4013">
        <f t="shared" si="129"/>
        <v>4.75</v>
      </c>
      <c r="R4013" s="17">
        <v>42002.54488425926</v>
      </c>
      <c r="S4013" s="17">
        <v>42032.54488425926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>
        <f t="shared" si="128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s="11" t="s">
        <v>8273</v>
      </c>
      <c r="P4014" t="s">
        <v>8274</v>
      </c>
      <c r="Q4014">
        <f t="shared" si="129"/>
        <v>0</v>
      </c>
      <c r="R4014" s="17">
        <v>42096.544548611113</v>
      </c>
      <c r="S4014" s="17">
        <v>42126.544548611113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>
        <f t="shared" si="128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s="11" t="s">
        <v>8273</v>
      </c>
      <c r="P4015" t="s">
        <v>8274</v>
      </c>
      <c r="Q4015">
        <f t="shared" si="129"/>
        <v>13</v>
      </c>
      <c r="R4015" s="17">
        <v>42021.301192129627</v>
      </c>
      <c r="S4015" s="17">
        <v>42051.301192129627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>
        <f t="shared" si="128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s="11" t="s">
        <v>8273</v>
      </c>
      <c r="P4016" t="s">
        <v>8274</v>
      </c>
      <c r="Q4016">
        <f t="shared" si="129"/>
        <v>0</v>
      </c>
      <c r="R4016" s="17">
        <v>42419.246168981481</v>
      </c>
      <c r="S4016" s="17">
        <v>42434.246168981481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>
        <f t="shared" si="128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s="11" t="s">
        <v>8273</v>
      </c>
      <c r="P4017" t="s">
        <v>8274</v>
      </c>
      <c r="Q4017">
        <f t="shared" si="129"/>
        <v>1</v>
      </c>
      <c r="R4017" s="17">
        <v>42174.780821759254</v>
      </c>
      <c r="S4017" s="17">
        <v>42204.780821759254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>
        <f t="shared" si="128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s="11" t="s">
        <v>8273</v>
      </c>
      <c r="P4018" t="s">
        <v>8274</v>
      </c>
      <c r="Q4018">
        <f t="shared" si="129"/>
        <v>10</v>
      </c>
      <c r="R4018" s="17">
        <v>41869.872685185182</v>
      </c>
      <c r="S4018" s="17">
        <v>41899.872685185182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>
        <f t="shared" si="128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s="11" t="s">
        <v>8273</v>
      </c>
      <c r="P4019" t="s">
        <v>8274</v>
      </c>
      <c r="Q4019">
        <f t="shared" si="129"/>
        <v>52.5</v>
      </c>
      <c r="R4019" s="17">
        <v>41856.672152777777</v>
      </c>
      <c r="S4019" s="17">
        <v>41886.672152777777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>
        <f t="shared" si="128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s="11" t="s">
        <v>8273</v>
      </c>
      <c r="P4020" t="s">
        <v>8274</v>
      </c>
      <c r="Q4020">
        <f t="shared" si="129"/>
        <v>32.5</v>
      </c>
      <c r="R4020" s="17">
        <v>42620.91097222222</v>
      </c>
      <c r="S4020" s="17">
        <v>42650.91097222222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>
        <f t="shared" si="128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s="11" t="s">
        <v>8273</v>
      </c>
      <c r="P4021" t="s">
        <v>8274</v>
      </c>
      <c r="Q4021">
        <f t="shared" si="129"/>
        <v>7.25</v>
      </c>
      <c r="R4021" s="17">
        <v>42417.675879629634</v>
      </c>
      <c r="S4021" s="17">
        <v>42475.686111111107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>
        <f t="shared" si="128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s="11" t="s">
        <v>8273</v>
      </c>
      <c r="P4022" t="s">
        <v>8274</v>
      </c>
      <c r="Q4022">
        <f t="shared" si="129"/>
        <v>33.33</v>
      </c>
      <c r="R4022" s="17">
        <v>42057.190960648149</v>
      </c>
      <c r="S4022" s="17">
        <v>42087.149293981478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>
        <f t="shared" si="128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s="11" t="s">
        <v>8273</v>
      </c>
      <c r="P4023" t="s">
        <v>8274</v>
      </c>
      <c r="Q4023">
        <f t="shared" si="129"/>
        <v>62.5</v>
      </c>
      <c r="R4023" s="17">
        <v>41878.911550925928</v>
      </c>
      <c r="S4023" s="17">
        <v>41938.911550925928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>
        <f t="shared" si="128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s="11" t="s">
        <v>8273</v>
      </c>
      <c r="P4024" t="s">
        <v>8274</v>
      </c>
      <c r="Q4024">
        <f t="shared" si="129"/>
        <v>63.56</v>
      </c>
      <c r="R4024" s="17">
        <v>41990.584108796291</v>
      </c>
      <c r="S4024" s="17">
        <v>42036.120833333334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>
        <f t="shared" si="128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s="11" t="s">
        <v>8273</v>
      </c>
      <c r="P4025" t="s">
        <v>8274</v>
      </c>
      <c r="Q4025">
        <f t="shared" si="129"/>
        <v>0</v>
      </c>
      <c r="R4025" s="17">
        <v>42408.999571759254</v>
      </c>
      <c r="S4025" s="17">
        <v>42453.957905092597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>
        <f t="shared" si="128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s="11" t="s">
        <v>8273</v>
      </c>
      <c r="P4026" t="s">
        <v>8274</v>
      </c>
      <c r="Q4026">
        <f t="shared" si="129"/>
        <v>10</v>
      </c>
      <c r="R4026" s="17">
        <v>42217.670104166667</v>
      </c>
      <c r="S4026" s="17">
        <v>42247.670104166667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>
        <f t="shared" si="128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s="11" t="s">
        <v>8273</v>
      </c>
      <c r="P4027" t="s">
        <v>8274</v>
      </c>
      <c r="Q4027">
        <f t="shared" si="129"/>
        <v>62.5</v>
      </c>
      <c r="R4027" s="17">
        <v>42151.237685185188</v>
      </c>
      <c r="S4027" s="17">
        <v>42211.237685185188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>
        <f t="shared" si="128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s="11" t="s">
        <v>8273</v>
      </c>
      <c r="P4028" t="s">
        <v>8274</v>
      </c>
      <c r="Q4028">
        <f t="shared" si="129"/>
        <v>0</v>
      </c>
      <c r="R4028" s="17">
        <v>42282.655543981484</v>
      </c>
      <c r="S4028" s="17">
        <v>42342.697210648148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>
        <f t="shared" si="128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s="11" t="s">
        <v>8273</v>
      </c>
      <c r="P4029" t="s">
        <v>8274</v>
      </c>
      <c r="Q4029">
        <f t="shared" si="129"/>
        <v>30.71</v>
      </c>
      <c r="R4029" s="17">
        <v>42768.97084490741</v>
      </c>
      <c r="S4029" s="17">
        <v>42789.041666666672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>
        <f t="shared" si="128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s="11" t="s">
        <v>8273</v>
      </c>
      <c r="P4030" t="s">
        <v>8274</v>
      </c>
      <c r="Q4030">
        <f t="shared" si="129"/>
        <v>51</v>
      </c>
      <c r="R4030" s="17">
        <v>41765.938657407409</v>
      </c>
      <c r="S4030" s="17">
        <v>41795.938657407409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>
        <f t="shared" si="128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s="11" t="s">
        <v>8273</v>
      </c>
      <c r="P4031" t="s">
        <v>8274</v>
      </c>
      <c r="Q4031">
        <f t="shared" si="129"/>
        <v>0</v>
      </c>
      <c r="R4031" s="17">
        <v>42322.025115740747</v>
      </c>
      <c r="S4031" s="17">
        <v>42352.025115740747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>
        <f t="shared" si="128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s="11" t="s">
        <v>8273</v>
      </c>
      <c r="P4032" t="s">
        <v>8274</v>
      </c>
      <c r="Q4032">
        <f t="shared" si="129"/>
        <v>66.67</v>
      </c>
      <c r="R4032" s="17">
        <v>42374.655081018514</v>
      </c>
      <c r="S4032" s="17">
        <v>42403.784027777772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>
        <f t="shared" si="128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s="11" t="s">
        <v>8273</v>
      </c>
      <c r="P4033" t="s">
        <v>8274</v>
      </c>
      <c r="Q4033">
        <f t="shared" si="129"/>
        <v>0</v>
      </c>
      <c r="R4033" s="17">
        <v>41941.585231481484</v>
      </c>
      <c r="S4033" s="17">
        <v>41991.626898148148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>
        <f t="shared" ref="F4034:F4097" si="130">ROUND(E4034/D4034*100,0)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s="11" t="s">
        <v>8273</v>
      </c>
      <c r="P4034" t="s">
        <v>8274</v>
      </c>
      <c r="Q4034">
        <f t="shared" ref="Q4034:Q4097" si="131">IFERROR(ROUND(E4034/M4034,2),0)</f>
        <v>59</v>
      </c>
      <c r="R4034" s="17">
        <v>42293.809212962966</v>
      </c>
      <c r="S4034" s="17">
        <v>42353.85087962963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>
        <f t="shared" si="130"/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s="11" t="s">
        <v>8273</v>
      </c>
      <c r="P4035" t="s">
        <v>8274</v>
      </c>
      <c r="Q4035">
        <f t="shared" si="131"/>
        <v>65.34</v>
      </c>
      <c r="R4035" s="17">
        <v>42614.268796296295</v>
      </c>
      <c r="S4035" s="17">
        <v>42645.375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>
        <f t="shared" si="130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s="11" t="s">
        <v>8273</v>
      </c>
      <c r="P4036" t="s">
        <v>8274</v>
      </c>
      <c r="Q4036">
        <f t="shared" si="131"/>
        <v>100</v>
      </c>
      <c r="R4036" s="17">
        <v>42067.947337962964</v>
      </c>
      <c r="S4036" s="17">
        <v>42097.905671296292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>
        <f t="shared" si="130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s="11" t="s">
        <v>8273</v>
      </c>
      <c r="P4037" t="s">
        <v>8274</v>
      </c>
      <c r="Q4037">
        <f t="shared" si="131"/>
        <v>147.4</v>
      </c>
      <c r="R4037" s="17">
        <v>41903.882951388885</v>
      </c>
      <c r="S4037" s="17">
        <v>41933.882951388885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>
        <f t="shared" si="130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s="11" t="s">
        <v>8273</v>
      </c>
      <c r="P4038" t="s">
        <v>8274</v>
      </c>
      <c r="Q4038">
        <f t="shared" si="131"/>
        <v>166.06</v>
      </c>
      <c r="R4038" s="17">
        <v>41804.937083333331</v>
      </c>
      <c r="S4038" s="17">
        <v>41821.9375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>
        <f t="shared" si="130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s="11" t="s">
        <v>8273</v>
      </c>
      <c r="P4039" t="s">
        <v>8274</v>
      </c>
      <c r="Q4039">
        <f t="shared" si="131"/>
        <v>40</v>
      </c>
      <c r="R4039" s="17">
        <v>42497.070775462969</v>
      </c>
      <c r="S4039" s="17">
        <v>42514.600694444445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>
        <f t="shared" si="130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s="11" t="s">
        <v>8273</v>
      </c>
      <c r="P4040" t="s">
        <v>8274</v>
      </c>
      <c r="Q4040">
        <f t="shared" si="131"/>
        <v>75.25</v>
      </c>
      <c r="R4040" s="17">
        <v>41869.798726851855</v>
      </c>
      <c r="S4040" s="17">
        <v>41929.798726851855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>
        <f t="shared" si="130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s="11" t="s">
        <v>8273</v>
      </c>
      <c r="P4041" t="s">
        <v>8274</v>
      </c>
      <c r="Q4041">
        <f t="shared" si="131"/>
        <v>60</v>
      </c>
      <c r="R4041" s="17">
        <v>42305.670914351853</v>
      </c>
      <c r="S4041" s="17">
        <v>42339.249305555553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>
        <f t="shared" si="130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s="11" t="s">
        <v>8273</v>
      </c>
      <c r="P4042" t="s">
        <v>8274</v>
      </c>
      <c r="Q4042">
        <f t="shared" si="131"/>
        <v>1250</v>
      </c>
      <c r="R4042" s="17">
        <v>42144.231527777782</v>
      </c>
      <c r="S4042" s="17">
        <v>42203.125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>
        <f t="shared" si="130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s="11" t="s">
        <v>8273</v>
      </c>
      <c r="P4043" t="s">
        <v>8274</v>
      </c>
      <c r="Q4043">
        <f t="shared" si="131"/>
        <v>10.5</v>
      </c>
      <c r="R4043" s="17">
        <v>42559.474004629628</v>
      </c>
      <c r="S4043" s="17">
        <v>42619.474004629628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>
        <f t="shared" si="130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s="11" t="s">
        <v>8273</v>
      </c>
      <c r="P4044" t="s">
        <v>8274</v>
      </c>
      <c r="Q4044">
        <f t="shared" si="131"/>
        <v>7</v>
      </c>
      <c r="R4044" s="17">
        <v>41995.084074074075</v>
      </c>
      <c r="S4044" s="17">
        <v>42024.802777777775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>
        <f t="shared" si="130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s="11" t="s">
        <v>8273</v>
      </c>
      <c r="P4045" t="s">
        <v>8274</v>
      </c>
      <c r="Q4045">
        <f t="shared" si="131"/>
        <v>0</v>
      </c>
      <c r="R4045" s="17">
        <v>41948.957465277781</v>
      </c>
      <c r="S4045" s="17">
        <v>41963.957465277781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>
        <f t="shared" si="130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s="11" t="s">
        <v>8273</v>
      </c>
      <c r="P4046" t="s">
        <v>8274</v>
      </c>
      <c r="Q4046">
        <f t="shared" si="131"/>
        <v>56.25</v>
      </c>
      <c r="R4046" s="17">
        <v>42074.219699074078</v>
      </c>
      <c r="S4046" s="17">
        <v>42104.208333333328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>
        <f t="shared" si="130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s="11" t="s">
        <v>8273</v>
      </c>
      <c r="P4047" t="s">
        <v>8274</v>
      </c>
      <c r="Q4047">
        <f t="shared" si="131"/>
        <v>1</v>
      </c>
      <c r="R4047" s="17">
        <v>41842.201261574075</v>
      </c>
      <c r="S4047" s="17">
        <v>41872.201261574075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>
        <f t="shared" si="130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s="11" t="s">
        <v>8273</v>
      </c>
      <c r="P4048" t="s">
        <v>8274</v>
      </c>
      <c r="Q4048">
        <f t="shared" si="131"/>
        <v>38.33</v>
      </c>
      <c r="R4048" s="17">
        <v>41904.650578703702</v>
      </c>
      <c r="S4048" s="17">
        <v>41934.650578703702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>
        <f t="shared" si="130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s="11" t="s">
        <v>8273</v>
      </c>
      <c r="P4049" t="s">
        <v>8274</v>
      </c>
      <c r="Q4049">
        <f t="shared" si="131"/>
        <v>27.5</v>
      </c>
      <c r="R4049" s="17">
        <v>41991.022488425922</v>
      </c>
      <c r="S4049" s="17">
        <v>42015.041666666672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>
        <f t="shared" si="130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s="11" t="s">
        <v>8273</v>
      </c>
      <c r="P4050" t="s">
        <v>8274</v>
      </c>
      <c r="Q4050">
        <f t="shared" si="131"/>
        <v>32.979999999999997</v>
      </c>
      <c r="R4050" s="17">
        <v>42436.509108796294</v>
      </c>
      <c r="S4050" s="17">
        <v>42471.467442129629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>
        <f t="shared" si="130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s="11" t="s">
        <v>8273</v>
      </c>
      <c r="P4051" t="s">
        <v>8274</v>
      </c>
      <c r="Q4051">
        <f t="shared" si="131"/>
        <v>16</v>
      </c>
      <c r="R4051" s="17">
        <v>42169.958506944444</v>
      </c>
      <c r="S4051" s="17">
        <v>42199.958506944444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>
        <f t="shared" si="130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s="11" t="s">
        <v>8273</v>
      </c>
      <c r="P4052" t="s">
        <v>8274</v>
      </c>
      <c r="Q4052">
        <f t="shared" si="131"/>
        <v>1</v>
      </c>
      <c r="R4052" s="17">
        <v>41905.636469907404</v>
      </c>
      <c r="S4052" s="17">
        <v>41935.636469907404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>
        <f t="shared" si="130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s="11" t="s">
        <v>8273</v>
      </c>
      <c r="P4053" t="s">
        <v>8274</v>
      </c>
      <c r="Q4053">
        <f t="shared" si="131"/>
        <v>0</v>
      </c>
      <c r="R4053" s="17">
        <v>41761.810150462967</v>
      </c>
      <c r="S4053" s="17">
        <v>41768.286805555559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>
        <f t="shared" si="130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s="11" t="s">
        <v>8273</v>
      </c>
      <c r="P4054" t="s">
        <v>8274</v>
      </c>
      <c r="Q4054">
        <f t="shared" si="131"/>
        <v>86.62</v>
      </c>
      <c r="R4054" s="17">
        <v>41865.878657407404</v>
      </c>
      <c r="S4054" s="17">
        <v>41925.878657407404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>
        <f t="shared" si="130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s="11" t="s">
        <v>8273</v>
      </c>
      <c r="P4055" t="s">
        <v>8274</v>
      </c>
      <c r="Q4055">
        <f t="shared" si="131"/>
        <v>55</v>
      </c>
      <c r="R4055" s="17">
        <v>41928.690138888887</v>
      </c>
      <c r="S4055" s="17">
        <v>41958.833333333328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>
        <f t="shared" si="130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s="11" t="s">
        <v>8273</v>
      </c>
      <c r="P4056" t="s">
        <v>8274</v>
      </c>
      <c r="Q4056">
        <f t="shared" si="131"/>
        <v>0</v>
      </c>
      <c r="R4056" s="17">
        <v>42613.841261574074</v>
      </c>
      <c r="S4056" s="17">
        <v>42644.166666666672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>
        <f t="shared" si="130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s="11" t="s">
        <v>8273</v>
      </c>
      <c r="P4057" t="s">
        <v>8274</v>
      </c>
      <c r="Q4057">
        <f t="shared" si="131"/>
        <v>41.95</v>
      </c>
      <c r="R4057" s="17">
        <v>41779.648506944446</v>
      </c>
      <c r="S4057" s="17">
        <v>41809.648506944446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>
        <f t="shared" si="130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s="11" t="s">
        <v>8273</v>
      </c>
      <c r="P4058" t="s">
        <v>8274</v>
      </c>
      <c r="Q4058">
        <f t="shared" si="131"/>
        <v>88.33</v>
      </c>
      <c r="R4058" s="17">
        <v>42534.933321759265</v>
      </c>
      <c r="S4058" s="17">
        <v>42554.832638888889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>
        <f t="shared" si="130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s="11" t="s">
        <v>8273</v>
      </c>
      <c r="P4059" t="s">
        <v>8274</v>
      </c>
      <c r="Q4059">
        <f t="shared" si="131"/>
        <v>129.16999999999999</v>
      </c>
      <c r="R4059" s="17">
        <v>42310.968518518523</v>
      </c>
      <c r="S4059" s="17">
        <v>42333.958333333328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>
        <f t="shared" si="130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s="11" t="s">
        <v>8273</v>
      </c>
      <c r="P4060" t="s">
        <v>8274</v>
      </c>
      <c r="Q4060">
        <f t="shared" si="131"/>
        <v>23.75</v>
      </c>
      <c r="R4060" s="17">
        <v>42446.060694444444</v>
      </c>
      <c r="S4060" s="17">
        <v>42461.165972222225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>
        <f t="shared" si="130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s="11" t="s">
        <v>8273</v>
      </c>
      <c r="P4061" t="s">
        <v>8274</v>
      </c>
      <c r="Q4061">
        <f t="shared" si="131"/>
        <v>35.71</v>
      </c>
      <c r="R4061" s="17">
        <v>41866.640648148146</v>
      </c>
      <c r="S4061" s="17">
        <v>41898.125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>
        <f t="shared" si="130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s="11" t="s">
        <v>8273</v>
      </c>
      <c r="P4062" t="s">
        <v>8274</v>
      </c>
      <c r="Q4062">
        <f t="shared" si="131"/>
        <v>57</v>
      </c>
      <c r="R4062" s="17">
        <v>41779.695092592592</v>
      </c>
      <c r="S4062" s="17">
        <v>41813.666666666664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>
        <f t="shared" si="130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s="11" t="s">
        <v>8273</v>
      </c>
      <c r="P4063" t="s">
        <v>8274</v>
      </c>
      <c r="Q4063">
        <f t="shared" si="131"/>
        <v>0</v>
      </c>
      <c r="R4063" s="17">
        <v>42421.141469907408</v>
      </c>
      <c r="S4063" s="17">
        <v>42481.099803240737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>
        <f t="shared" si="130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s="11" t="s">
        <v>8273</v>
      </c>
      <c r="P4064" t="s">
        <v>8274</v>
      </c>
      <c r="Q4064">
        <f t="shared" si="131"/>
        <v>163.33000000000001</v>
      </c>
      <c r="R4064" s="17">
        <v>42523.739212962959</v>
      </c>
      <c r="S4064" s="17">
        <v>42553.739212962959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>
        <f t="shared" si="130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s="11" t="s">
        <v>8273</v>
      </c>
      <c r="P4065" t="s">
        <v>8274</v>
      </c>
      <c r="Q4065">
        <f t="shared" si="131"/>
        <v>15</v>
      </c>
      <c r="R4065" s="17">
        <v>41787.681527777779</v>
      </c>
      <c r="S4065" s="17">
        <v>41817.681527777779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>
        <f t="shared" si="130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s="11" t="s">
        <v>8273</v>
      </c>
      <c r="P4066" t="s">
        <v>8274</v>
      </c>
      <c r="Q4066">
        <f t="shared" si="131"/>
        <v>64.17</v>
      </c>
      <c r="R4066" s="17">
        <v>42093.588263888887</v>
      </c>
      <c r="S4066" s="17">
        <v>42123.588263888887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>
        <f t="shared" si="130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s="11" t="s">
        <v>8273</v>
      </c>
      <c r="P4067" t="s">
        <v>8274</v>
      </c>
      <c r="Q4067">
        <f t="shared" si="131"/>
        <v>6.75</v>
      </c>
      <c r="R4067" s="17">
        <v>41833.951516203706</v>
      </c>
      <c r="S4067" s="17">
        <v>41863.951516203706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>
        <f t="shared" si="130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s="11" t="s">
        <v>8273</v>
      </c>
      <c r="P4068" t="s">
        <v>8274</v>
      </c>
      <c r="Q4068">
        <f t="shared" si="131"/>
        <v>25</v>
      </c>
      <c r="R4068" s="17">
        <v>42479.039212962962</v>
      </c>
      <c r="S4068" s="17">
        <v>42509.039212962962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>
        <f t="shared" si="130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s="11" t="s">
        <v>8273</v>
      </c>
      <c r="P4069" t="s">
        <v>8274</v>
      </c>
      <c r="Q4069">
        <f t="shared" si="131"/>
        <v>179.12</v>
      </c>
      <c r="R4069" s="17">
        <v>42235.117476851854</v>
      </c>
      <c r="S4069" s="17">
        <v>42275.117476851854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>
        <f t="shared" si="130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s="11" t="s">
        <v>8273</v>
      </c>
      <c r="P4070" t="s">
        <v>8274</v>
      </c>
      <c r="Q4070">
        <f t="shared" si="131"/>
        <v>34.950000000000003</v>
      </c>
      <c r="R4070" s="17">
        <v>42718.963599537034</v>
      </c>
      <c r="S4070" s="17">
        <v>42748.961805555555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>
        <f t="shared" si="130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s="11" t="s">
        <v>8273</v>
      </c>
      <c r="P4071" t="s">
        <v>8274</v>
      </c>
      <c r="Q4071">
        <f t="shared" si="131"/>
        <v>33.08</v>
      </c>
      <c r="R4071" s="17">
        <v>42022.661527777775</v>
      </c>
      <c r="S4071" s="17">
        <v>42063.5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>
        <f t="shared" si="130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s="11" t="s">
        <v>8273</v>
      </c>
      <c r="P4072" t="s">
        <v>8274</v>
      </c>
      <c r="Q4072">
        <f t="shared" si="131"/>
        <v>27.5</v>
      </c>
      <c r="R4072" s="17">
        <v>42031.666898148149</v>
      </c>
      <c r="S4072" s="17">
        <v>42064.125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>
        <f t="shared" si="130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s="11" t="s">
        <v>8273</v>
      </c>
      <c r="P4073" t="s">
        <v>8274</v>
      </c>
      <c r="Q4073">
        <f t="shared" si="131"/>
        <v>0</v>
      </c>
      <c r="R4073" s="17">
        <v>42700.804756944446</v>
      </c>
      <c r="S4073" s="17">
        <v>42730.804756944446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>
        <f t="shared" si="130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s="11" t="s">
        <v>8273</v>
      </c>
      <c r="P4074" t="s">
        <v>8274</v>
      </c>
      <c r="Q4074">
        <f t="shared" si="131"/>
        <v>2</v>
      </c>
      <c r="R4074" s="17">
        <v>41812.77443287037</v>
      </c>
      <c r="S4074" s="17">
        <v>41872.77443287037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>
        <f t="shared" si="130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s="11" t="s">
        <v>8273</v>
      </c>
      <c r="P4075" t="s">
        <v>8274</v>
      </c>
      <c r="Q4075">
        <f t="shared" si="131"/>
        <v>18.5</v>
      </c>
      <c r="R4075" s="17">
        <v>42078.34520833334</v>
      </c>
      <c r="S4075" s="17">
        <v>42133.166666666672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>
        <f t="shared" si="130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s="11" t="s">
        <v>8273</v>
      </c>
      <c r="P4076" t="s">
        <v>8274</v>
      </c>
      <c r="Q4076">
        <f t="shared" si="131"/>
        <v>35</v>
      </c>
      <c r="R4076" s="17">
        <v>42283.552951388891</v>
      </c>
      <c r="S4076" s="17">
        <v>42313.594618055555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>
        <f t="shared" si="130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s="11" t="s">
        <v>8273</v>
      </c>
      <c r="P4077" t="s">
        <v>8274</v>
      </c>
      <c r="Q4077">
        <f t="shared" si="131"/>
        <v>44.31</v>
      </c>
      <c r="R4077" s="17">
        <v>41779.045937499999</v>
      </c>
      <c r="S4077" s="17">
        <v>41820.727777777778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>
        <f t="shared" si="130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s="11" t="s">
        <v>8273</v>
      </c>
      <c r="P4078" t="s">
        <v>8274</v>
      </c>
      <c r="Q4078">
        <f t="shared" si="131"/>
        <v>0</v>
      </c>
      <c r="R4078" s="17">
        <v>41905.795706018522</v>
      </c>
      <c r="S4078" s="17">
        <v>41933.82708333333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>
        <f t="shared" si="130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s="11" t="s">
        <v>8273</v>
      </c>
      <c r="P4079" t="s">
        <v>8274</v>
      </c>
      <c r="Q4079">
        <f t="shared" si="131"/>
        <v>222.5</v>
      </c>
      <c r="R4079" s="17">
        <v>42695.7105787037</v>
      </c>
      <c r="S4079" s="17">
        <v>42725.7105787037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>
        <f t="shared" si="130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s="11" t="s">
        <v>8273</v>
      </c>
      <c r="P4080" t="s">
        <v>8274</v>
      </c>
      <c r="Q4080">
        <f t="shared" si="131"/>
        <v>0</v>
      </c>
      <c r="R4080" s="17">
        <v>42732.787523148145</v>
      </c>
      <c r="S4080" s="17">
        <v>42762.787523148145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 t="shared" si="130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s="11" t="s">
        <v>8273</v>
      </c>
      <c r="P4081" t="s">
        <v>8274</v>
      </c>
      <c r="Q4081">
        <f t="shared" si="131"/>
        <v>5</v>
      </c>
      <c r="R4081" s="17">
        <v>42510.938900462963</v>
      </c>
      <c r="S4081" s="17">
        <v>42540.938900462963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>
        <f t="shared" si="130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s="11" t="s">
        <v>8273</v>
      </c>
      <c r="P4082" t="s">
        <v>8274</v>
      </c>
      <c r="Q4082">
        <f t="shared" si="131"/>
        <v>0</v>
      </c>
      <c r="R4082" s="17">
        <v>42511.698101851856</v>
      </c>
      <c r="S4082" s="17">
        <v>42535.787500000006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>
        <f t="shared" si="130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s="11" t="s">
        <v>8273</v>
      </c>
      <c r="P4083" t="s">
        <v>8274</v>
      </c>
      <c r="Q4083">
        <f t="shared" si="131"/>
        <v>29.17</v>
      </c>
      <c r="R4083" s="17">
        <v>42041.581307870365</v>
      </c>
      <c r="S4083" s="17">
        <v>42071.539641203708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>
        <f t="shared" si="130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s="11" t="s">
        <v>8273</v>
      </c>
      <c r="P4084" t="s">
        <v>8274</v>
      </c>
      <c r="Q4084">
        <f t="shared" si="131"/>
        <v>1.5</v>
      </c>
      <c r="R4084" s="17">
        <v>42307.189270833333</v>
      </c>
      <c r="S4084" s="17">
        <v>42322.958333333328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>
        <f t="shared" si="130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s="11" t="s">
        <v>8273</v>
      </c>
      <c r="P4085" t="s">
        <v>8274</v>
      </c>
      <c r="Q4085">
        <f t="shared" si="131"/>
        <v>126.5</v>
      </c>
      <c r="R4085" s="17">
        <v>42353.761759259258</v>
      </c>
      <c r="S4085" s="17">
        <v>42383.761759259258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>
        <f t="shared" si="130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s="11" t="s">
        <v>8273</v>
      </c>
      <c r="P4086" t="s">
        <v>8274</v>
      </c>
      <c r="Q4086">
        <f t="shared" si="131"/>
        <v>10</v>
      </c>
      <c r="R4086" s="17">
        <v>42622.436412037037</v>
      </c>
      <c r="S4086" s="17">
        <v>42652.436412037037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 t="shared" si="130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s="11" t="s">
        <v>8273</v>
      </c>
      <c r="P4087" t="s">
        <v>8274</v>
      </c>
      <c r="Q4087">
        <f t="shared" si="131"/>
        <v>10</v>
      </c>
      <c r="R4087" s="17">
        <v>42058.603877314818</v>
      </c>
      <c r="S4087" s="17">
        <v>42087.165972222225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 t="shared" si="130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s="11" t="s">
        <v>8273</v>
      </c>
      <c r="P4088" t="s">
        <v>8274</v>
      </c>
      <c r="Q4088">
        <f t="shared" si="131"/>
        <v>9.4</v>
      </c>
      <c r="R4088" s="17">
        <v>42304.940960648149</v>
      </c>
      <c r="S4088" s="17">
        <v>42329.166666666672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>
        <f t="shared" si="130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s="11" t="s">
        <v>8273</v>
      </c>
      <c r="P4089" t="s">
        <v>8274</v>
      </c>
      <c r="Q4089">
        <f t="shared" si="131"/>
        <v>0</v>
      </c>
      <c r="R4089" s="17">
        <v>42538.742893518516</v>
      </c>
      <c r="S4089" s="17">
        <v>42568.742893518516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>
        <f t="shared" si="130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s="11" t="s">
        <v>8273</v>
      </c>
      <c r="P4090" t="s">
        <v>8274</v>
      </c>
      <c r="Q4090">
        <f t="shared" si="131"/>
        <v>72</v>
      </c>
      <c r="R4090" s="17">
        <v>41990.612546296295</v>
      </c>
      <c r="S4090" s="17">
        <v>42020.434722222228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>
        <f t="shared" si="130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s="11" t="s">
        <v>8273</v>
      </c>
      <c r="P4091" t="s">
        <v>8274</v>
      </c>
      <c r="Q4091">
        <f t="shared" si="131"/>
        <v>30</v>
      </c>
      <c r="R4091" s="17">
        <v>42122.732499999998</v>
      </c>
      <c r="S4091" s="17">
        <v>42155.732638888891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>
        <f t="shared" si="130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s="11" t="s">
        <v>8273</v>
      </c>
      <c r="P4092" t="s">
        <v>8274</v>
      </c>
      <c r="Q4092">
        <f t="shared" si="131"/>
        <v>10.67</v>
      </c>
      <c r="R4092" s="17">
        <v>42209.67288194444</v>
      </c>
      <c r="S4092" s="17">
        <v>42223.625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>
        <f t="shared" si="130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s="11" t="s">
        <v>8273</v>
      </c>
      <c r="P4093" t="s">
        <v>8274</v>
      </c>
      <c r="Q4093">
        <f t="shared" si="131"/>
        <v>25.5</v>
      </c>
      <c r="R4093" s="17">
        <v>41990.506377314814</v>
      </c>
      <c r="S4093" s="17">
        <v>42020.506377314814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>
        <f t="shared" si="130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s="11" t="s">
        <v>8273</v>
      </c>
      <c r="P4094" t="s">
        <v>8274</v>
      </c>
      <c r="Q4094">
        <f t="shared" si="131"/>
        <v>20</v>
      </c>
      <c r="R4094" s="17">
        <v>42039.194988425923</v>
      </c>
      <c r="S4094" s="17">
        <v>42099.153321759266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>
        <f t="shared" si="130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s="11" t="s">
        <v>8273</v>
      </c>
      <c r="P4095" t="s">
        <v>8274</v>
      </c>
      <c r="Q4095">
        <f t="shared" si="131"/>
        <v>15</v>
      </c>
      <c r="R4095" s="17">
        <v>42178.815891203703</v>
      </c>
      <c r="S4095" s="17">
        <v>42238.815891203703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>
        <f t="shared" si="130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s="11" t="s">
        <v>8273</v>
      </c>
      <c r="P4096" t="s">
        <v>8274</v>
      </c>
      <c r="Q4096">
        <f t="shared" si="131"/>
        <v>91.25</v>
      </c>
      <c r="R4096" s="17">
        <v>41890.086805555555</v>
      </c>
      <c r="S4096" s="17">
        <v>41934.207638888889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>
        <f t="shared" si="130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s="11" t="s">
        <v>8273</v>
      </c>
      <c r="P4097" t="s">
        <v>8274</v>
      </c>
      <c r="Q4097">
        <f t="shared" si="131"/>
        <v>800</v>
      </c>
      <c r="R4097" s="17">
        <v>42693.031828703708</v>
      </c>
      <c r="S4097" s="17">
        <v>42723.031828703708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>
        <f t="shared" ref="F4098:F4115" si="132">ROUND(E4098/D4098*100,0)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s="11" t="s">
        <v>8273</v>
      </c>
      <c r="P4098" t="s">
        <v>8274</v>
      </c>
      <c r="Q4098">
        <f t="shared" ref="Q4098:Q4116" si="133">IFERROR(ROUND(E4098/M4098,2),0)</f>
        <v>80</v>
      </c>
      <c r="R4098" s="17">
        <v>42750.530312499999</v>
      </c>
      <c r="S4098" s="17">
        <v>42794.368749999994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>
        <f t="shared" si="132"/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s="11" t="s">
        <v>8273</v>
      </c>
      <c r="P4099" t="s">
        <v>8274</v>
      </c>
      <c r="Q4099">
        <f t="shared" si="133"/>
        <v>0</v>
      </c>
      <c r="R4099" s="17">
        <v>42344.824502314819</v>
      </c>
      <c r="S4099" s="17">
        <v>42400.996527777781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>
        <f t="shared" si="132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s="11" t="s">
        <v>8273</v>
      </c>
      <c r="P4100" t="s">
        <v>8274</v>
      </c>
      <c r="Q4100">
        <f t="shared" si="133"/>
        <v>0</v>
      </c>
      <c r="R4100" s="17">
        <v>42495.722187499996</v>
      </c>
      <c r="S4100" s="17">
        <v>42525.722187499996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 t="shared" si="132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s="11" t="s">
        <v>8273</v>
      </c>
      <c r="P4101" t="s">
        <v>8274</v>
      </c>
      <c r="Q4101">
        <f t="shared" si="133"/>
        <v>50</v>
      </c>
      <c r="R4101" s="17">
        <v>42570.850381944445</v>
      </c>
      <c r="S4101" s="17">
        <v>42615.850381944445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>
        <f t="shared" si="132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s="11" t="s">
        <v>8273</v>
      </c>
      <c r="P4102" t="s">
        <v>8274</v>
      </c>
      <c r="Q4102">
        <f t="shared" si="133"/>
        <v>0</v>
      </c>
      <c r="R4102" s="17">
        <v>41927.124884259261</v>
      </c>
      <c r="S4102" s="17">
        <v>41937.124884259261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>
        <f t="shared" si="132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s="11" t="s">
        <v>8273</v>
      </c>
      <c r="P4103" t="s">
        <v>8274</v>
      </c>
      <c r="Q4103">
        <f t="shared" si="133"/>
        <v>0</v>
      </c>
      <c r="R4103" s="17">
        <v>42730.903726851851</v>
      </c>
      <c r="S4103" s="17">
        <v>42760.903726851851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>
        <f t="shared" si="132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s="11" t="s">
        <v>8273</v>
      </c>
      <c r="P4104" t="s">
        <v>8274</v>
      </c>
      <c r="Q4104">
        <f t="shared" si="133"/>
        <v>22.83</v>
      </c>
      <c r="R4104" s="17">
        <v>42475.848067129627</v>
      </c>
      <c r="S4104" s="17">
        <v>42505.848067129627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>
        <f t="shared" si="132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s="11" t="s">
        <v>8273</v>
      </c>
      <c r="P4105" t="s">
        <v>8274</v>
      </c>
      <c r="Q4105">
        <f t="shared" si="133"/>
        <v>16.670000000000002</v>
      </c>
      <c r="R4105" s="17">
        <v>42188.83293981482</v>
      </c>
      <c r="S4105" s="17">
        <v>42242.772222222222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>
        <f t="shared" si="132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s="11" t="s">
        <v>8273</v>
      </c>
      <c r="P4106" t="s">
        <v>8274</v>
      </c>
      <c r="Q4106">
        <f t="shared" si="133"/>
        <v>45.79</v>
      </c>
      <c r="R4106" s="17">
        <v>42640.278171296297</v>
      </c>
      <c r="S4106" s="17">
        <v>42670.278171296297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>
        <f t="shared" si="132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s="11" t="s">
        <v>8273</v>
      </c>
      <c r="P4107" t="s">
        <v>8274</v>
      </c>
      <c r="Q4107">
        <f t="shared" si="133"/>
        <v>383.33</v>
      </c>
      <c r="R4107" s="17">
        <v>42697.010520833333</v>
      </c>
      <c r="S4107" s="17">
        <v>42730.010520833333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 t="shared" si="132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s="11" t="s">
        <v>8273</v>
      </c>
      <c r="P4108" t="s">
        <v>8274</v>
      </c>
      <c r="Q4108">
        <f t="shared" si="133"/>
        <v>106.97</v>
      </c>
      <c r="R4108" s="17">
        <v>42053.049375000002</v>
      </c>
      <c r="S4108" s="17">
        <v>42096.041666666672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>
        <f t="shared" si="132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s="11" t="s">
        <v>8273</v>
      </c>
      <c r="P4109" t="s">
        <v>8274</v>
      </c>
      <c r="Q4109">
        <f t="shared" si="133"/>
        <v>10.25</v>
      </c>
      <c r="R4109" s="17">
        <v>41883.916678240741</v>
      </c>
      <c r="S4109" s="17">
        <v>41906.916678240741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>
        <f t="shared" si="132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s="11" t="s">
        <v>8273</v>
      </c>
      <c r="P4110" t="s">
        <v>8274</v>
      </c>
      <c r="Q4110">
        <f t="shared" si="133"/>
        <v>59</v>
      </c>
      <c r="R4110" s="17">
        <v>42767.031678240746</v>
      </c>
      <c r="S4110" s="17">
        <v>42797.208333333328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>
        <f t="shared" si="132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s="11" t="s">
        <v>8273</v>
      </c>
      <c r="P4111" t="s">
        <v>8274</v>
      </c>
      <c r="Q4111">
        <f t="shared" si="133"/>
        <v>0</v>
      </c>
      <c r="R4111" s="17">
        <v>42307.539398148147</v>
      </c>
      <c r="S4111" s="17">
        <v>42337.581064814818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>
        <f t="shared" si="132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s="11" t="s">
        <v>8273</v>
      </c>
      <c r="P4112" t="s">
        <v>8274</v>
      </c>
      <c r="Q4112">
        <f t="shared" si="133"/>
        <v>14.33</v>
      </c>
      <c r="R4112" s="17">
        <v>42512.626747685179</v>
      </c>
      <c r="S4112" s="17">
        <v>42572.626747685179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>
        <f t="shared" si="132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s="11" t="s">
        <v>8273</v>
      </c>
      <c r="P4113" t="s">
        <v>8274</v>
      </c>
      <c r="Q4113">
        <f t="shared" si="133"/>
        <v>15.67</v>
      </c>
      <c r="R4113" s="17">
        <v>42029.135879629626</v>
      </c>
      <c r="S4113" s="17">
        <v>42059.135879629626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 t="shared" si="132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s="11" t="s">
        <v>8273</v>
      </c>
      <c r="P4114" t="s">
        <v>8274</v>
      </c>
      <c r="Q4114">
        <f t="shared" si="133"/>
        <v>1</v>
      </c>
      <c r="R4114" s="17">
        <v>42400.946597222224</v>
      </c>
      <c r="S4114" s="17">
        <v>42428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 t="shared" si="132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s="11" t="s">
        <v>8273</v>
      </c>
      <c r="P4115" t="s">
        <v>8274</v>
      </c>
      <c r="Q4115">
        <f t="shared" si="133"/>
        <v>1</v>
      </c>
      <c r="R4115" s="17">
        <v>42358.573182870372</v>
      </c>
      <c r="S4115" s="17">
        <v>42377.273611111115</v>
      </c>
    </row>
    <row r="4116" spans="1:19" x14ac:dyDescent="0.2">
      <c r="Q4116">
        <f t="shared" si="133"/>
        <v>0</v>
      </c>
    </row>
  </sheetData>
  <sortState xmlns:xlrd2="http://schemas.microsoft.com/office/spreadsheetml/2017/richdata2" ref="A2:O4116">
    <sortCondition ref="A1:A4116"/>
  </sortState>
  <conditionalFormatting sqref="G1:G1048576">
    <cfRule type="containsText" dxfId="3" priority="2" operator="containsText" text="canceled">
      <formula>NOT(ISERROR(SEARCH("canceled",G1)))</formula>
    </cfRule>
    <cfRule type="containsText" dxfId="2" priority="3" operator="containsText" text="failed">
      <formula>NOT(ISERROR(SEARCH("failed",G1)))</formula>
    </cfRule>
    <cfRule type="containsText" dxfId="1" priority="4" operator="containsText" text="successful">
      <formula>NOT(ISERROR(SEARCH("successful",G1)))</formula>
    </cfRule>
    <cfRule type="containsText" dxfId="0" priority="5" operator="containsText" text="live">
      <formula>NOT(ISERROR(SEARCH("live",G1)))</formula>
    </cfRule>
  </conditionalFormatting>
  <conditionalFormatting sqref="F1:F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BBD39-7D78-6E40-92F0-F5131BD802D2}">
  <dimension ref="A1:D6"/>
  <sheetViews>
    <sheetView topLeftCell="B1" workbookViewId="0">
      <selection activeCell="B2" sqref="B2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t="s">
        <v>8338</v>
      </c>
      <c r="B1" t="s">
        <v>8339</v>
      </c>
      <c r="C1" t="s">
        <v>8340</v>
      </c>
      <c r="D1" t="s">
        <v>8341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C86DC-BCC2-C44D-BCD8-BF31D8FF8890}">
  <dimension ref="A1:F6"/>
  <sheetViews>
    <sheetView workbookViewId="0">
      <selection activeCell="A14" sqref="A14:G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5.6640625" bestFit="1" customWidth="1"/>
    <col min="9" max="9" width="20.5" bestFit="1" customWidth="1"/>
    <col min="10" max="10" width="16.83203125" bestFit="1" customWidth="1"/>
    <col min="11" max="11" width="15.6640625" bestFit="1" customWidth="1"/>
    <col min="12" max="12" width="20.5" bestFit="1" customWidth="1"/>
    <col min="13" max="13" width="16.83203125" bestFit="1" customWidth="1"/>
    <col min="14" max="14" width="15.6640625" bestFit="1" customWidth="1"/>
    <col min="15" max="15" width="20.5" bestFit="1" customWidth="1"/>
    <col min="16" max="16" width="16.83203125" bestFit="1" customWidth="1"/>
    <col min="17" max="17" width="20" bestFit="1" customWidth="1"/>
    <col min="18" max="18" width="24.83203125" bestFit="1" customWidth="1"/>
    <col min="19" max="19" width="21" bestFit="1" customWidth="1"/>
    <col min="20" max="20" width="16.83203125" bestFit="1" customWidth="1"/>
    <col min="21" max="21" width="14" bestFit="1" customWidth="1"/>
    <col min="22" max="22" width="20" bestFit="1" customWidth="1"/>
    <col min="23" max="23" width="24.83203125" bestFit="1" customWidth="1"/>
    <col min="24" max="24" width="21" bestFit="1" customWidth="1"/>
    <col min="25" max="25" width="18.33203125" bestFit="1" customWidth="1"/>
  </cols>
  <sheetData>
    <row r="1" spans="1:6" x14ac:dyDescent="0.2">
      <c r="A1" s="14" t="s">
        <v>8222</v>
      </c>
      <c r="B1" t="s">
        <v>8322</v>
      </c>
    </row>
    <row r="3" spans="1:6" x14ac:dyDescent="0.2">
      <c r="A3" s="14" t="s">
        <v>8318</v>
      </c>
      <c r="B3" s="14" t="s">
        <v>8319</v>
      </c>
    </row>
    <row r="4" spans="1:6" x14ac:dyDescent="0.2">
      <c r="A4" s="14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">
      <c r="A5" s="15" t="s">
        <v>8273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5" t="s">
        <v>8320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00CEC-D7B5-CD42-A2CD-BF07C57F1E3B}">
  <dimension ref="A1:E7"/>
  <sheetViews>
    <sheetView workbookViewId="0">
      <selection activeCell="D23" sqref="D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4" t="s">
        <v>8222</v>
      </c>
      <c r="B1" t="s">
        <v>8223</v>
      </c>
    </row>
    <row r="2" spans="1:5" x14ac:dyDescent="0.2">
      <c r="A2" s="14" t="s">
        <v>8317</v>
      </c>
      <c r="B2" t="s">
        <v>8322</v>
      </c>
    </row>
    <row r="4" spans="1:5" x14ac:dyDescent="0.2">
      <c r="A4" s="14" t="s">
        <v>8318</v>
      </c>
      <c r="B4" s="14" t="s">
        <v>8319</v>
      </c>
    </row>
    <row r="5" spans="1:5" x14ac:dyDescent="0.2">
      <c r="A5" s="14" t="s">
        <v>8321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">
      <c r="A6" s="15" t="s">
        <v>8274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5" t="s">
        <v>8320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04FCC-B1A0-2248-B3B5-2E3F20F916C4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4.1640625" bestFit="1" customWidth="1"/>
    <col min="2" max="3" width="11.1640625" style="18" bestFit="1" customWidth="1"/>
  </cols>
  <sheetData>
    <row r="1" spans="1:3" x14ac:dyDescent="0.2">
      <c r="B1" s="18" t="s">
        <v>8342</v>
      </c>
      <c r="C1" s="18" t="s">
        <v>8343</v>
      </c>
    </row>
    <row r="2" spans="1:3" x14ac:dyDescent="0.2">
      <c r="A2" t="s">
        <v>8344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8345</v>
      </c>
      <c r="B3" s="18" t="e">
        <f xml:space="preserve"> MEDIAN(#REF!)</f>
        <v>#REF!</v>
      </c>
      <c r="C3" s="18" t="e">
        <f>MEDIAN(#REF!)</f>
        <v>#REF!</v>
      </c>
    </row>
    <row r="4" spans="1:3" x14ac:dyDescent="0.2">
      <c r="A4" t="s">
        <v>8348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t="s">
        <v>8349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2">
      <c r="A6" t="s">
        <v>8350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">
      <c r="A7" t="s">
        <v>8351</v>
      </c>
      <c r="B7" s="18" t="e">
        <f>B5-B6</f>
        <v>#REF!</v>
      </c>
      <c r="C7" s="18" t="e">
        <f>C5-C6</f>
        <v>#REF!</v>
      </c>
    </row>
    <row r="9" spans="1:3" x14ac:dyDescent="0.2">
      <c r="A9" t="s">
        <v>8346</v>
      </c>
      <c r="B9" s="18" t="e">
        <f>AVERAGE(#REF!)</f>
        <v>#REF!</v>
      </c>
      <c r="C9" s="18" t="e">
        <f>AVERAGE(#REF!)</f>
        <v>#REF!</v>
      </c>
    </row>
    <row r="10" spans="1:3" x14ac:dyDescent="0.2">
      <c r="A10" t="s">
        <v>8347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8352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8353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2">
      <c r="A13" t="s">
        <v>8354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">
      <c r="A14" t="s">
        <v>8355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Sheet2</vt:lpstr>
      <vt:lpstr>Kickstarter</vt:lpstr>
      <vt:lpstr>Edinburgh Research</vt:lpstr>
      <vt:lpstr>Category Statistics</vt:lpstr>
      <vt:lpstr>Subcategory Statistics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Aren Knox</cp:lastModifiedBy>
  <dcterms:created xsi:type="dcterms:W3CDTF">2017-04-20T15:17:24Z</dcterms:created>
  <dcterms:modified xsi:type="dcterms:W3CDTF">2022-02-26T23:35:47Z</dcterms:modified>
</cp:coreProperties>
</file>