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kwan/Desktop/Pricing and Revenue Analytics/"/>
    </mc:Choice>
  </mc:AlternateContent>
  <xr:revisionPtr revIDLastSave="0" documentId="13_ncr:1_{A3D71D22-AB5F-E140-B7E9-8139E724513D}" xr6:coauthVersionLast="46" xr6:coauthVersionMax="46" xr10:uidLastSave="{00000000-0000-0000-0000-000000000000}"/>
  <bookViews>
    <workbookView xWindow="3940" yWindow="480" windowWidth="24860" windowHeight="16280" xr2:uid="{C99B47AA-FE4A-864E-8ADF-CBDD33E03997}"/>
  </bookViews>
  <sheets>
    <sheet name="Demand Data" sheetId="1" r:id="rId1"/>
    <sheet name="068f4481b3" sheetId="2" r:id="rId2"/>
    <sheet name="3c79df1d80" sheetId="3" r:id="rId3"/>
  </sheets>
  <definedNames>
    <definedName name="solver_adj" localSheetId="1" hidden="1">'068f4481b3'!$B$7:$B$8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'068f4481b3'!$B$19</definedName>
    <definedName name="solver_lhs2" localSheetId="1" hidden="1">'068f4481b3'!$B$7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'068f4481b3'!$B$22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'068f4481b3'!$B$24</definedName>
    <definedName name="solver_rhs2" localSheetId="1" hidden="1">'068f4481b3'!$B$8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" l="1"/>
  <c r="B34" i="2"/>
  <c r="B12" i="2"/>
  <c r="B11" i="2"/>
  <c r="B17" i="2"/>
  <c r="B13" i="2" l="1"/>
  <c r="B14" i="2"/>
  <c r="B18" i="2"/>
  <c r="B19" i="2" l="1"/>
  <c r="B20" i="2" s="1"/>
  <c r="B22" i="2" s="1"/>
</calcChain>
</file>

<file path=xl/sharedStrings.xml><?xml version="1.0" encoding="utf-8"?>
<sst xmlns="http://schemas.openxmlformats.org/spreadsheetml/2006/main" count="85" uniqueCount="50">
  <si>
    <t>SKU</t>
  </si>
  <si>
    <t>068f4481b3</t>
  </si>
  <si>
    <t>Discount Type</t>
  </si>
  <si>
    <t>Direct</t>
  </si>
  <si>
    <t>Price</t>
  </si>
  <si>
    <t>Quantity Sold</t>
  </si>
  <si>
    <t>Bundle</t>
  </si>
  <si>
    <t>3c79df1d80</t>
  </si>
  <si>
    <t>623d0a582a</t>
  </si>
  <si>
    <t>8dc4a01dec</t>
  </si>
  <si>
    <t>Coupon</t>
  </si>
  <si>
    <t>&lt;- Anomaly</t>
  </si>
  <si>
    <t>Original Price</t>
  </si>
  <si>
    <t>Final Unit Price</t>
  </si>
  <si>
    <t>Avaliable Supply</t>
  </si>
  <si>
    <t>Capped Demand</t>
  </si>
  <si>
    <t>Discounted Demand</t>
  </si>
  <si>
    <t>Demand at Original Price</t>
  </si>
  <si>
    <t>Total SKU Price Quantity</t>
  </si>
  <si>
    <t>*Based on total number of quantity sold</t>
  </si>
  <si>
    <t>*People that will 100% purchase the SKU at original unit price</t>
  </si>
  <si>
    <t>Revenue</t>
  </si>
  <si>
    <t>Direct Discount Applied #1</t>
  </si>
  <si>
    <t>Total Items Sold</t>
  </si>
  <si>
    <t>Items Sold at Discount #1</t>
  </si>
  <si>
    <t>Direct Discount Applied #2</t>
  </si>
  <si>
    <t>Items Sold at Discount #2</t>
  </si>
  <si>
    <t>*Defined by information in dataset</t>
  </si>
  <si>
    <t>Constraints</t>
  </si>
  <si>
    <t>&lt;=</t>
  </si>
  <si>
    <t>Avaliable Demand</t>
  </si>
  <si>
    <t>&lt;</t>
  </si>
  <si>
    <t>Sales at Discount #1</t>
  </si>
  <si>
    <t>Decide on Discount</t>
  </si>
  <si>
    <t>Price Optimization for SKU: 068f4481b3</t>
  </si>
  <si>
    <t>*Hypothetical constrained supply</t>
  </si>
  <si>
    <t>Unoptimized Data</t>
  </si>
  <si>
    <t>Median final sale price</t>
  </si>
  <si>
    <t>Demand at Median</t>
  </si>
  <si>
    <t xml:space="preserve">Revenue </t>
  </si>
  <si>
    <t>log linear</t>
  </si>
  <si>
    <t>log(demand)=log(constant*e^(-b*price))</t>
  </si>
  <si>
    <t>constant</t>
  </si>
  <si>
    <t xml:space="preserve">focus on direct discount </t>
  </si>
  <si>
    <t>focus on days for final unit price as alternative</t>
  </si>
  <si>
    <t>Assume a fixed supply for case</t>
  </si>
  <si>
    <t>Calculate best click conversion rate (extra info)</t>
  </si>
  <si>
    <t>Show aggreagte final unit price sale scatter plot</t>
  </si>
  <si>
    <t>Try the 3 possible relationships. Not just linear</t>
  </si>
  <si>
    <t>Calculate optimized price vs non-optimized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</si>
</sst>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(&quot;$&quot;* #,##0_);_(&quot;$&quot;* \(#,##0\);_(&quot;$&quot;* &quot;-&quot;??_);_(@_)"/>
    <numFmt numFmtId="174" formatCode="0.0"/>
    <numFmt numFmtId="179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0" fillId="2" borderId="0" xfId="0" applyFill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71" fontId="0" fillId="0" borderId="0" xfId="0" applyNumberFormat="1"/>
    <xf numFmtId="174" fontId="0" fillId="0" borderId="0" xfId="0" applyNumberFormat="1"/>
    <xf numFmtId="1" fontId="0" fillId="0" borderId="0" xfId="0" applyNumberFormat="1"/>
    <xf numFmtId="0" fontId="0" fillId="0" borderId="0" xfId="0" applyFill="1"/>
    <xf numFmtId="0" fontId="2" fillId="0" borderId="0" xfId="0" applyFont="1"/>
    <xf numFmtId="9" fontId="0" fillId="2" borderId="0" xfId="0" applyNumberFormat="1" applyFill="1"/>
    <xf numFmtId="0" fontId="0" fillId="0" borderId="0" xfId="0" applyFont="1"/>
    <xf numFmtId="179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068f4481b3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Data'!$B$1</c:f>
              <c:strCache>
                <c:ptCount val="1"/>
                <c:pt idx="0">
                  <c:v>068f4481b3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80883639545059E-2"/>
                  <c:y val="-0.30382728200641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Data'!$B$5:$B$9</c:f>
              <c:numCache>
                <c:formatCode>General</c:formatCode>
                <c:ptCount val="5"/>
                <c:pt idx="0">
                  <c:v>7034</c:v>
                </c:pt>
                <c:pt idx="1">
                  <c:v>3979</c:v>
                </c:pt>
                <c:pt idx="2">
                  <c:v>3020</c:v>
                </c:pt>
                <c:pt idx="3">
                  <c:v>1840</c:v>
                </c:pt>
                <c:pt idx="4">
                  <c:v>991</c:v>
                </c:pt>
              </c:numCache>
            </c:numRef>
          </c:xVal>
          <c:yVal>
            <c:numRef>
              <c:f>'Demand Data'!$A$5:$A$9</c:f>
              <c:numCache>
                <c:formatCode>General</c:formatCode>
                <c:ptCount val="5"/>
                <c:pt idx="0">
                  <c:v>208</c:v>
                </c:pt>
                <c:pt idx="1">
                  <c:v>228</c:v>
                </c:pt>
                <c:pt idx="2">
                  <c:v>225</c:v>
                </c:pt>
                <c:pt idx="3">
                  <c:v>245</c:v>
                </c:pt>
                <c:pt idx="4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1-2D4A-AD58-F2BCF4A3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16831"/>
        <c:axId val="1176217231"/>
      </c:scatterChart>
      <c:valAx>
        <c:axId val="117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7231"/>
        <c:crosses val="autoZero"/>
        <c:crossBetween val="midCat"/>
      </c:valAx>
      <c:valAx>
        <c:axId val="1176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068f4481b3 Bundle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Data'!$B$1</c:f>
              <c:strCache>
                <c:ptCount val="1"/>
                <c:pt idx="0">
                  <c:v>068f4481b3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80883639545059E-2"/>
                  <c:y val="-0.30382728200641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Data'!$B$13:$B$23</c:f>
              <c:numCache>
                <c:formatCode>General</c:formatCode>
                <c:ptCount val="11"/>
                <c:pt idx="0">
                  <c:v>230</c:v>
                </c:pt>
                <c:pt idx="1">
                  <c:v>217</c:v>
                </c:pt>
                <c:pt idx="2">
                  <c:v>203</c:v>
                </c:pt>
                <c:pt idx="3">
                  <c:v>150</c:v>
                </c:pt>
                <c:pt idx="4">
                  <c:v>142</c:v>
                </c:pt>
                <c:pt idx="5">
                  <c:v>112</c:v>
                </c:pt>
                <c:pt idx="6">
                  <c:v>104</c:v>
                </c:pt>
                <c:pt idx="7">
                  <c:v>97</c:v>
                </c:pt>
                <c:pt idx="8">
                  <c:v>61</c:v>
                </c:pt>
                <c:pt idx="9">
                  <c:v>55</c:v>
                </c:pt>
                <c:pt idx="10">
                  <c:v>41</c:v>
                </c:pt>
              </c:numCache>
            </c:numRef>
          </c:xVal>
          <c:yVal>
            <c:numRef>
              <c:f>'Demand Data'!$A$13:$A$23</c:f>
              <c:numCache>
                <c:formatCode>General</c:formatCode>
                <c:ptCount val="11"/>
                <c:pt idx="0">
                  <c:v>247</c:v>
                </c:pt>
                <c:pt idx="1">
                  <c:v>208</c:v>
                </c:pt>
                <c:pt idx="2">
                  <c:v>218</c:v>
                </c:pt>
                <c:pt idx="3">
                  <c:v>232</c:v>
                </c:pt>
                <c:pt idx="4">
                  <c:v>194</c:v>
                </c:pt>
                <c:pt idx="5">
                  <c:v>225</c:v>
                </c:pt>
                <c:pt idx="6">
                  <c:v>207</c:v>
                </c:pt>
                <c:pt idx="7">
                  <c:v>214</c:v>
                </c:pt>
                <c:pt idx="8">
                  <c:v>238</c:v>
                </c:pt>
                <c:pt idx="9">
                  <c:v>235</c:v>
                </c:pt>
                <c:pt idx="10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0-F542-B703-EAE62214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16831"/>
        <c:axId val="1176217231"/>
      </c:scatterChart>
      <c:valAx>
        <c:axId val="117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7231"/>
        <c:crosses val="autoZero"/>
        <c:crossBetween val="midCat"/>
      </c:valAx>
      <c:valAx>
        <c:axId val="1176217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3c79df1d80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Data'!$B$25</c:f>
              <c:strCache>
                <c:ptCount val="1"/>
                <c:pt idx="0">
                  <c:v>3c79df1d80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38888888888883E-2"/>
                  <c:y val="0.17179279673374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Data'!$B$29:$B$33</c:f>
              <c:numCache>
                <c:formatCode>General</c:formatCode>
                <c:ptCount val="5"/>
                <c:pt idx="0">
                  <c:v>4844</c:v>
                </c:pt>
                <c:pt idx="1">
                  <c:v>2901</c:v>
                </c:pt>
                <c:pt idx="2">
                  <c:v>2542</c:v>
                </c:pt>
                <c:pt idx="3">
                  <c:v>2191</c:v>
                </c:pt>
                <c:pt idx="4">
                  <c:v>426</c:v>
                </c:pt>
              </c:numCache>
            </c:numRef>
          </c:xVal>
          <c:yVal>
            <c:numRef>
              <c:f>'Demand Data'!$A$29:$A$33</c:f>
              <c:numCache>
                <c:formatCode>General</c:formatCode>
                <c:ptCount val="5"/>
                <c:pt idx="0">
                  <c:v>39.9</c:v>
                </c:pt>
                <c:pt idx="1">
                  <c:v>44.9</c:v>
                </c:pt>
                <c:pt idx="2">
                  <c:v>49.9</c:v>
                </c:pt>
                <c:pt idx="3">
                  <c:v>45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E-674A-9E3A-AA20BB7F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16831"/>
        <c:axId val="1176217231"/>
      </c:scatterChart>
      <c:valAx>
        <c:axId val="117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7231"/>
        <c:crosses val="autoZero"/>
        <c:crossBetween val="midCat"/>
      </c:valAx>
      <c:valAx>
        <c:axId val="1176217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623d0a582a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Data'!$B$35</c:f>
              <c:strCache>
                <c:ptCount val="1"/>
                <c:pt idx="0">
                  <c:v>623d0a582a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38888888888883E-2"/>
                  <c:y val="0.17179279673374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Data'!$B$39:$B$41</c:f>
              <c:numCache>
                <c:formatCode>General</c:formatCode>
                <c:ptCount val="3"/>
                <c:pt idx="0">
                  <c:v>4989</c:v>
                </c:pt>
                <c:pt idx="1">
                  <c:v>417</c:v>
                </c:pt>
                <c:pt idx="2">
                  <c:v>57</c:v>
                </c:pt>
              </c:numCache>
            </c:numRef>
          </c:xVal>
          <c:yVal>
            <c:numRef>
              <c:f>'Demand Data'!$A$39:$A$41</c:f>
              <c:numCache>
                <c:formatCode>General</c:formatCode>
                <c:ptCount val="3"/>
                <c:pt idx="0">
                  <c:v>59</c:v>
                </c:pt>
                <c:pt idx="1">
                  <c:v>58.5</c:v>
                </c:pt>
                <c:pt idx="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1-F848-A02D-3FCBB02E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16831"/>
        <c:axId val="1176217231"/>
      </c:scatterChart>
      <c:valAx>
        <c:axId val="117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7231"/>
        <c:crosses val="autoZero"/>
        <c:crossBetween val="midCat"/>
      </c:valAx>
      <c:valAx>
        <c:axId val="1176217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8dc4a01dec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Data'!$B$43</c:f>
              <c:strCache>
                <c:ptCount val="1"/>
                <c:pt idx="0">
                  <c:v>8dc4a01dec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38888888888883E-2"/>
                  <c:y val="0.17179279673374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Data'!$B$47:$B$49</c:f>
              <c:numCache>
                <c:formatCode>General</c:formatCode>
                <c:ptCount val="3"/>
                <c:pt idx="0">
                  <c:v>2710</c:v>
                </c:pt>
                <c:pt idx="1">
                  <c:v>1403</c:v>
                </c:pt>
                <c:pt idx="2">
                  <c:v>1359</c:v>
                </c:pt>
              </c:numCache>
            </c:numRef>
          </c:xVal>
          <c:yVal>
            <c:numRef>
              <c:f>'Demand Data'!$A$47:$A$49</c:f>
              <c:numCache>
                <c:formatCode>General</c:formatCode>
                <c:ptCount val="3"/>
                <c:pt idx="0">
                  <c:v>59.9</c:v>
                </c:pt>
                <c:pt idx="1">
                  <c:v>69.900000000000006</c:v>
                </c:pt>
                <c:pt idx="2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3-A84D-8F87-C6249F78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16831"/>
        <c:axId val="1176217231"/>
      </c:scatterChart>
      <c:valAx>
        <c:axId val="117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7231"/>
        <c:crosses val="autoZero"/>
        <c:crossBetween val="midCat"/>
      </c:valAx>
      <c:valAx>
        <c:axId val="1176217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8dc4a01dec Bundle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Data'!$B$43</c:f>
              <c:strCache>
                <c:ptCount val="1"/>
                <c:pt idx="0">
                  <c:v>8dc4a01dec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38888888888883E-2"/>
                  <c:y val="0.17179279673374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Data'!$B$53:$B$54</c:f>
              <c:numCache>
                <c:formatCode>General</c:formatCode>
                <c:ptCount val="2"/>
                <c:pt idx="0">
                  <c:v>718</c:v>
                </c:pt>
                <c:pt idx="1">
                  <c:v>14</c:v>
                </c:pt>
              </c:numCache>
            </c:numRef>
          </c:xVal>
          <c:yVal>
            <c:numRef>
              <c:f>'Demand Data'!$A$53:$A$54</c:f>
              <c:numCache>
                <c:formatCode>General</c:formatCode>
                <c:ptCount val="2"/>
                <c:pt idx="0">
                  <c:v>64.5</c:v>
                </c:pt>
                <c:pt idx="1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1-5A46-BE6E-B48C31BA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16831"/>
        <c:axId val="1176217231"/>
      </c:scatterChart>
      <c:valAx>
        <c:axId val="117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7231"/>
        <c:crosses val="autoZero"/>
        <c:crossBetween val="midCat"/>
      </c:valAx>
      <c:valAx>
        <c:axId val="1176217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8dc4a01dec Coupon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Data'!$B$43</c:f>
              <c:strCache>
                <c:ptCount val="1"/>
                <c:pt idx="0">
                  <c:v>8dc4a01dec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38888888888883E-2"/>
                  <c:y val="0.17179279673374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Data'!$B$58:$B$63</c:f>
              <c:numCache>
                <c:formatCode>General</c:formatCode>
                <c:ptCount val="6"/>
                <c:pt idx="0">
                  <c:v>85</c:v>
                </c:pt>
                <c:pt idx="1">
                  <c:v>38</c:v>
                </c:pt>
                <c:pt idx="2">
                  <c:v>22</c:v>
                </c:pt>
                <c:pt idx="3">
                  <c:v>19</c:v>
                </c:pt>
                <c:pt idx="4">
                  <c:v>13</c:v>
                </c:pt>
                <c:pt idx="5">
                  <c:v>11</c:v>
                </c:pt>
              </c:numCache>
            </c:numRef>
          </c:xVal>
          <c:yVal>
            <c:numRef>
              <c:f>'Demand Data'!$A$58:$A$63</c:f>
              <c:numCache>
                <c:formatCode>General</c:formatCode>
                <c:ptCount val="6"/>
                <c:pt idx="0">
                  <c:v>72</c:v>
                </c:pt>
                <c:pt idx="1">
                  <c:v>75</c:v>
                </c:pt>
                <c:pt idx="2">
                  <c:v>68</c:v>
                </c:pt>
                <c:pt idx="3">
                  <c:v>74</c:v>
                </c:pt>
                <c:pt idx="4">
                  <c:v>73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1-A94A-B62D-E25AE7DE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16831"/>
        <c:axId val="1176217231"/>
      </c:scatterChart>
      <c:valAx>
        <c:axId val="117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7231"/>
        <c:crosses val="autoZero"/>
        <c:crossBetween val="midCat"/>
      </c:valAx>
      <c:valAx>
        <c:axId val="1176217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0</xdr:row>
      <xdr:rowOff>0</xdr:rowOff>
    </xdr:from>
    <xdr:to>
      <xdr:col>8</xdr:col>
      <xdr:colOff>298450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67495-DFBE-DA42-9A03-76F0F27F6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2</xdr:row>
      <xdr:rowOff>0</xdr:rowOff>
    </xdr:from>
    <xdr:to>
      <xdr:col>14</xdr:col>
      <xdr:colOff>584200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60E1F-CD72-7845-A098-017C5C1FD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736600</xdr:colOff>
      <xdr:row>19</xdr:row>
      <xdr:rowOff>25400</xdr:rowOff>
    </xdr:from>
    <xdr:to>
      <xdr:col>8</xdr:col>
      <xdr:colOff>355600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96F46-2F91-9343-8065-F66842FA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34</xdr:row>
      <xdr:rowOff>1</xdr:rowOff>
    </xdr:from>
    <xdr:to>
      <xdr:col>7</xdr:col>
      <xdr:colOff>524933</xdr:colOff>
      <xdr:row>45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719CC-24AF-A343-B0C1-EFCCCF04B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423333</xdr:colOff>
      <xdr:row>46</xdr:row>
      <xdr:rowOff>135466</xdr:rowOff>
    </xdr:from>
    <xdr:to>
      <xdr:col>8</xdr:col>
      <xdr:colOff>118533</xdr:colOff>
      <xdr:row>58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CC087F-F214-5F48-9300-3368E7FD8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13</xdr:col>
      <xdr:colOff>524933</xdr:colOff>
      <xdr:row>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F01289-EAAB-D74A-9055-29C1260A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474134</xdr:colOff>
      <xdr:row>59</xdr:row>
      <xdr:rowOff>0</xdr:rowOff>
    </xdr:from>
    <xdr:to>
      <xdr:col>8</xdr:col>
      <xdr:colOff>169334</xdr:colOff>
      <xdr:row>70</xdr:row>
      <xdr:rowOff>84667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5A32FD-BA61-C446-BED3-B26B56890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0</xdr:colOff>
      <xdr:row>2</xdr:row>
      <xdr:rowOff>0</xdr:rowOff>
    </xdr:from>
    <xdr:to>
      <xdr:col>34</xdr:col>
      <xdr:colOff>381000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444B21-43DD-9A4E-8203-CE4C16E0C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28800" y="406400"/>
          <a:ext cx="14414500" cy="957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BCA4-2C36-BD46-80AB-CAFC207ED81E}">
  <dimension ref="A1:R63"/>
  <sheetViews>
    <sheetView tabSelected="1" zoomScaleNormal="100" workbookViewId="0">
      <selection activeCell="J22" sqref="J22"/>
    </sheetView>
  </sheetViews>
  <sheetFormatPr baseColWidth="10" defaultRowHeight="16" x14ac:dyDescent="0.2"/>
  <cols>
    <col min="1" max="1" width="13.83203125" customWidth="1"/>
    <col min="2" max="2" width="14.33203125" customWidth="1"/>
  </cols>
  <sheetData>
    <row r="1" spans="1:18" x14ac:dyDescent="0.2">
      <c r="A1" s="1" t="s">
        <v>0</v>
      </c>
      <c r="B1" s="2" t="s">
        <v>1</v>
      </c>
    </row>
    <row r="2" spans="1:18" x14ac:dyDescent="0.2">
      <c r="A2" s="3"/>
      <c r="B2" s="4"/>
      <c r="R2" t="s">
        <v>18</v>
      </c>
    </row>
    <row r="3" spans="1:18" x14ac:dyDescent="0.2">
      <c r="A3" s="3" t="s">
        <v>2</v>
      </c>
      <c r="B3" s="4" t="s">
        <v>3</v>
      </c>
    </row>
    <row r="4" spans="1:18" x14ac:dyDescent="0.2">
      <c r="A4" s="3" t="s">
        <v>4</v>
      </c>
      <c r="B4" s="4" t="s">
        <v>5</v>
      </c>
    </row>
    <row r="5" spans="1:18" x14ac:dyDescent="0.2">
      <c r="A5" s="3">
        <v>208</v>
      </c>
      <c r="B5" s="4">
        <v>7034</v>
      </c>
    </row>
    <row r="6" spans="1:18" x14ac:dyDescent="0.2">
      <c r="A6" s="3">
        <v>228</v>
      </c>
      <c r="B6" s="4">
        <v>3979</v>
      </c>
    </row>
    <row r="7" spans="1:18" x14ac:dyDescent="0.2">
      <c r="A7" s="3">
        <v>225</v>
      </c>
      <c r="B7" s="4">
        <v>3020</v>
      </c>
    </row>
    <row r="8" spans="1:18" x14ac:dyDescent="0.2">
      <c r="A8" s="3">
        <v>245</v>
      </c>
      <c r="B8" s="4">
        <v>1840</v>
      </c>
    </row>
    <row r="9" spans="1:18" x14ac:dyDescent="0.2">
      <c r="A9" s="3">
        <v>238</v>
      </c>
      <c r="B9" s="4">
        <v>991</v>
      </c>
    </row>
    <row r="10" spans="1:18" x14ac:dyDescent="0.2">
      <c r="A10" s="3"/>
      <c r="B10" s="4"/>
    </row>
    <row r="11" spans="1:18" x14ac:dyDescent="0.2">
      <c r="A11" s="3" t="s">
        <v>2</v>
      </c>
      <c r="B11" s="4" t="s">
        <v>6</v>
      </c>
    </row>
    <row r="12" spans="1:18" x14ac:dyDescent="0.2">
      <c r="A12" s="3" t="s">
        <v>4</v>
      </c>
      <c r="B12" s="4" t="s">
        <v>5</v>
      </c>
    </row>
    <row r="13" spans="1:18" x14ac:dyDescent="0.2">
      <c r="A13" s="3">
        <v>247</v>
      </c>
      <c r="B13" s="4">
        <v>230</v>
      </c>
    </row>
    <row r="14" spans="1:18" x14ac:dyDescent="0.2">
      <c r="A14" s="3">
        <v>208</v>
      </c>
      <c r="B14" s="4">
        <v>217</v>
      </c>
    </row>
    <row r="15" spans="1:18" x14ac:dyDescent="0.2">
      <c r="A15" s="3">
        <v>218</v>
      </c>
      <c r="B15" s="4">
        <v>203</v>
      </c>
    </row>
    <row r="16" spans="1:18" x14ac:dyDescent="0.2">
      <c r="A16" s="3">
        <v>232</v>
      </c>
      <c r="B16" s="4">
        <v>150</v>
      </c>
    </row>
    <row r="17" spans="1:12" x14ac:dyDescent="0.2">
      <c r="A17" s="3">
        <v>194</v>
      </c>
      <c r="B17" s="4">
        <v>142</v>
      </c>
    </row>
    <row r="18" spans="1:12" x14ac:dyDescent="0.2">
      <c r="A18" s="3">
        <v>225</v>
      </c>
      <c r="B18" s="4">
        <v>112</v>
      </c>
      <c r="K18" s="20" t="s">
        <v>40</v>
      </c>
      <c r="L18" s="21" t="s">
        <v>41</v>
      </c>
    </row>
    <row r="19" spans="1:12" x14ac:dyDescent="0.2">
      <c r="A19" s="3">
        <v>207</v>
      </c>
      <c r="B19" s="4">
        <v>104</v>
      </c>
      <c r="K19" s="20" t="s">
        <v>42</v>
      </c>
      <c r="L19" s="21"/>
    </row>
    <row r="20" spans="1:12" x14ac:dyDescent="0.2">
      <c r="A20" s="3">
        <v>214</v>
      </c>
      <c r="B20" s="4">
        <v>97</v>
      </c>
      <c r="K20" s="21" t="s">
        <v>43</v>
      </c>
      <c r="L20" s="21"/>
    </row>
    <row r="21" spans="1:12" x14ac:dyDescent="0.2">
      <c r="A21" s="3">
        <v>238</v>
      </c>
      <c r="B21" s="4">
        <v>61</v>
      </c>
      <c r="K21" s="21" t="s">
        <v>44</v>
      </c>
      <c r="L21" s="21"/>
    </row>
    <row r="22" spans="1:12" x14ac:dyDescent="0.2">
      <c r="A22" s="3">
        <v>235</v>
      </c>
      <c r="B22" s="4">
        <v>55</v>
      </c>
      <c r="K22" s="21" t="s">
        <v>45</v>
      </c>
      <c r="L22" s="21"/>
    </row>
    <row r="23" spans="1:12" ht="17" thickBot="1" x14ac:dyDescent="0.25">
      <c r="A23" s="5">
        <v>224</v>
      </c>
      <c r="B23" s="6">
        <v>41</v>
      </c>
      <c r="K23" s="21" t="s">
        <v>46</v>
      </c>
      <c r="L23" s="21"/>
    </row>
    <row r="24" spans="1:12" ht="17" thickBot="1" x14ac:dyDescent="0.25">
      <c r="K24" s="21" t="s">
        <v>47</v>
      </c>
      <c r="L24" s="21"/>
    </row>
    <row r="25" spans="1:12" x14ac:dyDescent="0.2">
      <c r="A25" s="1" t="s">
        <v>0</v>
      </c>
      <c r="B25" s="2" t="s">
        <v>7</v>
      </c>
      <c r="K25" s="21" t="s">
        <v>48</v>
      </c>
      <c r="L25" s="21"/>
    </row>
    <row r="26" spans="1:12" x14ac:dyDescent="0.2">
      <c r="A26" s="3"/>
      <c r="B26" s="4"/>
      <c r="K26" s="21" t="s">
        <v>49</v>
      </c>
      <c r="L26" s="21"/>
    </row>
    <row r="27" spans="1:12" x14ac:dyDescent="0.2">
      <c r="A27" s="3" t="s">
        <v>2</v>
      </c>
      <c r="B27" s="4" t="s">
        <v>3</v>
      </c>
    </row>
    <row r="28" spans="1:12" x14ac:dyDescent="0.2">
      <c r="A28" s="3" t="s">
        <v>4</v>
      </c>
      <c r="B28" s="4" t="s">
        <v>5</v>
      </c>
    </row>
    <row r="29" spans="1:12" x14ac:dyDescent="0.2">
      <c r="A29" s="3">
        <v>39.9</v>
      </c>
      <c r="B29" s="4">
        <v>4844</v>
      </c>
    </row>
    <row r="30" spans="1:12" x14ac:dyDescent="0.2">
      <c r="A30" s="3">
        <v>44.9</v>
      </c>
      <c r="B30" s="4">
        <v>2901</v>
      </c>
    </row>
    <row r="31" spans="1:12" x14ac:dyDescent="0.2">
      <c r="A31" s="3">
        <v>49.9</v>
      </c>
      <c r="B31" s="4">
        <v>2542</v>
      </c>
    </row>
    <row r="32" spans="1:12" x14ac:dyDescent="0.2">
      <c r="A32" s="3">
        <v>45</v>
      </c>
      <c r="B32" s="4">
        <v>2191</v>
      </c>
    </row>
    <row r="33" spans="1:2" ht="17" thickBot="1" x14ac:dyDescent="0.25">
      <c r="A33" s="5">
        <v>49</v>
      </c>
      <c r="B33" s="6">
        <v>426</v>
      </c>
    </row>
    <row r="34" spans="1:2" ht="17" thickBot="1" x14ac:dyDescent="0.25"/>
    <row r="35" spans="1:2" x14ac:dyDescent="0.2">
      <c r="A35" s="1" t="s">
        <v>0</v>
      </c>
      <c r="B35" s="2" t="s">
        <v>8</v>
      </c>
    </row>
    <row r="36" spans="1:2" x14ac:dyDescent="0.2">
      <c r="A36" s="3"/>
      <c r="B36" s="4"/>
    </row>
    <row r="37" spans="1:2" x14ac:dyDescent="0.2">
      <c r="A37" s="3" t="s">
        <v>2</v>
      </c>
      <c r="B37" s="4" t="s">
        <v>3</v>
      </c>
    </row>
    <row r="38" spans="1:2" x14ac:dyDescent="0.2">
      <c r="A38" s="3" t="s">
        <v>4</v>
      </c>
      <c r="B38" s="4" t="s">
        <v>5</v>
      </c>
    </row>
    <row r="39" spans="1:2" x14ac:dyDescent="0.2">
      <c r="A39" s="3">
        <v>59</v>
      </c>
      <c r="B39" s="4">
        <v>4989</v>
      </c>
    </row>
    <row r="40" spans="1:2" x14ac:dyDescent="0.2">
      <c r="A40" s="3">
        <v>58.5</v>
      </c>
      <c r="B40" s="4">
        <v>417</v>
      </c>
    </row>
    <row r="41" spans="1:2" ht="17" thickBot="1" x14ac:dyDescent="0.25">
      <c r="A41" s="5">
        <v>58</v>
      </c>
      <c r="B41" s="6">
        <v>57</v>
      </c>
    </row>
    <row r="42" spans="1:2" ht="17" thickBot="1" x14ac:dyDescent="0.25"/>
    <row r="43" spans="1:2" x14ac:dyDescent="0.2">
      <c r="A43" s="1" t="s">
        <v>0</v>
      </c>
      <c r="B43" s="2" t="s">
        <v>9</v>
      </c>
    </row>
    <row r="44" spans="1:2" x14ac:dyDescent="0.2">
      <c r="A44" s="3"/>
      <c r="B44" s="4"/>
    </row>
    <row r="45" spans="1:2" x14ac:dyDescent="0.2">
      <c r="A45" s="3" t="s">
        <v>2</v>
      </c>
      <c r="B45" s="4" t="s">
        <v>3</v>
      </c>
    </row>
    <row r="46" spans="1:2" x14ac:dyDescent="0.2">
      <c r="A46" s="3" t="s">
        <v>4</v>
      </c>
      <c r="B46" s="4" t="s">
        <v>5</v>
      </c>
    </row>
    <row r="47" spans="1:2" x14ac:dyDescent="0.2">
      <c r="A47" s="3">
        <v>59.9</v>
      </c>
      <c r="B47" s="4">
        <v>2710</v>
      </c>
    </row>
    <row r="48" spans="1:2" x14ac:dyDescent="0.2">
      <c r="A48" s="3">
        <v>69.900000000000006</v>
      </c>
      <c r="B48" s="4">
        <v>1403</v>
      </c>
    </row>
    <row r="49" spans="1:3" x14ac:dyDescent="0.2">
      <c r="A49" s="3">
        <v>69</v>
      </c>
      <c r="B49" s="4">
        <v>1359</v>
      </c>
    </row>
    <row r="50" spans="1:3" x14ac:dyDescent="0.2">
      <c r="A50" s="3"/>
      <c r="B50" s="4"/>
    </row>
    <row r="51" spans="1:3" x14ac:dyDescent="0.2">
      <c r="A51" s="3" t="s">
        <v>2</v>
      </c>
      <c r="B51" s="4" t="s">
        <v>6</v>
      </c>
    </row>
    <row r="52" spans="1:3" x14ac:dyDescent="0.2">
      <c r="A52" s="3" t="s">
        <v>4</v>
      </c>
      <c r="B52" s="4" t="s">
        <v>5</v>
      </c>
    </row>
    <row r="53" spans="1:3" x14ac:dyDescent="0.2">
      <c r="A53" s="3">
        <v>64.5</v>
      </c>
      <c r="B53" s="4">
        <v>718</v>
      </c>
    </row>
    <row r="54" spans="1:3" x14ac:dyDescent="0.2">
      <c r="A54" s="3">
        <v>69</v>
      </c>
      <c r="B54" s="4">
        <v>14</v>
      </c>
    </row>
    <row r="55" spans="1:3" x14ac:dyDescent="0.2">
      <c r="A55" s="3"/>
      <c r="B55" s="4"/>
    </row>
    <row r="56" spans="1:3" x14ac:dyDescent="0.2">
      <c r="A56" s="3" t="s">
        <v>2</v>
      </c>
      <c r="B56" s="4" t="s">
        <v>10</v>
      </c>
    </row>
    <row r="57" spans="1:3" x14ac:dyDescent="0.2">
      <c r="A57" s="3" t="s">
        <v>4</v>
      </c>
      <c r="B57" s="4" t="s">
        <v>5</v>
      </c>
    </row>
    <row r="58" spans="1:3" x14ac:dyDescent="0.2">
      <c r="A58" s="3">
        <v>72</v>
      </c>
      <c r="B58" s="4">
        <v>85</v>
      </c>
    </row>
    <row r="59" spans="1:3" x14ac:dyDescent="0.2">
      <c r="A59" s="3">
        <v>75</v>
      </c>
      <c r="B59" s="4">
        <v>38</v>
      </c>
    </row>
    <row r="60" spans="1:3" x14ac:dyDescent="0.2">
      <c r="A60" s="7">
        <v>68</v>
      </c>
      <c r="B60" s="8">
        <v>22</v>
      </c>
      <c r="C60" t="s">
        <v>11</v>
      </c>
    </row>
    <row r="61" spans="1:3" x14ac:dyDescent="0.2">
      <c r="A61" s="3">
        <v>74</v>
      </c>
      <c r="B61" s="4">
        <v>19</v>
      </c>
    </row>
    <row r="62" spans="1:3" x14ac:dyDescent="0.2">
      <c r="A62" s="3">
        <v>73</v>
      </c>
      <c r="B62" s="4">
        <v>13</v>
      </c>
    </row>
    <row r="63" spans="1:3" ht="17" thickBot="1" x14ac:dyDescent="0.25">
      <c r="A63" s="5">
        <v>76</v>
      </c>
      <c r="B63" s="6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9313-B822-BB4F-9F36-6E9C9E5FDF0D}">
  <dimension ref="A1:H35"/>
  <sheetViews>
    <sheetView topLeftCell="A8" workbookViewId="0">
      <selection activeCell="A37" sqref="A37"/>
    </sheetView>
  </sheetViews>
  <sheetFormatPr baseColWidth="10" defaultRowHeight="16" x14ac:dyDescent="0.2"/>
  <cols>
    <col min="1" max="1" width="31.83203125" customWidth="1"/>
    <col min="2" max="2" width="14" bestFit="1" customWidth="1"/>
  </cols>
  <sheetData>
    <row r="1" spans="1:8" x14ac:dyDescent="0.2">
      <c r="A1" s="16" t="s">
        <v>34</v>
      </c>
    </row>
    <row r="3" spans="1:8" x14ac:dyDescent="0.2">
      <c r="A3" t="s">
        <v>12</v>
      </c>
      <c r="B3">
        <v>298</v>
      </c>
      <c r="C3" t="s">
        <v>27</v>
      </c>
    </row>
    <row r="4" spans="1:8" x14ac:dyDescent="0.2">
      <c r="A4" t="s">
        <v>17</v>
      </c>
      <c r="B4">
        <v>355</v>
      </c>
      <c r="C4" s="11" t="s">
        <v>20</v>
      </c>
      <c r="D4" s="10"/>
      <c r="E4" s="10"/>
      <c r="F4" s="10"/>
      <c r="G4" s="10"/>
      <c r="H4" s="10"/>
    </row>
    <row r="5" spans="1:8" x14ac:dyDescent="0.2">
      <c r="C5" s="10"/>
      <c r="D5" s="10"/>
      <c r="E5" s="10"/>
      <c r="F5" s="10"/>
      <c r="G5" s="10"/>
      <c r="H5" s="10"/>
    </row>
    <row r="6" spans="1:8" x14ac:dyDescent="0.2">
      <c r="A6" s="16" t="s">
        <v>33</v>
      </c>
      <c r="C6" s="10"/>
      <c r="D6" s="10"/>
      <c r="E6" s="10"/>
      <c r="F6" s="10"/>
      <c r="G6" s="10"/>
      <c r="H6" s="10"/>
    </row>
    <row r="7" spans="1:8" x14ac:dyDescent="0.2">
      <c r="A7" t="s">
        <v>22</v>
      </c>
      <c r="B7" s="17">
        <v>0.28696091651618311</v>
      </c>
    </row>
    <row r="8" spans="1:8" x14ac:dyDescent="0.2">
      <c r="A8" t="s">
        <v>25</v>
      </c>
      <c r="B8" s="17">
        <v>0.44440272043548601</v>
      </c>
    </row>
    <row r="9" spans="1:8" x14ac:dyDescent="0.2">
      <c r="B9" s="15"/>
    </row>
    <row r="10" spans="1:8" x14ac:dyDescent="0.2">
      <c r="A10" s="16" t="s">
        <v>32</v>
      </c>
      <c r="B10" s="15"/>
    </row>
    <row r="11" spans="1:8" x14ac:dyDescent="0.2">
      <c r="A11" t="s">
        <v>13</v>
      </c>
      <c r="B11">
        <f>B3*(1-B7)</f>
        <v>212.48564687817745</v>
      </c>
    </row>
    <row r="12" spans="1:8" x14ac:dyDescent="0.2">
      <c r="A12" t="s">
        <v>16</v>
      </c>
      <c r="B12" s="13">
        <f>MAX((B11-247.58)/-0.0056,0)</f>
        <v>6266.8487717540293</v>
      </c>
    </row>
    <row r="13" spans="1:8" x14ac:dyDescent="0.2">
      <c r="A13" t="s">
        <v>23</v>
      </c>
      <c r="B13" s="14">
        <f>MIN(B25,B12+B4)</f>
        <v>6621.8487717540293</v>
      </c>
    </row>
    <row r="14" spans="1:8" x14ac:dyDescent="0.2">
      <c r="A14" t="s">
        <v>24</v>
      </c>
      <c r="B14" s="14">
        <f>B13-B4</f>
        <v>6266.8487717540293</v>
      </c>
    </row>
    <row r="15" spans="1:8" x14ac:dyDescent="0.2">
      <c r="B15" s="14"/>
    </row>
    <row r="16" spans="1:8" x14ac:dyDescent="0.2">
      <c r="A16" s="16" t="s">
        <v>32</v>
      </c>
    </row>
    <row r="17" spans="1:3" x14ac:dyDescent="0.2">
      <c r="A17" t="s">
        <v>13</v>
      </c>
      <c r="B17">
        <f>B3*(1-B8)</f>
        <v>165.56798931022516</v>
      </c>
    </row>
    <row r="18" spans="1:3" x14ac:dyDescent="0.2">
      <c r="A18" t="s">
        <v>16</v>
      </c>
      <c r="B18" s="13">
        <f>MAX(((B17-247.58)/-0.0056)-B12,0)</f>
        <v>8378.1531371343372</v>
      </c>
    </row>
    <row r="19" spans="1:3" x14ac:dyDescent="0.2">
      <c r="A19" t="s">
        <v>23</v>
      </c>
      <c r="B19" s="14">
        <f>MIN(B25,B13+B18)</f>
        <v>15000</v>
      </c>
    </row>
    <row r="20" spans="1:3" x14ac:dyDescent="0.2">
      <c r="A20" t="s">
        <v>26</v>
      </c>
      <c r="B20" s="14">
        <f>B19-B13</f>
        <v>8378.1512282459698</v>
      </c>
    </row>
    <row r="22" spans="1:3" x14ac:dyDescent="0.2">
      <c r="A22" t="s">
        <v>21</v>
      </c>
      <c r="B22" s="12">
        <f>B20*B17+B14*B11+B4*B3</f>
        <v>2824559.0681515452</v>
      </c>
    </row>
    <row r="24" spans="1:3" x14ac:dyDescent="0.2">
      <c r="A24" t="s">
        <v>15</v>
      </c>
      <c r="B24">
        <v>25769</v>
      </c>
      <c r="C24" t="s">
        <v>19</v>
      </c>
    </row>
    <row r="25" spans="1:3" x14ac:dyDescent="0.2">
      <c r="A25" t="s">
        <v>14</v>
      </c>
      <c r="B25" s="9">
        <v>15000</v>
      </c>
      <c r="C25" t="s">
        <v>35</v>
      </c>
    </row>
    <row r="27" spans="1:3" x14ac:dyDescent="0.2">
      <c r="A27" t="s">
        <v>28</v>
      </c>
    </row>
    <row r="28" spans="1:3" x14ac:dyDescent="0.2">
      <c r="A28" t="s">
        <v>23</v>
      </c>
      <c r="B28" t="s">
        <v>29</v>
      </c>
      <c r="C28" t="s">
        <v>30</v>
      </c>
    </row>
    <row r="29" spans="1:3" x14ac:dyDescent="0.2">
      <c r="A29" t="s">
        <v>23</v>
      </c>
      <c r="B29" t="s">
        <v>29</v>
      </c>
      <c r="C29" t="s">
        <v>14</v>
      </c>
    </row>
    <row r="30" spans="1:3" x14ac:dyDescent="0.2">
      <c r="A30" t="s">
        <v>22</v>
      </c>
      <c r="B30" t="s">
        <v>31</v>
      </c>
      <c r="C30" t="s">
        <v>25</v>
      </c>
    </row>
    <row r="32" spans="1:3" x14ac:dyDescent="0.2">
      <c r="A32" s="16" t="s">
        <v>36</v>
      </c>
    </row>
    <row r="33" spans="1:2" x14ac:dyDescent="0.2">
      <c r="A33" s="18" t="s">
        <v>37</v>
      </c>
      <c r="B33">
        <v>216</v>
      </c>
    </row>
    <row r="34" spans="1:2" x14ac:dyDescent="0.2">
      <c r="A34" s="18" t="s">
        <v>38</v>
      </c>
      <c r="B34" s="14">
        <f>(B33-247.58)/-0.0056</f>
        <v>5639.2857142857165</v>
      </c>
    </row>
    <row r="35" spans="1:2" x14ac:dyDescent="0.2">
      <c r="A35" s="18" t="s">
        <v>39</v>
      </c>
      <c r="B35" s="19">
        <f>B34*B33</f>
        <v>1218085.7142857148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2D71-B7FB-594A-9391-B5DB7A592AF5}">
  <dimension ref="A1"/>
  <sheetViews>
    <sheetView workbookViewId="0">
      <selection activeCell="D30" sqref="D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Data</vt:lpstr>
      <vt:lpstr>068f4481b3</vt:lpstr>
      <vt:lpstr>3c79df1d80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2021-03-14T01:11:58Z</dcterms:created>
  <dcterms:modified xsi:type="dcterms:W3CDTF">2021-03-15T23:23:40Z</dcterms:modified>
</cp:coreProperties>
</file>