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leget\.vscode\Project1-Game_On!\"/>
    </mc:Choice>
  </mc:AlternateContent>
  <xr:revisionPtr revIDLastSave="0" documentId="13_ncr:1_{AC02A591-AAA0-45E0-AD6F-2078DA3ACA5E}" xr6:coauthVersionLast="47" xr6:coauthVersionMax="47" xr10:uidLastSave="{00000000-0000-0000-0000-000000000000}"/>
  <bookViews>
    <workbookView xWindow="22932" yWindow="936" windowWidth="11016" windowHeight="18696" firstSheet="10" activeTab="11" xr2:uid="{7735C213-E26F-4731-B858-5CCC1FD62CA9}"/>
  </bookViews>
  <sheets>
    <sheet name="Sheet1" sheetId="1" r:id="rId1"/>
    <sheet name="Sheet2" sheetId="2" r:id="rId2"/>
    <sheet name="Sheet3" sheetId="3" r:id="rId3"/>
    <sheet name="Sheet4" sheetId="4" r:id="rId4"/>
    <sheet name="Sheet5" sheetId="5" r:id="rId5"/>
    <sheet name="Sheet6" sheetId="6" r:id="rId6"/>
    <sheet name="Sheet7" sheetId="7" r:id="rId7"/>
    <sheet name="Template" sheetId="11" r:id="rId8"/>
    <sheet name="Possible Outcomes" sheetId="12" r:id="rId9"/>
    <sheet name="Scenarios|Decisions" sheetId="9" r:id="rId10"/>
    <sheet name="Numbers Test" sheetId="10" r:id="rId11"/>
    <sheet name="Game Sequence" sheetId="13" r:id="rId12"/>
  </sheets>
  <definedNames>
    <definedName name="_xlnm._FilterDatabase" localSheetId="8" hidden="1">'Possible Outcomes'!$A$1:$J$42</definedName>
    <definedName name="_xlnm._FilterDatabase" localSheetId="9" hidden="1">'Scenarios|Decisions'!$A$1:$I$28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3" l="1"/>
  <c r="F7" i="13"/>
  <c r="F12" i="13" s="1"/>
  <c r="F17" i="13" s="1"/>
  <c r="F20" i="13" s="1"/>
  <c r="E69" i="13"/>
  <c r="E63" i="13"/>
  <c r="E68" i="13" s="1"/>
  <c r="E51" i="13"/>
  <c r="E45" i="13"/>
  <c r="E50" i="13" s="1"/>
  <c r="E55" i="13" s="1"/>
  <c r="E58" i="13" s="1"/>
  <c r="E33" i="13"/>
  <c r="E27" i="13"/>
  <c r="E32" i="13" s="1"/>
  <c r="E13" i="13"/>
  <c r="E7" i="13"/>
  <c r="E12" i="13" s="1"/>
  <c r="E17" i="13" s="1"/>
  <c r="E20" i="13" s="1"/>
  <c r="D69" i="13"/>
  <c r="D63" i="13"/>
  <c r="D68" i="13" s="1"/>
  <c r="D51" i="13"/>
  <c r="D45" i="13"/>
  <c r="D50" i="13" s="1"/>
  <c r="D33" i="13"/>
  <c r="D27" i="13"/>
  <c r="D32" i="13" s="1"/>
  <c r="D37" i="13" s="1"/>
  <c r="D40" i="13" s="1"/>
  <c r="C69" i="13"/>
  <c r="C63" i="13"/>
  <c r="C68" i="13" s="1"/>
  <c r="C51" i="13"/>
  <c r="C45" i="13"/>
  <c r="C50" i="13" s="1"/>
  <c r="D13" i="13"/>
  <c r="D7" i="13"/>
  <c r="D12" i="13" s="1"/>
  <c r="D17" i="13" s="1"/>
  <c r="D20" i="13" s="1"/>
  <c r="C33" i="13"/>
  <c r="C27" i="13"/>
  <c r="C32" i="13" s="1"/>
  <c r="C37" i="13" s="1"/>
  <c r="C40" i="13" s="1"/>
  <c r="C13" i="13"/>
  <c r="B51" i="13"/>
  <c r="B33" i="13"/>
  <c r="C7" i="13"/>
  <c r="B45" i="13"/>
  <c r="B27" i="13"/>
  <c r="C6" i="13"/>
  <c r="B44" i="13"/>
  <c r="B26" i="13"/>
  <c r="B13" i="13"/>
  <c r="B7" i="13"/>
  <c r="B6" i="13"/>
  <c r="I37" i="10"/>
  <c r="I42" i="10" s="1"/>
  <c r="I47" i="10" s="1"/>
  <c r="I50" i="10" s="1"/>
  <c r="K43" i="10"/>
  <c r="K42" i="10"/>
  <c r="K47" i="10" s="1"/>
  <c r="K50" i="10" s="1"/>
  <c r="K37" i="10"/>
  <c r="J43" i="10"/>
  <c r="J37" i="10"/>
  <c r="J42" i="10" s="1"/>
  <c r="J47" i="10" s="1"/>
  <c r="J50" i="10" s="1"/>
  <c r="I43" i="10"/>
  <c r="H43" i="10"/>
  <c r="H37" i="10"/>
  <c r="H42" i="10" s="1"/>
  <c r="H47" i="10" s="1"/>
  <c r="H50" i="10" s="1"/>
  <c r="G43" i="10"/>
  <c r="G42" i="10"/>
  <c r="G47" i="10" s="1"/>
  <c r="G50" i="10" s="1"/>
  <c r="G37" i="10"/>
  <c r="F37" i="10"/>
  <c r="F42" i="10" s="1"/>
  <c r="F47" i="10" s="1"/>
  <c r="F50" i="10" s="1"/>
  <c r="F43" i="10"/>
  <c r="B16" i="10"/>
  <c r="J82" i="12"/>
  <c r="J81" i="12"/>
  <c r="J80" i="12"/>
  <c r="J79" i="12"/>
  <c r="J78" i="12"/>
  <c r="J77" i="12"/>
  <c r="J76" i="12"/>
  <c r="J75" i="12"/>
  <c r="J74" i="12"/>
  <c r="J73" i="12"/>
  <c r="J72" i="12"/>
  <c r="J71" i="12"/>
  <c r="J70" i="12"/>
  <c r="J69" i="12"/>
  <c r="J68" i="12"/>
  <c r="J67" i="12"/>
  <c r="J66" i="12"/>
  <c r="J65" i="12"/>
  <c r="J64" i="12"/>
  <c r="J63" i="12"/>
  <c r="J62" i="12"/>
  <c r="J61" i="12"/>
  <c r="J60" i="12"/>
  <c r="J59" i="12"/>
  <c r="J58" i="12"/>
  <c r="J57" i="12"/>
  <c r="J56" i="12"/>
  <c r="J55" i="12"/>
  <c r="J54" i="12"/>
  <c r="J53" i="12"/>
  <c r="J52" i="12"/>
  <c r="J51" i="12"/>
  <c r="J50" i="12"/>
  <c r="J49" i="12"/>
  <c r="J48" i="12"/>
  <c r="J47" i="12"/>
  <c r="J46" i="12"/>
  <c r="J45" i="12"/>
  <c r="J44" i="12"/>
  <c r="J43" i="12"/>
  <c r="J42" i="12"/>
  <c r="J41" i="12"/>
  <c r="J40" i="12"/>
  <c r="J39" i="12"/>
  <c r="J38" i="12"/>
  <c r="J37" i="12"/>
  <c r="J36" i="12"/>
  <c r="J35" i="12"/>
  <c r="J34" i="12"/>
  <c r="J33" i="12"/>
  <c r="J32" i="12"/>
  <c r="J31" i="12"/>
  <c r="J30" i="12"/>
  <c r="J29"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 i="12"/>
  <c r="Q12" i="10"/>
  <c r="P12" i="10"/>
  <c r="O12" i="10"/>
  <c r="Q6" i="10"/>
  <c r="P6" i="10"/>
  <c r="O6" i="10"/>
  <c r="Q5" i="10"/>
  <c r="Q11" i="10" s="1"/>
  <c r="Q16" i="10" s="1"/>
  <c r="Q19" i="10" s="1"/>
  <c r="P5" i="10"/>
  <c r="P11" i="10" s="1"/>
  <c r="P16" i="10" s="1"/>
  <c r="P19" i="10" s="1"/>
  <c r="O5" i="10"/>
  <c r="O11" i="10" s="1"/>
  <c r="O16" i="10" s="1"/>
  <c r="O19" i="10" s="1"/>
  <c r="N12" i="10"/>
  <c r="M12" i="10"/>
  <c r="L12" i="10"/>
  <c r="N6" i="10"/>
  <c r="M6" i="10"/>
  <c r="L6" i="10"/>
  <c r="N5" i="10"/>
  <c r="N11" i="10" s="1"/>
  <c r="M5" i="10"/>
  <c r="L5" i="10"/>
  <c r="K12" i="10"/>
  <c r="J12" i="10"/>
  <c r="I12" i="10"/>
  <c r="K6" i="10"/>
  <c r="J6" i="10"/>
  <c r="I6" i="10"/>
  <c r="K5" i="10"/>
  <c r="J5" i="10"/>
  <c r="J11" i="10" s="1"/>
  <c r="I5" i="10"/>
  <c r="H12" i="10"/>
  <c r="H6" i="10"/>
  <c r="H5" i="10"/>
  <c r="G12" i="10"/>
  <c r="G6" i="10"/>
  <c r="G5" i="10"/>
  <c r="F12" i="10"/>
  <c r="F6" i="10"/>
  <c r="F5" i="10"/>
  <c r="F11" i="10" s="1"/>
  <c r="F16" i="10" s="1"/>
  <c r="F19" i="10" s="1"/>
  <c r="C5" i="10"/>
  <c r="B5" i="10"/>
  <c r="E12" i="10"/>
  <c r="E6" i="10"/>
  <c r="E5" i="10"/>
  <c r="D5" i="10"/>
  <c r="D12" i="10"/>
  <c r="D6" i="10"/>
  <c r="C12" i="10"/>
  <c r="C6" i="10"/>
  <c r="B12" i="10"/>
  <c r="D10" i="11"/>
  <c r="B9" i="11"/>
  <c r="B3" i="11"/>
  <c r="B8" i="11" s="1"/>
  <c r="B13" i="11" s="1"/>
  <c r="B16" i="11" s="1"/>
  <c r="B2" i="11"/>
  <c r="B6" i="10"/>
  <c r="B14" i="7"/>
  <c r="J7" i="7" s="1"/>
  <c r="B6" i="7"/>
  <c r="J5" i="7" s="1"/>
  <c r="J4" i="7"/>
  <c r="N18" i="6"/>
  <c r="M18" i="6"/>
  <c r="L25" i="6"/>
  <c r="L22" i="6"/>
  <c r="L20" i="6"/>
  <c r="L21" i="6"/>
  <c r="L19" i="6"/>
  <c r="L18" i="6"/>
  <c r="I20" i="6"/>
  <c r="I22" i="6" s="1"/>
  <c r="I25" i="6" s="1"/>
  <c r="C20" i="6"/>
  <c r="C22" i="6" s="1"/>
  <c r="C25" i="6" s="1"/>
  <c r="C12" i="5"/>
  <c r="C24" i="5"/>
  <c r="C23" i="5"/>
  <c r="C11" i="5"/>
  <c r="C6" i="5"/>
  <c r="C5" i="5"/>
  <c r="E37" i="13" l="1"/>
  <c r="E40" i="13" s="1"/>
  <c r="E73" i="13"/>
  <c r="E76" i="13" s="1"/>
  <c r="C55" i="13"/>
  <c r="C58" i="13" s="1"/>
  <c r="C73" i="13"/>
  <c r="C76" i="13" s="1"/>
  <c r="D55" i="13"/>
  <c r="D58" i="13" s="1"/>
  <c r="D73" i="13"/>
  <c r="D76" i="13" s="1"/>
  <c r="B12" i="13"/>
  <c r="B17" i="13" s="1"/>
  <c r="B20" i="13" s="1"/>
  <c r="B32" i="13"/>
  <c r="B37" i="13" s="1"/>
  <c r="B40" i="13" s="1"/>
  <c r="B50" i="13"/>
  <c r="B55" i="13" s="1"/>
  <c r="B58" i="13" s="1"/>
  <c r="C12" i="13"/>
  <c r="C17" i="13" s="1"/>
  <c r="C20" i="13" s="1"/>
  <c r="N16" i="10"/>
  <c r="N19" i="10" s="1"/>
  <c r="M11" i="10"/>
  <c r="M16" i="10" s="1"/>
  <c r="M19" i="10" s="1"/>
  <c r="L11" i="10"/>
  <c r="L16" i="10" s="1"/>
  <c r="L19" i="10" s="1"/>
  <c r="K11" i="10"/>
  <c r="K16" i="10" s="1"/>
  <c r="K19" i="10" s="1"/>
  <c r="J16" i="10"/>
  <c r="J19" i="10" s="1"/>
  <c r="I11" i="10"/>
  <c r="I16" i="10" s="1"/>
  <c r="I19" i="10" s="1"/>
  <c r="H11" i="10"/>
  <c r="H16" i="10" s="1"/>
  <c r="H19" i="10" s="1"/>
  <c r="G11" i="10"/>
  <c r="G16" i="10" s="1"/>
  <c r="G19" i="10" s="1"/>
  <c r="E11" i="10"/>
  <c r="E16" i="10" s="1"/>
  <c r="E19" i="10" s="1"/>
  <c r="D11" i="10"/>
  <c r="D16" i="10" s="1"/>
  <c r="D19" i="10" s="1"/>
  <c r="C11" i="10"/>
  <c r="C16" i="10" s="1"/>
  <c r="C19" i="10" s="1"/>
  <c r="B11" i="10"/>
  <c r="B19" i="10" s="1"/>
  <c r="J6" i="7"/>
  <c r="J8" i="7" s="1"/>
  <c r="J11" i="7" s="1"/>
  <c r="K1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F38" authorId="0" shapeId="0" xr:uid="{9CA8C5EF-1A67-4E10-ACA7-2AAF0AFC979E}">
      <text>
        <r>
          <rPr>
            <b/>
            <sz val="9"/>
            <color indexed="81"/>
            <rFont val="Tahoma"/>
            <charset val="1"/>
          </rPr>
          <t>Christopher Legette:</t>
        </r>
        <r>
          <rPr>
            <sz val="9"/>
            <color indexed="81"/>
            <rFont val="Tahoma"/>
            <charset val="1"/>
          </rPr>
          <t xml:space="preserve">
increased by 20%</t>
        </r>
      </text>
    </comment>
    <comment ref="H39" authorId="0" shapeId="0" xr:uid="{D2261CB1-D579-4C32-A574-EA6872FEDD5E}">
      <text>
        <r>
          <rPr>
            <b/>
            <sz val="9"/>
            <color indexed="81"/>
            <rFont val="Tahoma"/>
            <charset val="1"/>
          </rPr>
          <t>Christopher Legette:</t>
        </r>
        <r>
          <rPr>
            <sz val="9"/>
            <color indexed="81"/>
            <rFont val="Tahoma"/>
            <charset val="1"/>
          </rPr>
          <t xml:space="preserve">
decreased by 10%</t>
        </r>
      </text>
    </comment>
    <comment ref="G41" authorId="0" shapeId="0" xr:uid="{885D36FF-DA79-4AB6-A9EC-EDCE1315A09F}">
      <text>
        <r>
          <rPr>
            <b/>
            <sz val="9"/>
            <color indexed="81"/>
            <rFont val="Tahoma"/>
            <charset val="1"/>
          </rPr>
          <t>Christopher Legette:</t>
        </r>
        <r>
          <rPr>
            <sz val="9"/>
            <color indexed="81"/>
            <rFont val="Tahoma"/>
            <charset val="1"/>
          </rPr>
          <t xml:space="preserve">
decreased by 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Legette</author>
  </authors>
  <commentList>
    <comment ref="D11" authorId="0" shapeId="0" xr:uid="{0538FCBB-A426-4C9A-8061-4413F0544579}">
      <text>
        <r>
          <rPr>
            <b/>
            <sz val="9"/>
            <color indexed="81"/>
            <rFont val="Tahoma"/>
            <charset val="1"/>
          </rPr>
          <t>Christopher Legette:</t>
        </r>
        <r>
          <rPr>
            <sz val="9"/>
            <color indexed="81"/>
            <rFont val="Tahoma"/>
            <charset val="1"/>
          </rPr>
          <t xml:space="preserve">
decreased by 10%</t>
        </r>
      </text>
    </comment>
    <comment ref="C28" authorId="0" shapeId="0" xr:uid="{66106701-652B-4C0B-9037-767B8DB9716F}">
      <text>
        <r>
          <rPr>
            <b/>
            <sz val="9"/>
            <color indexed="81"/>
            <rFont val="Tahoma"/>
            <charset val="1"/>
          </rPr>
          <t>Christopher Legette:</t>
        </r>
        <r>
          <rPr>
            <sz val="9"/>
            <color indexed="81"/>
            <rFont val="Tahoma"/>
            <charset val="1"/>
          </rPr>
          <t xml:space="preserve">
increased by 20%</t>
        </r>
      </text>
    </comment>
    <comment ref="C49" authorId="0" shapeId="0" xr:uid="{194D01A8-332F-4FA8-9BF5-2B7632337ABC}">
      <text>
        <r>
          <rPr>
            <b/>
            <sz val="9"/>
            <color indexed="81"/>
            <rFont val="Tahoma"/>
            <charset val="1"/>
          </rPr>
          <t>Christopher Legette:</t>
        </r>
        <r>
          <rPr>
            <sz val="9"/>
            <color indexed="81"/>
            <rFont val="Tahoma"/>
            <charset val="1"/>
          </rPr>
          <t xml:space="preserve">
decreased by 10%</t>
        </r>
      </text>
    </comment>
    <comment ref="C65" authorId="0" shapeId="0" xr:uid="{F0133D4F-6D08-4C11-BACD-43A9E114B76D}">
      <text>
        <r>
          <rPr>
            <b/>
            <sz val="9"/>
            <color indexed="81"/>
            <rFont val="Tahoma"/>
            <charset val="1"/>
          </rPr>
          <t>Christopher Legette:</t>
        </r>
        <r>
          <rPr>
            <sz val="9"/>
            <color indexed="81"/>
            <rFont val="Tahoma"/>
            <charset val="1"/>
          </rPr>
          <t xml:space="preserve">
decreased by 10%</t>
        </r>
      </text>
    </comment>
  </commentList>
</comments>
</file>

<file path=xl/sharedStrings.xml><?xml version="1.0" encoding="utf-8"?>
<sst xmlns="http://schemas.openxmlformats.org/spreadsheetml/2006/main" count="1268" uniqueCount="352">
  <si>
    <t>Operating Profit Margin = Operating Income / Net Sales Revenue</t>
  </si>
  <si>
    <t>Operating Income (EBIT) = Gross Income - (Operating Expenses + Depreciation &amp; Amortization Expenses)</t>
  </si>
  <si>
    <t>An Example of Calculating Operating Profit Margin Ratio</t>
  </si>
  <si>
    <t>Let's say your small business has a gross income of $250,000 for the last 12-month period—that's also your net sales revenue. The cost of goods sold and operating expenses for the same time period equals $175,000. First, we need to calculate the operating income (or EBIT), which is your gross income or net sales revenue minus your operating expenses and the cost of goods sold:</t>
  </si>
  <si>
    <t>$250,000 - $175,000 = $75,000</t>
  </si>
  <si>
    <t>Now, we can calculate the operating profit margin ratio, which is operating income ($75,000) divided by your net sales revenue ($250,000).</t>
  </si>
  <si>
    <t>$75,000 / $250,000 = 0.3</t>
  </si>
  <si>
    <t>Your operating profit margin ratio is 0.3, or 30%. For every $1 of sales, your company makes 30 cents of profit.</t>
  </si>
  <si>
    <t>https://www.thebalancemoney.com/what-is-the-operating-profit-margin-ratio-393205</t>
  </si>
  <si>
    <t>Good margins:</t>
  </si>
  <si>
    <t>https://www.fool.com/the-ascent/small-business/accounting/articles/operating-margin/</t>
  </si>
  <si>
    <t>https://corporatefinanceinstitute.com/resources/knowledge/accounting/profit-margin/</t>
  </si>
  <si>
    <t>8. Net Profit Margin – The net profit margin is the bottom line of income statement. It represents how much money the company made after subtracting all costs and comparing it to revenue. This is probably one of the most important metrics for operations managers in determining a company’s financial health.</t>
  </si>
  <si>
    <t>(Beginning Inventory + Purchases) – Ending Inventory = COGS</t>
  </si>
  <si>
    <t>Revenue</t>
  </si>
  <si>
    <t>What the company made before deducting any expenses</t>
  </si>
  <si>
    <t>COGS</t>
  </si>
  <si>
    <t>Gross Profit</t>
  </si>
  <si>
    <t>What the company made after dedcuting COGS, but before deducting other Operating Expenses(R&amp;D, SG&amp;A, Depreciation &amp; Amortization)</t>
  </si>
  <si>
    <t>Value of inventory OH at the beginning of year</t>
  </si>
  <si>
    <t>Cost of Raw Material</t>
  </si>
  <si>
    <t>Cost of Inbound Freight</t>
  </si>
  <si>
    <t>Cost of Direct Labor</t>
  </si>
  <si>
    <t>Cost to store inventory</t>
  </si>
  <si>
    <t>Research to discover new knowledge</t>
  </si>
  <si>
    <t>Applying new research findings</t>
  </si>
  <si>
    <t>Formulating product and process designs</t>
  </si>
  <si>
    <t>Testing products and processes</t>
  </si>
  <si>
    <t>Modifying formulas, products, or processes</t>
  </si>
  <si>
    <t>Designing and testing prototypes</t>
  </si>
  <si>
    <t>Designing tools that involve new technology</t>
  </si>
  <si>
    <t>Designing and operating a pilot plant</t>
  </si>
  <si>
    <t>Research &amp; Development</t>
  </si>
  <si>
    <t>Activities to improve current product/process</t>
  </si>
  <si>
    <t xml:space="preserve">Selling, General &amp; Administrative Expenses </t>
  </si>
  <si>
    <t>SG&amp;A</t>
  </si>
  <si>
    <t>Indirect Salaries (Managers, Engineers, etc)</t>
  </si>
  <si>
    <t>Marketing &amp; Advertising</t>
  </si>
  <si>
    <t>Legal Costs (Import/Export, Disability)</t>
  </si>
  <si>
    <t>Office supplies/equipment</t>
  </si>
  <si>
    <t>Depreciation &amp; Amortization</t>
  </si>
  <si>
    <t>make this a set number</t>
  </si>
  <si>
    <t>Operating Profit Margin</t>
  </si>
  <si>
    <t>Depreciation expense on capital purchases and Amortization expenses on intangible assets (license, trademarks, patents, etc)</t>
  </si>
  <si>
    <t>Inerest Expense</t>
  </si>
  <si>
    <t>Tax Expense</t>
  </si>
  <si>
    <t>Net Profit</t>
  </si>
  <si>
    <t>Annual Sales Forecast</t>
  </si>
  <si>
    <t>monthly sales forecast (based on annual)</t>
  </si>
  <si>
    <t>number of days to deliver raw material</t>
  </si>
  <si>
    <t>number of days to complete finished goods (keep simple, one operation a day)</t>
  </si>
  <si>
    <t>number of operations to complete finished goods (keep simple, one operation a day)</t>
  </si>
  <si>
    <t>Variable Type</t>
  </si>
  <si>
    <t>Number</t>
  </si>
  <si>
    <t>Boolean</t>
  </si>
  <si>
    <t>False keeps COGS variables the same
True changes some COGS and SG&amp;A</t>
  </si>
  <si>
    <t>COGS updated if true: # of operations &amp; days to finished goods</t>
  </si>
  <si>
    <t>COGS updated if true: # of operations &amp; days to finished goods; cost of raw material</t>
  </si>
  <si>
    <t>Indirect Employees' cost</t>
  </si>
  <si>
    <t>Equipment costs</t>
  </si>
  <si>
    <t>Equipment Needed to increase productivity or introduce new product/feature?</t>
  </si>
  <si>
    <t>New product/feature needed to keep up with market?</t>
  </si>
  <si>
    <t>Marketing costs for new product or effort to increase sales</t>
  </si>
  <si>
    <t>Cost to cover any lawsuits</t>
  </si>
  <si>
    <t>Cost to invest in office equipment(indirect employees)</t>
  </si>
  <si>
    <t xml:space="preserve">Variable for Depreciation &amp; Amortization </t>
  </si>
  <si>
    <t>Variable for Interest &amp; Taxes</t>
  </si>
  <si>
    <t>Income Statement Category</t>
  </si>
  <si>
    <t>Variable Description</t>
  </si>
  <si>
    <t>R&amp;D</t>
  </si>
  <si>
    <t>SG&amp;A (selling,gen, &amp; admin)</t>
  </si>
  <si>
    <t>D&amp;A</t>
  </si>
  <si>
    <t>I&amp;T</t>
  </si>
  <si>
    <t>Comment 1</t>
  </si>
  <si>
    <t>Comment 2</t>
  </si>
  <si>
    <t>Variable</t>
  </si>
  <si>
    <t>Annual</t>
  </si>
  <si>
    <t>annualRev</t>
  </si>
  <si>
    <t>monthRev</t>
  </si>
  <si>
    <t>cogs</t>
  </si>
  <si>
    <t>finGoods</t>
  </si>
  <si>
    <t>rawMatLeadTime</t>
  </si>
  <si>
    <t>rawMatCost</t>
  </si>
  <si>
    <t>numOfOpDays</t>
  </si>
  <si>
    <t>numOfOpSteps</t>
  </si>
  <si>
    <t>investNeeded</t>
  </si>
  <si>
    <t>investEquipCost</t>
  </si>
  <si>
    <t>newFeatNeeded</t>
  </si>
  <si>
    <t>indirectEmpCost</t>
  </si>
  <si>
    <t>marketingCost</t>
  </si>
  <si>
    <t>lawsuits</t>
  </si>
  <si>
    <t>officeEquip</t>
  </si>
  <si>
    <t>deprecAmort</t>
  </si>
  <si>
    <t>interestTaxes</t>
  </si>
  <si>
    <t>Variable Value</t>
  </si>
  <si>
    <t>it takes 5 pcs of raw Mat to make 1 widget</t>
  </si>
  <si>
    <t>rawMatDeliveryCost</t>
  </si>
  <si>
    <t>annualRevUnits</t>
  </si>
  <si>
    <t>monthRevUnits</t>
  </si>
  <si>
    <t>rawMatValue</t>
  </si>
  <si>
    <t>rawMatUnits</t>
  </si>
  <si>
    <t>finGoodsValue</t>
  </si>
  <si>
    <t>it takes 5 steps to complete 1 FIG</t>
  </si>
  <si>
    <t>it takes 5 days to complete 1 FIG</t>
  </si>
  <si>
    <t>it takes  cost 1 FIG</t>
  </si>
  <si>
    <t>it takes  cost new 1 FIG</t>
  </si>
  <si>
    <t>it takes  s 1 FIG</t>
  </si>
  <si>
    <t>it takes  equip 1 FIG</t>
  </si>
  <si>
    <t>it takes  amort 1 FIG</t>
  </si>
  <si>
    <t>it takes  taxes 1 FIG</t>
  </si>
  <si>
    <t>one operation per day</t>
  </si>
  <si>
    <t>This will give you 5 FIG</t>
  </si>
  <si>
    <t>costOfOpSteps</t>
  </si>
  <si>
    <t>cost of each individual operation (labor/equip)</t>
  </si>
  <si>
    <t>Total cost of FIG (labor/equip)</t>
  </si>
  <si>
    <t>Sells for $30 each</t>
  </si>
  <si>
    <t>Cost of rawMat = 2$/piece</t>
  </si>
  <si>
    <t>Cost me $10 each to make</t>
  </si>
  <si>
    <t>25 pieces for $50 (EOQ)</t>
  </si>
  <si>
    <t>PricePerUnit</t>
  </si>
  <si>
    <t>Price to consumer for each widget</t>
  </si>
  <si>
    <t>FIG units OH</t>
  </si>
  <si>
    <t>raw material pcs OH</t>
  </si>
  <si>
    <t>finGoodsCost</t>
  </si>
  <si>
    <t>Cost of FIG OH</t>
  </si>
  <si>
    <t>Value of FIG OH</t>
  </si>
  <si>
    <t>eoq</t>
  </si>
  <si>
    <t>economic order quantity</t>
  </si>
  <si>
    <t>rawMatPrice</t>
  </si>
  <si>
    <t>price per unit of raw material</t>
  </si>
  <si>
    <t>cost of raw material = (EOQ*rawMatPrice)+rawMatDeliveryCost</t>
  </si>
  <si>
    <t>costOfOpDay</t>
  </si>
  <si>
    <t>costOfOp</t>
  </si>
  <si>
    <t>Operational cost for 1 unit</t>
  </si>
  <si>
    <t>rawMatCostPerUnit</t>
  </si>
  <si>
    <t>(Beginning Inventory + Purchases) - Ending Inventory</t>
  </si>
  <si>
    <t>Other Operating Costs</t>
  </si>
  <si>
    <t>Operating Profit</t>
  </si>
  <si>
    <t>Sales Revenue</t>
  </si>
  <si>
    <t>player can effect this number</t>
  </si>
  <si>
    <t>20% or higher = WIN</t>
  </si>
  <si>
    <t>below 20% = LOSE</t>
  </si>
  <si>
    <t>Monthly</t>
  </si>
  <si>
    <t>Pieces monthly</t>
  </si>
  <si>
    <t>pieces annually</t>
  </si>
  <si>
    <t>Cost of Widget</t>
  </si>
  <si>
    <t>Last Year</t>
  </si>
  <si>
    <t>Qty Sold (Annual)</t>
  </si>
  <si>
    <t>Cost Of Goods Sold</t>
  </si>
  <si>
    <t>Raw Materials</t>
  </si>
  <si>
    <t>Freight</t>
  </si>
  <si>
    <t>Factory Labor</t>
  </si>
  <si>
    <t>indirect labor</t>
  </si>
  <si>
    <t>Selling, General &amp; Administrative / R&amp;D</t>
  </si>
  <si>
    <t>legal</t>
  </si>
  <si>
    <t>office supplies</t>
  </si>
  <si>
    <t>lawsuit because someone got hurt</t>
  </si>
  <si>
    <t>fine because of illegal export practices</t>
  </si>
  <si>
    <t>Need to hire more support</t>
  </si>
  <si>
    <t xml:space="preserve">getting more office equipment </t>
  </si>
  <si>
    <t>buy more because of shrinkage</t>
  </si>
  <si>
    <t>Negotiate EOQ</t>
  </si>
  <si>
    <t>Streamline processes</t>
  </si>
  <si>
    <t>Reduce rework</t>
  </si>
  <si>
    <t>Improve Training</t>
  </si>
  <si>
    <t>Improve forecasting to reduce Inv OH</t>
  </si>
  <si>
    <t>Can reduce support staff</t>
  </si>
  <si>
    <t>Improve forecasting to allow predictable lanes</t>
  </si>
  <si>
    <t>Improve training</t>
  </si>
  <si>
    <t>FIG Storage</t>
  </si>
  <si>
    <t>Actions</t>
  </si>
  <si>
    <t>Scenarios</t>
  </si>
  <si>
    <t>Shrinkage in inventory due to poor management</t>
  </si>
  <si>
    <t>Supplier increases cost of raw material</t>
  </si>
  <si>
    <t>Fuel prices rise, so freight costs increase</t>
  </si>
  <si>
    <t>New employee outputs poor quality widget, causing rework</t>
  </si>
  <si>
    <t>Customers increase demand</t>
  </si>
  <si>
    <t>Customer decrease demand</t>
  </si>
  <si>
    <t>Employee gets hurt on the job and files a lawsuit</t>
  </si>
  <si>
    <t>U.S. Customs issues a fine for improper exporting of goods</t>
  </si>
  <si>
    <t>Computers need to be updated within the company</t>
  </si>
  <si>
    <t>Increase cycle count frequency</t>
  </si>
  <si>
    <t>Result 1</t>
  </si>
  <si>
    <t>Result 2</t>
  </si>
  <si>
    <t>Increases labor costs (must pay employees overtime for cycle counts</t>
  </si>
  <si>
    <t>Invest in better inventory management system</t>
  </si>
  <si>
    <t>labor cost go up because employees need to be trained</t>
  </si>
  <si>
    <t>SG&amp;A cost goes up because of new system</t>
  </si>
  <si>
    <t>Find new supplier</t>
  </si>
  <si>
    <t>Quality issues with raw material cause a delay in production, resulting in a delay in customer deliveries</t>
  </si>
  <si>
    <t>Customer deliveries are delayed while repairing supply chain</t>
  </si>
  <si>
    <t>Increase in amount of raw material OH due to increase in EOQ</t>
  </si>
  <si>
    <t>Raw material price goes up a little, but supplier releases based on demand</t>
  </si>
  <si>
    <t>Overall cost is reduced because freight costs are covered under new contract</t>
  </si>
  <si>
    <t>Negotiate cost of freight to be included with raw material</t>
  </si>
  <si>
    <t>Negotiate with supplier to cover freight costs</t>
  </si>
  <si>
    <t>Invest in company owned truck/driver</t>
  </si>
  <si>
    <t>SG&amp;A cost goes up because investment.  Increase in Depreciation and increase in indirect labor cost</t>
  </si>
  <si>
    <t>improve training for new employees</t>
  </si>
  <si>
    <t>Cross training will result in better throughput, but slightly decrease productivity</t>
  </si>
  <si>
    <t>Cost of higher quality employee will raise COGS</t>
  </si>
  <si>
    <t>Increase the number of stations to generate more widgets</t>
  </si>
  <si>
    <t>Cost of more equipment and employees will increase</t>
  </si>
  <si>
    <t>Increase the staff and the number of shifts</t>
  </si>
  <si>
    <t>labor cost will increase</t>
  </si>
  <si>
    <t>More maintenance is needed on equipment because of double shifts</t>
  </si>
  <si>
    <t>reduce the number of employees</t>
  </si>
  <si>
    <t>company will have negative outlook due to layoffs</t>
  </si>
  <si>
    <t>cost of labor will decrease</t>
  </si>
  <si>
    <t>Shift personnel to different areas to increase productivity</t>
  </si>
  <si>
    <t>slow start due to training and learning curve</t>
  </si>
  <si>
    <t>hire someone to manage internal safety</t>
  </si>
  <si>
    <t>A system is built around promoting and maintaining safety</t>
  </si>
  <si>
    <t>increase in indirect labor cost</t>
  </si>
  <si>
    <t>hire someone to manage exports/imports</t>
  </si>
  <si>
    <t>a system is built around export/import compliance</t>
  </si>
  <si>
    <t>invest in new computers for everyone</t>
  </si>
  <si>
    <t>increase in SG&amp;A costs</t>
  </si>
  <si>
    <t>Increase in productivity because of better equipment</t>
  </si>
  <si>
    <t>outsource inventory management</t>
  </si>
  <si>
    <t>increase in COGS</t>
  </si>
  <si>
    <t>improvement in inventory management and lower shrinkage costs</t>
  </si>
  <si>
    <t>hire engineers and marketing team to improve features of our product</t>
  </si>
  <si>
    <t>SG&amp;A costs go up</t>
  </si>
  <si>
    <t>sales go up because of new features</t>
  </si>
  <si>
    <t>Final Effect</t>
  </si>
  <si>
    <t xml:space="preserve">Increase in SG&amp;A by 10%
(Indirect Labor) </t>
  </si>
  <si>
    <t xml:space="preserve">Increase in SG&amp;A by 15%
(office supplies) </t>
  </si>
  <si>
    <t>Increse in COGS by 20%
(storage)</t>
  </si>
  <si>
    <t>COGS increases by 10% because of process to find new supplier.  Plus customer deliveries are at risk</t>
  </si>
  <si>
    <t>COGS is reduced by 5% because freight charges are lower (FREIGHT)</t>
  </si>
  <si>
    <t>COGS is reduced by 10% because less inventory stored at factory.  JIT
FIG STORAGE &amp; RAW MATERIAL</t>
  </si>
  <si>
    <t>Negotiate new EOQ with release option.  (Increase qty purchased to reduce cost)</t>
  </si>
  <si>
    <t>SG&amp; A increase by 25% because of investment</t>
  </si>
  <si>
    <t>Hire someone to broker your freight</t>
  </si>
  <si>
    <t>indirect labor increases for new position</t>
  </si>
  <si>
    <t>cost of freight is slightly lower because you can find best rates</t>
  </si>
  <si>
    <t>COGS is reduced by 5% while SG&amp;A increases by 10%</t>
  </si>
  <si>
    <t>Hire better quality employees; increase qualification level for employees</t>
  </si>
  <si>
    <t>Hire quality control personnel</t>
  </si>
  <si>
    <t>defects are still made, but caught earlier up stream</t>
  </si>
  <si>
    <t>SG&amp;A costs increase by 10%
COGS increase by 5%</t>
  </si>
  <si>
    <t>No change in COGS because the increase in labor cost is negated by decrease in defects</t>
  </si>
  <si>
    <t>SG&amp;A costs increase by 30% because of investment in new equipment</t>
  </si>
  <si>
    <t>COGS will increase by 20% because of doubling shifts</t>
  </si>
  <si>
    <t>Streamline processes to increase productivity</t>
  </si>
  <si>
    <t>SG&amp;A will increase by 10% to work on process improvement, but no change to direct labor costs</t>
  </si>
  <si>
    <t>COGS and SG&amp;A will decrease by 10%</t>
  </si>
  <si>
    <t>Other areas of the business will improve through better processes and employee collaboration</t>
  </si>
  <si>
    <t>Use employees to improve other areas of the business and processes (house-cleaning).  Also cross train</t>
  </si>
  <si>
    <t>COGS decrease will decrease by 15% because of continuous improvement</t>
  </si>
  <si>
    <t>COGS (direct labor) increases by 10%</t>
  </si>
  <si>
    <t>Improve Employee Safety Training</t>
  </si>
  <si>
    <t>Some time spent producing will be spent training on Safety</t>
  </si>
  <si>
    <t>SG&amp;A increases by 15% for new employee(s), but legal costs decrease by 5%</t>
  </si>
  <si>
    <t>COGS increase by 5% because of additional training</t>
  </si>
  <si>
    <t>Outsource Export/Import</t>
  </si>
  <si>
    <t>Train employees</t>
  </si>
  <si>
    <t>COGS (FREIGHT) increases by 5%</t>
  </si>
  <si>
    <t>COGS increase by 10% because of additional training</t>
  </si>
  <si>
    <t>make people share computers</t>
  </si>
  <si>
    <t>Let people use their personal computers</t>
  </si>
  <si>
    <t>decrease in productivity</t>
  </si>
  <si>
    <t>decrease in productivity and increase in security risk</t>
  </si>
  <si>
    <t>SG&amp;A cost increase 10%</t>
  </si>
  <si>
    <t>COGS increase by 15%</t>
  </si>
  <si>
    <t>COGS increase by 10%
SG&amp;A increase by 10%</t>
  </si>
  <si>
    <t xml:space="preserve">Competitor comes out with new feature </t>
  </si>
  <si>
    <t>COGS go down</t>
  </si>
  <si>
    <t>streamline processes to improve (decrease) pricing</t>
  </si>
  <si>
    <t>SG&amp;A cost increase by 5%
COGS decrease by 10%</t>
  </si>
  <si>
    <t>SG&amp;A cost increase by 20%
Revenue increases by 5%</t>
  </si>
  <si>
    <t>Storage</t>
  </si>
  <si>
    <t>REVENUE</t>
  </si>
  <si>
    <t>GROSS PROFIT</t>
  </si>
  <si>
    <t>OTHER OPERATING COSTS</t>
  </si>
  <si>
    <t>Indirect Labor</t>
  </si>
  <si>
    <t>Legal</t>
  </si>
  <si>
    <t>Office Equipment</t>
  </si>
  <si>
    <t>OPERATING PROFIT</t>
  </si>
  <si>
    <t>Qty Sold Last Year</t>
  </si>
  <si>
    <t>Forecast Qty This Year</t>
  </si>
  <si>
    <t>(Operating Profit/Revenue)*100</t>
  </si>
  <si>
    <t>OPERATING PROFIT MARGIN %</t>
  </si>
  <si>
    <t>Indirect Labor Increase</t>
  </si>
  <si>
    <t>Office Equipment Increase</t>
  </si>
  <si>
    <t>Category</t>
  </si>
  <si>
    <t>Percentage Increase</t>
  </si>
  <si>
    <t>OPM result (STARTING: 11.76470588)</t>
  </si>
  <si>
    <t>Storage Increase
Indirect Labor Decrease</t>
  </si>
  <si>
    <t>50%
10%</t>
  </si>
  <si>
    <t>1A</t>
  </si>
  <si>
    <t>1B</t>
  </si>
  <si>
    <t>1C</t>
  </si>
  <si>
    <t>INCREASE</t>
  </si>
  <si>
    <t>DECREASE</t>
  </si>
  <si>
    <t>START</t>
  </si>
  <si>
    <t>2A</t>
  </si>
  <si>
    <t>2B</t>
  </si>
  <si>
    <t>3C</t>
  </si>
  <si>
    <t>2C</t>
  </si>
  <si>
    <t>Storage Decrease</t>
  </si>
  <si>
    <t>Freight Decrease</t>
  </si>
  <si>
    <t>Raw Materials Increase</t>
  </si>
  <si>
    <t>3A</t>
  </si>
  <si>
    <t>3B</t>
  </si>
  <si>
    <t>4A</t>
  </si>
  <si>
    <t>4B</t>
  </si>
  <si>
    <t>4C</t>
  </si>
  <si>
    <t>5A</t>
  </si>
  <si>
    <t>5B</t>
  </si>
  <si>
    <t>5C</t>
  </si>
  <si>
    <t>Raw Materials Increase
Freight Cost Decrease</t>
  </si>
  <si>
    <t>30%
75%</t>
  </si>
  <si>
    <t xml:space="preserve">Office Equipment Increase 
Freight Cost Decrease </t>
  </si>
  <si>
    <t>10%
10%</t>
  </si>
  <si>
    <t>Indirect Labor Increase
Freight Cost Decrease</t>
  </si>
  <si>
    <t>10%
5%</t>
  </si>
  <si>
    <t>20%
10%</t>
  </si>
  <si>
    <t>Factory Labor ultimately decreases because of less rework</t>
  </si>
  <si>
    <t>Hiring better quality employees increases the cost of labor, and better throughput doesn't cover the additional cost</t>
  </si>
  <si>
    <t>Factory Labor increase</t>
  </si>
  <si>
    <t>Indirect Labor Increase
Factory Labor decreases</t>
  </si>
  <si>
    <t>Start</t>
  </si>
  <si>
    <t>Possibilities</t>
  </si>
  <si>
    <t>,</t>
  </si>
  <si>
    <t>statementStart</t>
  </si>
  <si>
    <t>statementOne</t>
  </si>
  <si>
    <t>statementTwo</t>
  </si>
  <si>
    <t>statementThree</t>
  </si>
  <si>
    <t>statementFour</t>
  </si>
  <si>
    <t>statementFive</t>
  </si>
  <si>
    <t>statementSix</t>
  </si>
  <si>
    <t>statementSeven</t>
  </si>
  <si>
    <t>statementEight</t>
  </si>
  <si>
    <t>1C + 2C decision</t>
  </si>
  <si>
    <t>1C + 2B decision</t>
  </si>
  <si>
    <t>1C + 2A decision</t>
  </si>
  <si>
    <t>statementNine</t>
  </si>
  <si>
    <t>statementTen</t>
  </si>
  <si>
    <t>statementEleven</t>
  </si>
  <si>
    <t>statementTwelve</t>
  </si>
  <si>
    <t>statementThirteen</t>
  </si>
  <si>
    <t>statementFourteen</t>
  </si>
  <si>
    <t>statementFifteen</t>
  </si>
  <si>
    <t>statementSixteen</t>
  </si>
  <si>
    <t>2b+3A decision</t>
  </si>
  <si>
    <t>2b+3Bdecision</t>
  </si>
  <si>
    <t>2b+3Cdecision</t>
  </si>
  <si>
    <t>Increase</t>
  </si>
  <si>
    <t>Decrease</t>
  </si>
  <si>
    <t>Factory Labor decreases
Indirect Labor increases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</si>
</sst>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sz val="9"/>
      <color indexed="81"/>
      <name val="Tahoma"/>
      <charset val="1"/>
    </font>
    <font>
      <b/>
      <sz val="9"/>
      <color indexed="81"/>
      <name val="Tahoma"/>
      <charset val="1"/>
    </font>
    <font>
      <b/>
      <sz val="11"/>
      <color theme="0"/>
      <name val="Calibri"/>
      <family val="2"/>
      <scheme val="minor"/>
    </font>
    <font>
      <sz val="11"/>
      <name val="Calibri"/>
      <family val="2"/>
      <scheme val="minor"/>
    </font>
    <font>
      <b/>
      <sz val="14"/>
      <name val="Calibri"/>
      <family val="2"/>
      <scheme val="minor"/>
    </font>
    <font>
      <b/>
      <sz val="11"/>
      <name val="Calibri"/>
      <family val="2"/>
      <scheme val="minor"/>
    </font>
    <font>
      <b/>
      <sz val="11"/>
      <color rgb="FF00B05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29">
    <border>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1">
    <xf numFmtId="0" fontId="0" fillId="0" borderId="0" xfId="0"/>
    <xf numFmtId="9" fontId="0" fillId="0" borderId="0" xfId="0" applyNumberFormat="1"/>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vertical="top" wrapText="1"/>
    </xf>
    <xf numFmtId="0" fontId="3" fillId="2" borderId="0" xfId="0" applyFont="1" applyFill="1" applyAlignment="1">
      <alignment horizontal="left" vertical="center" wrapText="1"/>
    </xf>
    <xf numFmtId="0" fontId="4" fillId="0" borderId="0" xfId="0" applyFont="1" applyAlignment="1">
      <alignment horizontal="left" vertical="center" wrapText="1"/>
    </xf>
    <xf numFmtId="0" fontId="2" fillId="0" borderId="0" xfId="0" applyFont="1" applyAlignment="1">
      <alignment horizontal="left" vertical="center" wrapText="1"/>
    </xf>
    <xf numFmtId="0" fontId="0" fillId="2" borderId="0" xfId="0" applyFill="1" applyAlignment="1">
      <alignment horizontal="left" vertical="center" wrapText="1"/>
    </xf>
    <xf numFmtId="0" fontId="0" fillId="3" borderId="0" xfId="0" applyFill="1" applyAlignment="1">
      <alignment horizontal="left" vertical="top" wrapText="1"/>
    </xf>
    <xf numFmtId="6" fontId="0" fillId="3" borderId="0" xfId="0" applyNumberFormat="1" applyFill="1" applyAlignment="1">
      <alignment horizontal="left" vertical="top" wrapText="1"/>
    </xf>
    <xf numFmtId="0" fontId="0" fillId="4" borderId="0" xfId="0" applyFill="1" applyAlignment="1">
      <alignment horizontal="left" vertical="top" wrapText="1"/>
    </xf>
    <xf numFmtId="6" fontId="0" fillId="4" borderId="0" xfId="0" applyNumberFormat="1" applyFill="1" applyAlignment="1">
      <alignment horizontal="left" vertical="top" wrapText="1"/>
    </xf>
    <xf numFmtId="0" fontId="0" fillId="2" borderId="0" xfId="0" applyFill="1" applyAlignment="1">
      <alignment horizontal="left" vertical="top" wrapText="1"/>
    </xf>
    <xf numFmtId="0" fontId="3" fillId="4" borderId="0" xfId="0" applyFont="1" applyFill="1" applyAlignment="1">
      <alignment horizontal="left" vertical="top" wrapText="1"/>
    </xf>
    <xf numFmtId="0" fontId="3" fillId="2" borderId="0" xfId="0" applyFont="1" applyFill="1" applyAlignment="1">
      <alignment horizontal="left" vertical="top" wrapText="1"/>
    </xf>
    <xf numFmtId="6" fontId="3" fillId="2" borderId="0" xfId="0" applyNumberFormat="1" applyFont="1" applyFill="1" applyAlignment="1">
      <alignment horizontal="left" vertical="top" wrapText="1"/>
    </xf>
    <xf numFmtId="44" fontId="0" fillId="0" borderId="1" xfId="1" applyFont="1" applyBorder="1"/>
    <xf numFmtId="0" fontId="0" fillId="0" borderId="2" xfId="0" applyBorder="1"/>
    <xf numFmtId="44" fontId="0" fillId="0" borderId="3" xfId="1" applyFont="1" applyBorder="1"/>
    <xf numFmtId="0" fontId="0" fillId="0" borderId="4" xfId="0" applyBorder="1"/>
    <xf numFmtId="0" fontId="0" fillId="0" borderId="5" xfId="0" applyBorder="1"/>
    <xf numFmtId="44" fontId="0" fillId="0" borderId="0" xfId="1" applyFont="1" applyBorder="1"/>
    <xf numFmtId="0" fontId="0" fillId="0" borderId="6" xfId="0" applyBorder="1"/>
    <xf numFmtId="0" fontId="0" fillId="0" borderId="7" xfId="0" applyBorder="1"/>
    <xf numFmtId="0" fontId="0" fillId="0" borderId="8" xfId="0" applyBorder="1"/>
    <xf numFmtId="0" fontId="0" fillId="0" borderId="9" xfId="0" applyBorder="1"/>
    <xf numFmtId="44" fontId="0" fillId="0" borderId="0" xfId="0" applyNumberFormat="1"/>
    <xf numFmtId="0" fontId="0" fillId="0" borderId="0" xfId="0" applyAlignment="1">
      <alignment horizontal="center"/>
    </xf>
    <xf numFmtId="44" fontId="0" fillId="0" borderId="0" xfId="0" applyNumberFormat="1" applyAlignment="1">
      <alignment horizontal="center"/>
    </xf>
    <xf numFmtId="44" fontId="0" fillId="0" borderId="0" xfId="1" applyFont="1" applyAlignment="1">
      <alignment horizontal="center"/>
    </xf>
    <xf numFmtId="44" fontId="0" fillId="0" borderId="1" xfId="1" applyFont="1" applyBorder="1" applyAlignment="1">
      <alignment horizontal="center"/>
    </xf>
    <xf numFmtId="44" fontId="0" fillId="2" borderId="0" xfId="0" applyNumberFormat="1" applyFill="1"/>
    <xf numFmtId="44" fontId="0" fillId="0" borderId="0" xfId="1" applyFont="1" applyAlignment="1">
      <alignment horizontal="center" vertical="center"/>
    </xf>
    <xf numFmtId="44" fontId="0" fillId="0" borderId="0" xfId="0" applyNumberFormat="1" applyAlignment="1">
      <alignment horizontal="center" vertical="center"/>
    </xf>
    <xf numFmtId="44" fontId="0" fillId="0" borderId="1" xfId="0" applyNumberFormat="1" applyBorder="1" applyAlignment="1">
      <alignment horizontal="center" vertical="center"/>
    </xf>
    <xf numFmtId="0" fontId="0" fillId="5" borderId="0" xfId="0" applyFill="1" applyAlignment="1">
      <alignment horizontal="center" vertical="center"/>
    </xf>
    <xf numFmtId="44" fontId="0" fillId="5" borderId="0" xfId="0" applyNumberFormat="1" applyFill="1" applyAlignment="1">
      <alignment horizontal="center" vertical="center"/>
    </xf>
    <xf numFmtId="44" fontId="0" fillId="5" borderId="0" xfId="1" applyFont="1" applyFill="1" applyAlignment="1">
      <alignment horizontal="center" vertical="center"/>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2" borderId="10" xfId="0" applyFill="1" applyBorder="1" applyAlignment="1">
      <alignment horizontal="left" vertical="top" wrapText="1"/>
    </xf>
    <xf numFmtId="0" fontId="0" fillId="3" borderId="1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2"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4" borderId="13" xfId="0" applyFill="1" applyBorder="1" applyAlignment="1">
      <alignment horizontal="left" vertical="top" wrapText="1"/>
    </xf>
    <xf numFmtId="0" fontId="0" fillId="2" borderId="14" xfId="0" applyFill="1" applyBorder="1" applyAlignment="1">
      <alignment horizontal="left" vertical="top" wrapText="1"/>
    </xf>
    <xf numFmtId="0" fontId="0" fillId="4" borderId="15" xfId="0" applyFill="1" applyBorder="1" applyAlignment="1">
      <alignment horizontal="left" vertical="top" wrapText="1"/>
    </xf>
    <xf numFmtId="0" fontId="0" fillId="4" borderId="16" xfId="0" applyFill="1" applyBorder="1" applyAlignment="1">
      <alignment horizontal="left" vertical="top" wrapText="1"/>
    </xf>
    <xf numFmtId="0" fontId="0" fillId="4" borderId="17" xfId="0" applyFill="1" applyBorder="1" applyAlignment="1">
      <alignment horizontal="left" vertical="top" wrapText="1"/>
    </xf>
    <xf numFmtId="0" fontId="0" fillId="4" borderId="12" xfId="0" applyFill="1" applyBorder="1" applyAlignment="1">
      <alignment horizontal="left" vertical="top" wrapText="1"/>
    </xf>
    <xf numFmtId="0" fontId="0" fillId="3" borderId="15" xfId="0" applyFill="1" applyBorder="1" applyAlignment="1">
      <alignment horizontal="left" vertical="top" wrapText="1"/>
    </xf>
    <xf numFmtId="0" fontId="0" fillId="4" borderId="14" xfId="0" applyFill="1" applyBorder="1" applyAlignment="1">
      <alignment horizontal="left" vertical="top" wrapText="1"/>
    </xf>
    <xf numFmtId="0" fontId="0" fillId="2" borderId="17" xfId="0" applyFill="1" applyBorder="1" applyAlignment="1">
      <alignment horizontal="left" vertical="top" wrapText="1"/>
    </xf>
    <xf numFmtId="0" fontId="3" fillId="0" borderId="0" xfId="0" applyFont="1"/>
    <xf numFmtId="44" fontId="0" fillId="0" borderId="0" xfId="1" applyFont="1"/>
    <xf numFmtId="44" fontId="3" fillId="0" borderId="0" xfId="1" applyFont="1"/>
    <xf numFmtId="9" fontId="0" fillId="0" borderId="0" xfId="2" applyFont="1" applyAlignment="1">
      <alignment horizontal="left" vertical="top" wrapText="1"/>
    </xf>
    <xf numFmtId="0" fontId="0" fillId="4" borderId="22" xfId="0" applyFill="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44" fontId="0" fillId="0" borderId="7" xfId="1"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5" borderId="0" xfId="0" applyFill="1"/>
    <xf numFmtId="0" fontId="0" fillId="6" borderId="0" xfId="0" applyFill="1"/>
    <xf numFmtId="0" fontId="5" fillId="0" borderId="0" xfId="0" applyFont="1" applyAlignment="1">
      <alignment horizontal="center"/>
    </xf>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4" fontId="3" fillId="0" borderId="5" xfId="1" applyFont="1" applyBorder="1"/>
    <xf numFmtId="44" fontId="3" fillId="0" borderId="0" xfId="1" applyFont="1" applyBorder="1"/>
    <xf numFmtId="44" fontId="3" fillId="0" borderId="6" xfId="1" applyFont="1" applyBorder="1"/>
    <xf numFmtId="44" fontId="0" fillId="0" borderId="5" xfId="1" applyFont="1" applyBorder="1"/>
    <xf numFmtId="44" fontId="0" fillId="0" borderId="6" xfId="1" applyFont="1" applyBorder="1"/>
    <xf numFmtId="44" fontId="0" fillId="5" borderId="6" xfId="1" applyFont="1" applyFill="1" applyBorder="1"/>
    <xf numFmtId="44" fontId="0" fillId="5" borderId="5" xfId="1" applyFont="1" applyFill="1" applyBorder="1"/>
    <xf numFmtId="44" fontId="0" fillId="6" borderId="6" xfId="1" applyFont="1" applyFill="1" applyBorder="1"/>
    <xf numFmtId="44" fontId="0" fillId="5" borderId="0" xfId="1" applyFont="1" applyFill="1" applyBorder="1"/>
    <xf numFmtId="44" fontId="0" fillId="6" borderId="0" xfId="1" applyFont="1" applyFill="1" applyBorder="1"/>
    <xf numFmtId="0" fontId="0" fillId="2" borderId="16" xfId="0" applyFill="1" applyBorder="1" applyAlignment="1">
      <alignment horizontal="left" vertical="top" wrapText="1"/>
    </xf>
    <xf numFmtId="9" fontId="0" fillId="2" borderId="16" xfId="2" applyFont="1" applyFill="1" applyBorder="1" applyAlignment="1">
      <alignment horizontal="left" vertical="top" wrapText="1"/>
    </xf>
    <xf numFmtId="0" fontId="0" fillId="4" borderId="18" xfId="0" applyFill="1" applyBorder="1" applyAlignment="1">
      <alignment horizontal="left" vertical="top" wrapText="1"/>
    </xf>
    <xf numFmtId="9" fontId="0" fillId="2" borderId="10" xfId="2" applyFont="1" applyFill="1" applyBorder="1" applyAlignment="1">
      <alignment horizontal="left" vertical="top" wrapText="1"/>
    </xf>
    <xf numFmtId="9" fontId="0" fillId="4" borderId="13" xfId="2" applyFont="1" applyFill="1" applyBorder="1" applyAlignment="1">
      <alignment horizontal="left" vertical="top" wrapText="1"/>
    </xf>
    <xf numFmtId="9" fontId="0" fillId="4" borderId="10" xfId="2" applyFont="1" applyFill="1" applyBorder="1" applyAlignment="1">
      <alignment horizontal="left" vertical="top" wrapText="1"/>
    </xf>
    <xf numFmtId="9" fontId="0" fillId="3" borderId="13" xfId="2" applyFont="1" applyFill="1" applyBorder="1" applyAlignment="1">
      <alignment horizontal="left" vertical="top" wrapText="1"/>
    </xf>
    <xf numFmtId="9" fontId="0" fillId="3" borderId="16" xfId="2" applyFont="1" applyFill="1" applyBorder="1" applyAlignment="1">
      <alignment horizontal="left" vertical="top" wrapText="1"/>
    </xf>
    <xf numFmtId="44" fontId="0" fillId="6" borderId="5" xfId="1" applyFont="1" applyFill="1" applyBorder="1"/>
    <xf numFmtId="0" fontId="0" fillId="2" borderId="13" xfId="0" applyFill="1" applyBorder="1" applyAlignment="1">
      <alignment horizontal="left" vertical="top" wrapText="1"/>
    </xf>
    <xf numFmtId="9" fontId="0" fillId="2" borderId="13" xfId="2" applyFont="1" applyFill="1" applyBorder="1" applyAlignment="1">
      <alignment horizontal="left" vertical="top" wrapText="1"/>
    </xf>
    <xf numFmtId="9" fontId="0" fillId="4" borderId="16" xfId="2" applyFont="1" applyFill="1" applyBorder="1" applyAlignment="1">
      <alignment horizontal="left" vertical="top" wrapText="1"/>
    </xf>
    <xf numFmtId="9" fontId="0" fillId="3" borderId="10" xfId="2" applyFont="1" applyFill="1" applyBorder="1" applyAlignment="1">
      <alignment horizontal="left" vertical="top" wrapText="1"/>
    </xf>
    <xf numFmtId="44" fontId="4" fillId="0" borderId="0" xfId="1" applyFont="1"/>
    <xf numFmtId="0" fontId="2" fillId="0" borderId="0" xfId="0" applyFont="1"/>
    <xf numFmtId="44" fontId="0" fillId="0" borderId="6" xfId="1" applyFont="1" applyFill="1" applyBorder="1"/>
    <xf numFmtId="44" fontId="3" fillId="0" borderId="6" xfId="1" applyFont="1" applyFill="1" applyBorder="1"/>
    <xf numFmtId="0" fontId="5" fillId="0" borderId="26" xfId="0" applyFont="1" applyBorder="1" applyAlignment="1">
      <alignment horizontal="center"/>
    </xf>
    <xf numFmtId="44" fontId="3" fillId="0" borderId="27" xfId="1" applyFont="1" applyBorder="1"/>
    <xf numFmtId="44" fontId="0" fillId="0" borderId="27" xfId="1" applyFont="1" applyBorder="1"/>
    <xf numFmtId="44" fontId="0" fillId="0" borderId="27" xfId="1" applyFont="1" applyFill="1" applyBorder="1"/>
    <xf numFmtId="44" fontId="3" fillId="0" borderId="27" xfId="1" applyFont="1" applyFill="1" applyBorder="1"/>
    <xf numFmtId="0" fontId="0" fillId="0" borderId="27" xfId="0" applyBorder="1"/>
    <xf numFmtId="0" fontId="0" fillId="0" borderId="28" xfId="0" applyBorder="1"/>
    <xf numFmtId="44" fontId="0" fillId="5" borderId="27" xfId="1" applyFont="1" applyFill="1" applyBorder="1"/>
    <xf numFmtId="0" fontId="0" fillId="2" borderId="9" xfId="0" applyFill="1" applyBorder="1"/>
    <xf numFmtId="0" fontId="9" fillId="0" borderId="2" xfId="0" applyFont="1" applyBorder="1" applyAlignment="1">
      <alignment horizontal="left" vertical="center"/>
    </xf>
    <xf numFmtId="0" fontId="9" fillId="0" borderId="3" xfId="0" applyFont="1" applyBorder="1" applyAlignment="1">
      <alignment horizontal="left" vertical="center"/>
    </xf>
    <xf numFmtId="0" fontId="9" fillId="0" borderId="4" xfId="0" applyFont="1" applyBorder="1" applyAlignment="1">
      <alignment horizontal="left" vertical="center"/>
    </xf>
    <xf numFmtId="0" fontId="9" fillId="0" borderId="0" xfId="0" applyFont="1" applyAlignment="1">
      <alignment horizontal="left" vertical="center"/>
    </xf>
    <xf numFmtId="44" fontId="9" fillId="0" borderId="7" xfId="1" applyFont="1" applyFill="1" applyBorder="1" applyAlignment="1">
      <alignment horizontal="left" vertical="center"/>
    </xf>
    <xf numFmtId="0" fontId="9" fillId="0" borderId="8" xfId="0" applyFont="1" applyBorder="1" applyAlignment="1">
      <alignment horizontal="left" vertical="center"/>
    </xf>
    <xf numFmtId="0" fontId="9" fillId="0" borderId="9" xfId="0" applyFont="1" applyBorder="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9" fillId="0" borderId="0" xfId="0" applyFont="1"/>
    <xf numFmtId="44" fontId="3" fillId="0" borderId="0" xfId="1" applyFont="1" applyFill="1" applyBorder="1"/>
    <xf numFmtId="44" fontId="0" fillId="0" borderId="0" xfId="1" applyFont="1" applyFill="1" applyBorder="1"/>
    <xf numFmtId="0" fontId="11" fillId="2" borderId="0" xfId="0" applyFont="1" applyFill="1" applyAlignment="1">
      <alignment horizontal="left" vertical="center"/>
    </xf>
    <xf numFmtId="0" fontId="8" fillId="7" borderId="0" xfId="0" applyFont="1" applyFill="1" applyAlignment="1">
      <alignment horizontal="left" vertical="center"/>
    </xf>
    <xf numFmtId="44" fontId="0" fillId="2" borderId="0" xfId="1" applyFont="1" applyFill="1" applyBorder="1"/>
    <xf numFmtId="44" fontId="0" fillId="7" borderId="0" xfId="1" applyFont="1" applyFill="1" applyBorder="1"/>
    <xf numFmtId="44" fontId="0" fillId="7" borderId="27" xfId="1" applyFont="1" applyFill="1" applyBorder="1"/>
    <xf numFmtId="44" fontId="0" fillId="2" borderId="27" xfId="1" applyFont="1" applyFill="1" applyBorder="1"/>
    <xf numFmtId="44" fontId="0" fillId="2" borderId="6" xfId="1" applyFont="1" applyFill="1" applyBorder="1"/>
    <xf numFmtId="0" fontId="10" fillId="0" borderId="26" xfId="0" applyFont="1" applyBorder="1" applyAlignment="1">
      <alignment horizontal="left" vertical="center"/>
    </xf>
    <xf numFmtId="44" fontId="11" fillId="0" borderId="27" xfId="1" applyFont="1" applyFill="1" applyBorder="1" applyAlignment="1">
      <alignment horizontal="left" vertical="center"/>
    </xf>
    <xf numFmtId="44" fontId="9" fillId="0" borderId="27" xfId="1" applyFont="1" applyFill="1" applyBorder="1" applyAlignment="1">
      <alignment horizontal="left" vertical="center"/>
    </xf>
    <xf numFmtId="0" fontId="9" fillId="0" borderId="27" xfId="0" applyFont="1" applyBorder="1" applyAlignment="1">
      <alignment horizontal="left" vertical="center"/>
    </xf>
    <xf numFmtId="0" fontId="9" fillId="0" borderId="28" xfId="0" applyFont="1" applyBorder="1" applyAlignment="1">
      <alignment horizontal="left" vertical="center"/>
    </xf>
    <xf numFmtId="0" fontId="12" fillId="0" borderId="0" xfId="0" applyFont="1"/>
    <xf numFmtId="0" fontId="9" fillId="0" borderId="27" xfId="0" applyFont="1" applyBorder="1"/>
    <xf numFmtId="0" fontId="0" fillId="4" borderId="23" xfId="0" applyFill="1" applyBorder="1" applyAlignment="1">
      <alignment horizontal="center" vertical="top" wrapText="1"/>
    </xf>
    <xf numFmtId="0" fontId="0" fillId="4" borderId="24" xfId="0" applyFill="1" applyBorder="1" applyAlignment="1">
      <alignment horizontal="center" vertical="top" wrapText="1"/>
    </xf>
    <xf numFmtId="0" fontId="0" fillId="4" borderId="25" xfId="0" applyFill="1" applyBorder="1" applyAlignment="1">
      <alignment horizontal="center" vertical="top" wrapText="1"/>
    </xf>
    <xf numFmtId="0" fontId="0" fillId="0" borderId="6" xfId="0" applyBorder="1" applyAlignment="1">
      <alignment horizontal="center" vertical="top" wrapText="1"/>
    </xf>
    <xf numFmtId="0" fontId="0" fillId="3" borderId="23" xfId="0" applyFill="1" applyBorder="1" applyAlignment="1">
      <alignment horizontal="center" vertical="top" wrapText="1"/>
    </xf>
    <xf numFmtId="0" fontId="0" fillId="3" borderId="24" xfId="0" applyFill="1" applyBorder="1" applyAlignment="1">
      <alignment horizontal="center" vertical="top" wrapText="1"/>
    </xf>
    <xf numFmtId="0" fontId="0" fillId="3" borderId="25" xfId="0" applyFill="1" applyBorder="1" applyAlignment="1">
      <alignment horizontal="center" vertical="top" wrapText="1"/>
    </xf>
    <xf numFmtId="0" fontId="0" fillId="4" borderId="20" xfId="0" applyFill="1" applyBorder="1" applyAlignment="1">
      <alignment horizontal="center" vertical="top" wrapText="1"/>
    </xf>
    <xf numFmtId="0" fontId="0" fillId="4" borderId="21" xfId="0" applyFill="1" applyBorder="1" applyAlignment="1">
      <alignment horizontal="center" vertical="top" wrapText="1"/>
    </xf>
    <xf numFmtId="0" fontId="0" fillId="3" borderId="19" xfId="0" applyFill="1" applyBorder="1" applyAlignment="1">
      <alignment horizontal="center" vertical="top" wrapText="1"/>
    </xf>
    <xf numFmtId="0" fontId="0" fillId="3" borderId="21" xfId="0" applyFill="1" applyBorder="1" applyAlignment="1">
      <alignment horizontal="center" vertical="top" wrapText="1"/>
    </xf>
    <xf numFmtId="0" fontId="0" fillId="4" borderId="19" xfId="0" applyFill="1" applyBorder="1" applyAlignment="1">
      <alignment horizontal="center" vertical="top" wrapText="1"/>
    </xf>
    <xf numFmtId="0" fontId="0" fillId="3" borderId="20" xfId="0" applyFill="1" applyBorder="1" applyAlignment="1">
      <alignment horizontal="center" vertical="top" wrapText="1"/>
    </xf>
  </cellXfs>
  <cellStyles count="3">
    <cellStyle name="Currency" xfId="1" builtinId="4"/>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223520</xdr:colOff>
      <xdr:row>2</xdr:row>
      <xdr:rowOff>173990</xdr:rowOff>
    </xdr:from>
    <xdr:to>
      <xdr:col>6</xdr:col>
      <xdr:colOff>514350</xdr:colOff>
      <xdr:row>12</xdr:row>
      <xdr:rowOff>150824</xdr:rowOff>
    </xdr:to>
    <xdr:pic>
      <xdr:nvPicPr>
        <xdr:cNvPr id="4" name="Picture 3">
          <a:extLst>
            <a:ext uri="{FF2B5EF4-FFF2-40B4-BE49-F238E27FC236}">
              <a16:creationId xmlns:a16="http://schemas.microsoft.com/office/drawing/2014/main" id="{B5273F99-6F9E-421B-E434-C59EC864AAE9}"/>
            </a:ext>
          </a:extLst>
        </xdr:cNvPr>
        <xdr:cNvPicPr>
          <a:picLocks noChangeAspect="1"/>
        </xdr:cNvPicPr>
      </xdr:nvPicPr>
      <xdr:blipFill>
        <a:blip xmlns:r="http://schemas.openxmlformats.org/officeDocument/2006/relationships" r:embed="rId1"/>
        <a:stretch>
          <a:fillRect/>
        </a:stretch>
      </xdr:blipFill>
      <xdr:spPr>
        <a:xfrm>
          <a:off x="223520" y="542290"/>
          <a:ext cx="3948430" cy="1818334"/>
        </a:xfrm>
        <a:prstGeom prst="rect">
          <a:avLst/>
        </a:prstGeom>
      </xdr:spPr>
    </xdr:pic>
    <xdr:clientData/>
  </xdr:twoCellAnchor>
  <xdr:twoCellAnchor editAs="oneCell">
    <xdr:from>
      <xdr:col>6</xdr:col>
      <xdr:colOff>523240</xdr:colOff>
      <xdr:row>2</xdr:row>
      <xdr:rowOff>180340</xdr:rowOff>
    </xdr:from>
    <xdr:to>
      <xdr:col>13</xdr:col>
      <xdr:colOff>209550</xdr:colOff>
      <xdr:row>12</xdr:row>
      <xdr:rowOff>156664</xdr:rowOff>
    </xdr:to>
    <xdr:pic>
      <xdr:nvPicPr>
        <xdr:cNvPr id="5" name="Picture 4">
          <a:extLst>
            <a:ext uri="{FF2B5EF4-FFF2-40B4-BE49-F238E27FC236}">
              <a16:creationId xmlns:a16="http://schemas.microsoft.com/office/drawing/2014/main" id="{AF1216A6-1B3D-6CF2-7129-CDE83E80BE95}"/>
            </a:ext>
          </a:extLst>
        </xdr:cNvPr>
        <xdr:cNvPicPr>
          <a:picLocks noChangeAspect="1"/>
        </xdr:cNvPicPr>
      </xdr:nvPicPr>
      <xdr:blipFill>
        <a:blip xmlns:r="http://schemas.openxmlformats.org/officeDocument/2006/relationships" r:embed="rId2"/>
        <a:stretch>
          <a:fillRect/>
        </a:stretch>
      </xdr:blipFill>
      <xdr:spPr>
        <a:xfrm>
          <a:off x="4180840" y="548640"/>
          <a:ext cx="3953510" cy="1817824"/>
        </a:xfrm>
        <a:prstGeom prst="rect">
          <a:avLst/>
        </a:prstGeom>
      </xdr:spPr>
    </xdr:pic>
    <xdr:clientData/>
  </xdr:twoCellAnchor>
  <xdr:twoCellAnchor editAs="oneCell">
    <xdr:from>
      <xdr:col>0</xdr:col>
      <xdr:colOff>212090</xdr:colOff>
      <xdr:row>12</xdr:row>
      <xdr:rowOff>180340</xdr:rowOff>
    </xdr:from>
    <xdr:to>
      <xdr:col>6</xdr:col>
      <xdr:colOff>520700</xdr:colOff>
      <xdr:row>22</xdr:row>
      <xdr:rowOff>166059</xdr:rowOff>
    </xdr:to>
    <xdr:pic>
      <xdr:nvPicPr>
        <xdr:cNvPr id="6" name="Picture 5">
          <a:extLst>
            <a:ext uri="{FF2B5EF4-FFF2-40B4-BE49-F238E27FC236}">
              <a16:creationId xmlns:a16="http://schemas.microsoft.com/office/drawing/2014/main" id="{22270C5D-2D9F-7B70-429C-147339EAA78B}"/>
            </a:ext>
          </a:extLst>
        </xdr:cNvPr>
        <xdr:cNvPicPr>
          <a:picLocks noChangeAspect="1"/>
        </xdr:cNvPicPr>
      </xdr:nvPicPr>
      <xdr:blipFill>
        <a:blip xmlns:r="http://schemas.openxmlformats.org/officeDocument/2006/relationships" r:embed="rId3"/>
        <a:stretch>
          <a:fillRect/>
        </a:stretch>
      </xdr:blipFill>
      <xdr:spPr>
        <a:xfrm>
          <a:off x="212090" y="2390140"/>
          <a:ext cx="3966210" cy="1827219"/>
        </a:xfrm>
        <a:prstGeom prst="rect">
          <a:avLst/>
        </a:prstGeom>
      </xdr:spPr>
    </xdr:pic>
    <xdr:clientData/>
  </xdr:twoCellAnchor>
  <xdr:twoCellAnchor editAs="oneCell">
    <xdr:from>
      <xdr:col>6</xdr:col>
      <xdr:colOff>533400</xdr:colOff>
      <xdr:row>13</xdr:row>
      <xdr:rowOff>5080</xdr:rowOff>
    </xdr:from>
    <xdr:to>
      <xdr:col>13</xdr:col>
      <xdr:colOff>215900</xdr:colOff>
      <xdr:row>22</xdr:row>
      <xdr:rowOff>166649</xdr:rowOff>
    </xdr:to>
    <xdr:pic>
      <xdr:nvPicPr>
        <xdr:cNvPr id="7" name="Picture 6">
          <a:extLst>
            <a:ext uri="{FF2B5EF4-FFF2-40B4-BE49-F238E27FC236}">
              <a16:creationId xmlns:a16="http://schemas.microsoft.com/office/drawing/2014/main" id="{9F7F2C3D-58EF-14BD-F2B1-0B1FE280C907}"/>
            </a:ext>
          </a:extLst>
        </xdr:cNvPr>
        <xdr:cNvPicPr>
          <a:picLocks noChangeAspect="1"/>
        </xdr:cNvPicPr>
      </xdr:nvPicPr>
      <xdr:blipFill>
        <a:blip xmlns:r="http://schemas.openxmlformats.org/officeDocument/2006/relationships" r:embed="rId4"/>
        <a:stretch>
          <a:fillRect/>
        </a:stretch>
      </xdr:blipFill>
      <xdr:spPr>
        <a:xfrm>
          <a:off x="4191000" y="2399030"/>
          <a:ext cx="3949700" cy="1818919"/>
        </a:xfrm>
        <a:prstGeom prst="rect">
          <a:avLst/>
        </a:prstGeom>
      </xdr:spPr>
    </xdr:pic>
    <xdr:clientData/>
  </xdr:twoCellAnchor>
  <xdr:twoCellAnchor editAs="oneCell">
    <xdr:from>
      <xdr:col>0</xdr:col>
      <xdr:colOff>212090</xdr:colOff>
      <xdr:row>23</xdr:row>
      <xdr:rowOff>21590</xdr:rowOff>
    </xdr:from>
    <xdr:to>
      <xdr:col>6</xdr:col>
      <xdr:colOff>527050</xdr:colOff>
      <xdr:row>33</xdr:row>
      <xdr:rowOff>11063</xdr:rowOff>
    </xdr:to>
    <xdr:pic>
      <xdr:nvPicPr>
        <xdr:cNvPr id="8" name="Picture 7">
          <a:extLst>
            <a:ext uri="{FF2B5EF4-FFF2-40B4-BE49-F238E27FC236}">
              <a16:creationId xmlns:a16="http://schemas.microsoft.com/office/drawing/2014/main" id="{39A6F290-6861-E48E-FB8A-3CF7D72B4FC8}"/>
            </a:ext>
          </a:extLst>
        </xdr:cNvPr>
        <xdr:cNvPicPr>
          <a:picLocks noChangeAspect="1"/>
        </xdr:cNvPicPr>
      </xdr:nvPicPr>
      <xdr:blipFill>
        <a:blip xmlns:r="http://schemas.openxmlformats.org/officeDocument/2006/relationships" r:embed="rId5"/>
        <a:stretch>
          <a:fillRect/>
        </a:stretch>
      </xdr:blipFill>
      <xdr:spPr>
        <a:xfrm>
          <a:off x="212090" y="4257040"/>
          <a:ext cx="3972560" cy="1830973"/>
        </a:xfrm>
        <a:prstGeom prst="rect">
          <a:avLst/>
        </a:prstGeom>
      </xdr:spPr>
    </xdr:pic>
    <xdr:clientData/>
  </xdr:twoCellAnchor>
  <xdr:twoCellAnchor editAs="oneCell">
    <xdr:from>
      <xdr:col>6</xdr:col>
      <xdr:colOff>533400</xdr:colOff>
      <xdr:row>23</xdr:row>
      <xdr:rowOff>27940</xdr:rowOff>
    </xdr:from>
    <xdr:to>
      <xdr:col>13</xdr:col>
      <xdr:colOff>209550</xdr:colOff>
      <xdr:row>33</xdr:row>
      <xdr:rowOff>2435</xdr:rowOff>
    </xdr:to>
    <xdr:pic>
      <xdr:nvPicPr>
        <xdr:cNvPr id="9" name="Picture 8">
          <a:extLst>
            <a:ext uri="{FF2B5EF4-FFF2-40B4-BE49-F238E27FC236}">
              <a16:creationId xmlns:a16="http://schemas.microsoft.com/office/drawing/2014/main" id="{0C286A12-3244-291A-D9A0-A493B8D609E3}"/>
            </a:ext>
          </a:extLst>
        </xdr:cNvPr>
        <xdr:cNvPicPr>
          <a:picLocks noChangeAspect="1"/>
        </xdr:cNvPicPr>
      </xdr:nvPicPr>
      <xdr:blipFill>
        <a:blip xmlns:r="http://schemas.openxmlformats.org/officeDocument/2006/relationships" r:embed="rId6"/>
        <a:stretch>
          <a:fillRect/>
        </a:stretch>
      </xdr:blipFill>
      <xdr:spPr>
        <a:xfrm>
          <a:off x="4191000" y="4263390"/>
          <a:ext cx="3943350" cy="18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243840</xdr:colOff>
      <xdr:row>1</xdr:row>
      <xdr:rowOff>23376</xdr:rowOff>
    </xdr:from>
    <xdr:to>
      <xdr:col>5</xdr:col>
      <xdr:colOff>62207</xdr:colOff>
      <xdr:row>15</xdr:row>
      <xdr:rowOff>8257</xdr:rowOff>
    </xdr:to>
    <xdr:pic>
      <xdr:nvPicPr>
        <xdr:cNvPr id="2" name="Picture 1">
          <a:extLst>
            <a:ext uri="{FF2B5EF4-FFF2-40B4-BE49-F238E27FC236}">
              <a16:creationId xmlns:a16="http://schemas.microsoft.com/office/drawing/2014/main" id="{63E94070-C320-A36B-A29E-0C421EFD655F}"/>
            </a:ext>
          </a:extLst>
        </xdr:cNvPr>
        <xdr:cNvPicPr>
          <a:picLocks noChangeAspect="1"/>
        </xdr:cNvPicPr>
      </xdr:nvPicPr>
      <xdr:blipFill>
        <a:blip xmlns:r="http://schemas.openxmlformats.org/officeDocument/2006/relationships" r:embed="rId1"/>
        <a:stretch>
          <a:fillRect/>
        </a:stretch>
      </xdr:blipFill>
      <xdr:spPr>
        <a:xfrm>
          <a:off x="243840" y="206256"/>
          <a:ext cx="4977107" cy="2545201"/>
        </a:xfrm>
        <a:prstGeom prst="rect">
          <a:avLst/>
        </a:prstGeom>
      </xdr:spPr>
    </xdr:pic>
    <xdr:clientData/>
  </xdr:twoCellAnchor>
  <xdr:twoCellAnchor editAs="oneCell">
    <xdr:from>
      <xdr:col>5</xdr:col>
      <xdr:colOff>495300</xdr:colOff>
      <xdr:row>1</xdr:row>
      <xdr:rowOff>15212</xdr:rowOff>
    </xdr:from>
    <xdr:to>
      <xdr:col>10</xdr:col>
      <xdr:colOff>53189</xdr:colOff>
      <xdr:row>15</xdr:row>
      <xdr:rowOff>7620</xdr:rowOff>
    </xdr:to>
    <xdr:pic>
      <xdr:nvPicPr>
        <xdr:cNvPr id="3" name="Picture 2">
          <a:extLst>
            <a:ext uri="{FF2B5EF4-FFF2-40B4-BE49-F238E27FC236}">
              <a16:creationId xmlns:a16="http://schemas.microsoft.com/office/drawing/2014/main" id="{A722326D-0C75-5D80-D3CF-0B4CF45E761D}"/>
            </a:ext>
          </a:extLst>
        </xdr:cNvPr>
        <xdr:cNvPicPr>
          <a:picLocks noChangeAspect="1"/>
        </xdr:cNvPicPr>
      </xdr:nvPicPr>
      <xdr:blipFill>
        <a:blip xmlns:r="http://schemas.openxmlformats.org/officeDocument/2006/relationships" r:embed="rId2"/>
        <a:stretch>
          <a:fillRect/>
        </a:stretch>
      </xdr:blipFill>
      <xdr:spPr>
        <a:xfrm>
          <a:off x="5654040" y="198092"/>
          <a:ext cx="4716629" cy="25527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439420</xdr:colOff>
      <xdr:row>21</xdr:row>
      <xdr:rowOff>135890</xdr:rowOff>
    </xdr:from>
    <xdr:to>
      <xdr:col>1</xdr:col>
      <xdr:colOff>668020</xdr:colOff>
      <xdr:row>23</xdr:row>
      <xdr:rowOff>97790</xdr:rowOff>
    </xdr:to>
    <xdr:sp macro="" textlink="">
      <xdr:nvSpPr>
        <xdr:cNvPr id="2" name="Arrow: Down 1">
          <a:extLst>
            <a:ext uri="{FF2B5EF4-FFF2-40B4-BE49-F238E27FC236}">
              <a16:creationId xmlns:a16="http://schemas.microsoft.com/office/drawing/2014/main" id="{1C7AD4CA-3BF7-6531-D506-FE5A01C4E608}"/>
            </a:ext>
          </a:extLst>
        </xdr:cNvPr>
        <xdr:cNvSpPr/>
      </xdr:nvSpPr>
      <xdr:spPr>
        <a:xfrm>
          <a:off x="2376170" y="406654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321310</xdr:colOff>
      <xdr:row>21</xdr:row>
      <xdr:rowOff>138430</xdr:rowOff>
    </xdr:from>
    <xdr:to>
      <xdr:col>3</xdr:col>
      <xdr:colOff>549910</xdr:colOff>
      <xdr:row>23</xdr:row>
      <xdr:rowOff>100330</xdr:rowOff>
    </xdr:to>
    <xdr:sp macro="" textlink="">
      <xdr:nvSpPr>
        <xdr:cNvPr id="3" name="Arrow: Down 2">
          <a:extLst>
            <a:ext uri="{FF2B5EF4-FFF2-40B4-BE49-F238E27FC236}">
              <a16:creationId xmlns:a16="http://schemas.microsoft.com/office/drawing/2014/main" id="{A09FCCD9-2325-4492-B630-AAC02A47857D}"/>
            </a:ext>
          </a:extLst>
        </xdr:cNvPr>
        <xdr:cNvSpPr/>
      </xdr:nvSpPr>
      <xdr:spPr>
        <a:xfrm>
          <a:off x="4715510" y="406908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300990</xdr:colOff>
      <xdr:row>21</xdr:row>
      <xdr:rowOff>140970</xdr:rowOff>
    </xdr:from>
    <xdr:to>
      <xdr:col>2</xdr:col>
      <xdr:colOff>529590</xdr:colOff>
      <xdr:row>23</xdr:row>
      <xdr:rowOff>102870</xdr:rowOff>
    </xdr:to>
    <xdr:sp macro="" textlink="">
      <xdr:nvSpPr>
        <xdr:cNvPr id="4" name="Arrow: Down 3">
          <a:extLst>
            <a:ext uri="{FF2B5EF4-FFF2-40B4-BE49-F238E27FC236}">
              <a16:creationId xmlns:a16="http://schemas.microsoft.com/office/drawing/2014/main" id="{37782C0F-9206-469A-9515-4255E60D1673}"/>
            </a:ext>
          </a:extLst>
        </xdr:cNvPr>
        <xdr:cNvSpPr/>
      </xdr:nvSpPr>
      <xdr:spPr>
        <a:xfrm>
          <a:off x="3336290" y="4071620"/>
          <a:ext cx="22860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322580</xdr:colOff>
      <xdr:row>21</xdr:row>
      <xdr:rowOff>140970</xdr:rowOff>
    </xdr:from>
    <xdr:to>
      <xdr:col>4</xdr:col>
      <xdr:colOff>547370</xdr:colOff>
      <xdr:row>23</xdr:row>
      <xdr:rowOff>102870</xdr:rowOff>
    </xdr:to>
    <xdr:sp macro="" textlink="">
      <xdr:nvSpPr>
        <xdr:cNvPr id="5" name="Arrow: Down 4">
          <a:extLst>
            <a:ext uri="{FF2B5EF4-FFF2-40B4-BE49-F238E27FC236}">
              <a16:creationId xmlns:a16="http://schemas.microsoft.com/office/drawing/2014/main" id="{5B26F4B7-496C-48DA-82D2-AFCDEC4F0825}"/>
            </a:ext>
          </a:extLst>
        </xdr:cNvPr>
        <xdr:cNvSpPr/>
      </xdr:nvSpPr>
      <xdr:spPr>
        <a:xfrm>
          <a:off x="5059680" y="4071620"/>
          <a:ext cx="224790" cy="330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90D4-7F50-4E0E-87F1-EEEFEFEECE4B}">
  <dimension ref="B1:C26"/>
  <sheetViews>
    <sheetView workbookViewId="0"/>
  </sheetViews>
  <sheetFormatPr defaultRowHeight="14.4" x14ac:dyDescent="0.3"/>
  <sheetData>
    <row r="1" spans="2:2" x14ac:dyDescent="0.3">
      <c r="B1" t="s">
        <v>8</v>
      </c>
    </row>
    <row r="3" spans="2:2" x14ac:dyDescent="0.3">
      <c r="B3" t="s">
        <v>0</v>
      </c>
    </row>
    <row r="5" spans="2:2" x14ac:dyDescent="0.3">
      <c r="B5" t="s">
        <v>1</v>
      </c>
    </row>
    <row r="7" spans="2:2" x14ac:dyDescent="0.3">
      <c r="B7" t="s">
        <v>2</v>
      </c>
    </row>
    <row r="9" spans="2:2" x14ac:dyDescent="0.3">
      <c r="B9" t="s">
        <v>3</v>
      </c>
    </row>
    <row r="11" spans="2:2" x14ac:dyDescent="0.3">
      <c r="B11" t="s">
        <v>4</v>
      </c>
    </row>
    <row r="13" spans="2:2" x14ac:dyDescent="0.3">
      <c r="B13" t="s">
        <v>5</v>
      </c>
    </row>
    <row r="15" spans="2:2" x14ac:dyDescent="0.3">
      <c r="B15" t="s">
        <v>6</v>
      </c>
    </row>
    <row r="17" spans="2:3" x14ac:dyDescent="0.3">
      <c r="B17" t="s">
        <v>7</v>
      </c>
    </row>
    <row r="20" spans="2:3" x14ac:dyDescent="0.3">
      <c r="B20" t="s">
        <v>9</v>
      </c>
    </row>
    <row r="21" spans="2:3" x14ac:dyDescent="0.3">
      <c r="B21" s="1">
        <v>0.15</v>
      </c>
      <c r="C21" t="s">
        <v>10</v>
      </c>
    </row>
    <row r="22" spans="2:3" x14ac:dyDescent="0.3">
      <c r="B22" s="1">
        <v>0.2</v>
      </c>
      <c r="C22" t="s">
        <v>11</v>
      </c>
    </row>
    <row r="26" spans="2:3" x14ac:dyDescent="0.3">
      <c r="B26" t="s">
        <v>13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A1BF-E94F-412D-BBCC-0F81FBDBA90C}">
  <sheetPr>
    <tabColor rgb="FF92D050"/>
  </sheetPr>
  <dimension ref="A1:I28"/>
  <sheetViews>
    <sheetView topLeftCell="A2" workbookViewId="0">
      <selection activeCell="G8" sqref="G8"/>
    </sheetView>
  </sheetViews>
  <sheetFormatPr defaultColWidth="31.5546875" defaultRowHeight="14.4" x14ac:dyDescent="0.3"/>
  <cols>
    <col min="1" max="1" width="3" style="6" bestFit="1" customWidth="1"/>
    <col min="2" max="3" width="19.88671875" style="6" customWidth="1"/>
    <col min="4" max="5" width="19.88671875" style="6" hidden="1" customWidth="1"/>
    <col min="6" max="6" width="27.21875" style="6" hidden="1" customWidth="1"/>
    <col min="7" max="7" width="24.44140625" style="6" customWidth="1"/>
    <col min="8" max="8" width="10.44140625" style="62" customWidth="1"/>
    <col min="9" max="16384" width="31.5546875" style="6"/>
  </cols>
  <sheetData>
    <row r="1" spans="1:9" ht="29.4" thickBot="1" x14ac:dyDescent="0.35">
      <c r="B1" s="6" t="s">
        <v>171</v>
      </c>
      <c r="C1" s="6" t="s">
        <v>170</v>
      </c>
      <c r="D1" s="6" t="s">
        <v>182</v>
      </c>
      <c r="E1" s="6" t="s">
        <v>183</v>
      </c>
      <c r="F1" s="6" t="s">
        <v>225</v>
      </c>
      <c r="G1" s="6" t="s">
        <v>286</v>
      </c>
      <c r="H1" s="62" t="s">
        <v>287</v>
      </c>
      <c r="I1" s="6" t="s">
        <v>288</v>
      </c>
    </row>
    <row r="2" spans="1:9" ht="57.6" x14ac:dyDescent="0.3">
      <c r="A2" s="141">
        <v>1</v>
      </c>
      <c r="B2" s="138" t="s">
        <v>172</v>
      </c>
      <c r="C2" s="50" t="s">
        <v>181</v>
      </c>
      <c r="D2" s="50" t="s">
        <v>184</v>
      </c>
      <c r="E2" s="50"/>
      <c r="F2" s="50" t="s">
        <v>226</v>
      </c>
      <c r="G2" s="50" t="s">
        <v>284</v>
      </c>
      <c r="H2" s="90">
        <v>0.15</v>
      </c>
      <c r="I2" s="57">
        <v>7.3529411764705888</v>
      </c>
    </row>
    <row r="3" spans="1:9" ht="43.2" x14ac:dyDescent="0.3">
      <c r="A3" s="141"/>
      <c r="B3" s="139"/>
      <c r="C3" s="41" t="s">
        <v>185</v>
      </c>
      <c r="D3" s="41" t="s">
        <v>187</v>
      </c>
      <c r="E3" s="41" t="s">
        <v>186</v>
      </c>
      <c r="F3" s="41" t="s">
        <v>227</v>
      </c>
      <c r="G3" s="41" t="s">
        <v>285</v>
      </c>
      <c r="H3" s="91">
        <v>0.25</v>
      </c>
      <c r="I3" s="52">
        <v>6.8627450980392162</v>
      </c>
    </row>
    <row r="4" spans="1:9" ht="58.2" thickBot="1" x14ac:dyDescent="0.35">
      <c r="A4" s="141"/>
      <c r="B4" s="140"/>
      <c r="C4" s="86" t="s">
        <v>219</v>
      </c>
      <c r="D4" s="86" t="s">
        <v>220</v>
      </c>
      <c r="E4" s="86" t="s">
        <v>221</v>
      </c>
      <c r="F4" s="86" t="s">
        <v>228</v>
      </c>
      <c r="G4" s="86" t="s">
        <v>289</v>
      </c>
      <c r="H4" s="87" t="s">
        <v>290</v>
      </c>
      <c r="I4" s="58">
        <v>12.254901960784313</v>
      </c>
    </row>
    <row r="5" spans="1:9" ht="72" x14ac:dyDescent="0.3">
      <c r="A5" s="141">
        <v>2</v>
      </c>
      <c r="B5" s="142" t="s">
        <v>173</v>
      </c>
      <c r="C5" s="45" t="s">
        <v>188</v>
      </c>
      <c r="D5" s="45" t="s">
        <v>190</v>
      </c>
      <c r="E5" s="45" t="s">
        <v>189</v>
      </c>
      <c r="F5" s="45" t="s">
        <v>229</v>
      </c>
      <c r="G5" s="45" t="s">
        <v>303</v>
      </c>
      <c r="H5" s="92">
        <v>0.2</v>
      </c>
      <c r="I5" s="46">
        <v>10.588235294117647</v>
      </c>
    </row>
    <row r="6" spans="1:9" ht="72" x14ac:dyDescent="0.3">
      <c r="A6" s="141"/>
      <c r="B6" s="143"/>
      <c r="C6" s="43" t="s">
        <v>232</v>
      </c>
      <c r="D6" s="43" t="s">
        <v>191</v>
      </c>
      <c r="E6" s="43" t="s">
        <v>192</v>
      </c>
      <c r="F6" s="43" t="s">
        <v>231</v>
      </c>
      <c r="G6" s="43" t="s">
        <v>301</v>
      </c>
      <c r="H6" s="89">
        <v>0.1</v>
      </c>
      <c r="I6" s="47">
        <v>12.254901960784313</v>
      </c>
    </row>
    <row r="7" spans="1:9" ht="58.2" thickBot="1" x14ac:dyDescent="0.35">
      <c r="A7" s="141"/>
      <c r="B7" s="144"/>
      <c r="C7" s="48" t="s">
        <v>194</v>
      </c>
      <c r="D7" s="48" t="s">
        <v>193</v>
      </c>
      <c r="E7" s="48"/>
      <c r="F7" s="48" t="s">
        <v>230</v>
      </c>
      <c r="G7" s="48" t="s">
        <v>302</v>
      </c>
      <c r="H7" s="93">
        <v>0.1</v>
      </c>
      <c r="I7" s="49">
        <v>12.156862745098039</v>
      </c>
    </row>
    <row r="8" spans="1:9" ht="57.6" x14ac:dyDescent="0.3">
      <c r="A8" s="141">
        <v>3</v>
      </c>
      <c r="B8" s="138" t="s">
        <v>174</v>
      </c>
      <c r="C8" s="95" t="s">
        <v>195</v>
      </c>
      <c r="D8" s="95" t="s">
        <v>193</v>
      </c>
      <c r="E8" s="95"/>
      <c r="F8" s="95" t="s">
        <v>230</v>
      </c>
      <c r="G8" s="95" t="s">
        <v>312</v>
      </c>
      <c r="H8" s="96" t="s">
        <v>313</v>
      </c>
      <c r="I8" s="51">
        <v>12.941176470588237</v>
      </c>
    </row>
    <row r="9" spans="1:9" ht="86.4" x14ac:dyDescent="0.3">
      <c r="A9" s="141"/>
      <c r="B9" s="139"/>
      <c r="C9" s="41" t="s">
        <v>196</v>
      </c>
      <c r="D9" s="41" t="s">
        <v>197</v>
      </c>
      <c r="E9" s="41"/>
      <c r="F9" s="41" t="s">
        <v>233</v>
      </c>
      <c r="G9" s="41" t="s">
        <v>314</v>
      </c>
      <c r="H9" s="91" t="s">
        <v>318</v>
      </c>
      <c r="I9" s="52">
        <v>10.196078431372548</v>
      </c>
    </row>
    <row r="10" spans="1:9" ht="43.8" thickBot="1" x14ac:dyDescent="0.35">
      <c r="A10" s="141"/>
      <c r="B10" s="140"/>
      <c r="C10" s="53" t="s">
        <v>234</v>
      </c>
      <c r="D10" s="53" t="s">
        <v>235</v>
      </c>
      <c r="E10" s="53" t="s">
        <v>236</v>
      </c>
      <c r="F10" s="53" t="s">
        <v>237</v>
      </c>
      <c r="G10" s="53" t="s">
        <v>316</v>
      </c>
      <c r="H10" s="97" t="s">
        <v>317</v>
      </c>
      <c r="I10" s="54">
        <v>9.0196078431372548</v>
      </c>
    </row>
    <row r="11" spans="1:9" ht="57.6" x14ac:dyDescent="0.3">
      <c r="A11" s="141">
        <v>4</v>
      </c>
      <c r="B11" s="142" t="s">
        <v>175</v>
      </c>
      <c r="C11" s="95" t="s">
        <v>198</v>
      </c>
      <c r="D11" s="95" t="s">
        <v>199</v>
      </c>
      <c r="E11" s="95" t="s">
        <v>319</v>
      </c>
      <c r="F11" s="95" t="s">
        <v>242</v>
      </c>
      <c r="G11" s="95" t="s">
        <v>351</v>
      </c>
      <c r="H11" s="96" t="s">
        <v>317</v>
      </c>
      <c r="I11" s="51">
        <v>11.76470588235294</v>
      </c>
    </row>
    <row r="12" spans="1:9" ht="86.4" x14ac:dyDescent="0.3">
      <c r="A12" s="141"/>
      <c r="B12" s="143"/>
      <c r="C12" s="44" t="s">
        <v>238</v>
      </c>
      <c r="D12" s="44" t="s">
        <v>200</v>
      </c>
      <c r="E12" s="44" t="s">
        <v>320</v>
      </c>
      <c r="F12" s="44" t="s">
        <v>251</v>
      </c>
      <c r="G12" s="44" t="s">
        <v>321</v>
      </c>
      <c r="H12" s="98">
        <v>0.05</v>
      </c>
      <c r="I12" s="56">
        <v>11.029411764705882</v>
      </c>
    </row>
    <row r="13" spans="1:9" ht="43.8" thickBot="1" x14ac:dyDescent="0.35">
      <c r="A13" s="141"/>
      <c r="B13" s="144"/>
      <c r="C13" s="48" t="s">
        <v>239</v>
      </c>
      <c r="D13" s="48" t="s">
        <v>240</v>
      </c>
      <c r="E13" s="48"/>
      <c r="F13" s="48" t="s">
        <v>241</v>
      </c>
      <c r="G13" s="48" t="s">
        <v>322</v>
      </c>
      <c r="H13" s="93" t="s">
        <v>315</v>
      </c>
      <c r="I13" s="49">
        <v>10.294117647058822</v>
      </c>
    </row>
    <row r="14" spans="1:9" ht="57.6" x14ac:dyDescent="0.3">
      <c r="A14" s="141">
        <v>5</v>
      </c>
      <c r="B14" s="145" t="s">
        <v>176</v>
      </c>
      <c r="C14" s="55" t="s">
        <v>201</v>
      </c>
      <c r="D14" s="55" t="s">
        <v>202</v>
      </c>
      <c r="E14" s="55"/>
      <c r="F14" s="88" t="s">
        <v>243</v>
      </c>
    </row>
    <row r="15" spans="1:9" ht="57.6" x14ac:dyDescent="0.3">
      <c r="A15" s="141"/>
      <c r="B15" s="145"/>
      <c r="C15" s="41" t="s">
        <v>203</v>
      </c>
      <c r="D15" s="41" t="s">
        <v>204</v>
      </c>
      <c r="E15" s="41" t="s">
        <v>205</v>
      </c>
      <c r="F15" s="52" t="s">
        <v>244</v>
      </c>
    </row>
    <row r="16" spans="1:9" ht="58.2" thickBot="1" x14ac:dyDescent="0.35">
      <c r="A16" s="141"/>
      <c r="B16" s="146"/>
      <c r="C16" s="53" t="s">
        <v>209</v>
      </c>
      <c r="D16" s="53" t="s">
        <v>245</v>
      </c>
      <c r="E16" s="53" t="s">
        <v>210</v>
      </c>
      <c r="F16" s="54" t="s">
        <v>246</v>
      </c>
    </row>
    <row r="17" spans="1:6" ht="43.2" x14ac:dyDescent="0.3">
      <c r="A17" s="141">
        <v>6</v>
      </c>
      <c r="B17" s="147" t="s">
        <v>177</v>
      </c>
      <c r="C17" s="45" t="s">
        <v>206</v>
      </c>
      <c r="D17" s="45" t="s">
        <v>207</v>
      </c>
      <c r="E17" s="45" t="s">
        <v>208</v>
      </c>
      <c r="F17" s="46" t="s">
        <v>247</v>
      </c>
    </row>
    <row r="18" spans="1:6" ht="87" thickBot="1" x14ac:dyDescent="0.35">
      <c r="A18" s="141"/>
      <c r="B18" s="148"/>
      <c r="C18" s="48" t="s">
        <v>249</v>
      </c>
      <c r="D18" s="48" t="s">
        <v>248</v>
      </c>
      <c r="E18" s="48"/>
      <c r="F18" s="49" t="s">
        <v>250</v>
      </c>
    </row>
    <row r="19" spans="1:6" ht="43.2" x14ac:dyDescent="0.3">
      <c r="A19" s="141">
        <v>7</v>
      </c>
      <c r="B19" s="149" t="s">
        <v>178</v>
      </c>
      <c r="C19" s="50" t="s">
        <v>211</v>
      </c>
      <c r="D19" s="50" t="s">
        <v>212</v>
      </c>
      <c r="E19" s="50" t="s">
        <v>213</v>
      </c>
      <c r="F19" s="57" t="s">
        <v>254</v>
      </c>
    </row>
    <row r="20" spans="1:6" ht="43.8" thickBot="1" x14ac:dyDescent="0.35">
      <c r="A20" s="141"/>
      <c r="B20" s="146"/>
      <c r="C20" s="42" t="s">
        <v>252</v>
      </c>
      <c r="D20" s="42" t="s">
        <v>253</v>
      </c>
      <c r="E20" s="42"/>
      <c r="F20" s="63" t="s">
        <v>255</v>
      </c>
    </row>
    <row r="21" spans="1:6" ht="43.2" x14ac:dyDescent="0.3">
      <c r="A21" s="141">
        <v>8</v>
      </c>
      <c r="B21" s="147" t="s">
        <v>179</v>
      </c>
      <c r="C21" s="45" t="s">
        <v>214</v>
      </c>
      <c r="D21" s="45" t="s">
        <v>215</v>
      </c>
      <c r="E21" s="45" t="s">
        <v>213</v>
      </c>
      <c r="F21" s="46" t="s">
        <v>254</v>
      </c>
    </row>
    <row r="22" spans="1:6" ht="28.8" x14ac:dyDescent="0.3">
      <c r="A22" s="141"/>
      <c r="B22" s="150"/>
      <c r="C22" s="44" t="s">
        <v>256</v>
      </c>
      <c r="D22" s="44"/>
      <c r="E22" s="44"/>
      <c r="F22" s="56" t="s">
        <v>258</v>
      </c>
    </row>
    <row r="23" spans="1:6" ht="29.4" thickBot="1" x14ac:dyDescent="0.35">
      <c r="A23" s="141"/>
      <c r="B23" s="148"/>
      <c r="C23" s="48" t="s">
        <v>257</v>
      </c>
      <c r="D23" s="48"/>
      <c r="E23" s="48"/>
      <c r="F23" s="49" t="s">
        <v>259</v>
      </c>
    </row>
    <row r="24" spans="1:6" ht="43.2" x14ac:dyDescent="0.3">
      <c r="A24" s="141">
        <v>9</v>
      </c>
      <c r="B24" s="149" t="s">
        <v>180</v>
      </c>
      <c r="C24" s="50" t="s">
        <v>216</v>
      </c>
      <c r="D24" s="50" t="s">
        <v>217</v>
      </c>
      <c r="E24" s="50" t="s">
        <v>218</v>
      </c>
      <c r="F24" s="57" t="s">
        <v>264</v>
      </c>
    </row>
    <row r="25" spans="1:6" ht="28.8" x14ac:dyDescent="0.3">
      <c r="A25" s="141"/>
      <c r="B25" s="145"/>
      <c r="C25" s="41" t="s">
        <v>260</v>
      </c>
      <c r="D25" s="41" t="s">
        <v>262</v>
      </c>
      <c r="E25" s="41"/>
      <c r="F25" s="52" t="s">
        <v>265</v>
      </c>
    </row>
    <row r="26" spans="1:6" ht="43.8" thickBot="1" x14ac:dyDescent="0.35">
      <c r="A26" s="141"/>
      <c r="B26" s="146"/>
      <c r="C26" s="53" t="s">
        <v>261</v>
      </c>
      <c r="D26" s="53" t="s">
        <v>263</v>
      </c>
      <c r="E26" s="53"/>
      <c r="F26" s="54" t="s">
        <v>266</v>
      </c>
    </row>
    <row r="27" spans="1:6" ht="57.6" x14ac:dyDescent="0.3">
      <c r="A27" s="141">
        <v>10</v>
      </c>
      <c r="B27" s="147" t="s">
        <v>267</v>
      </c>
      <c r="C27" s="45" t="s">
        <v>222</v>
      </c>
      <c r="D27" s="45" t="s">
        <v>223</v>
      </c>
      <c r="E27" s="45" t="s">
        <v>224</v>
      </c>
      <c r="F27" s="46" t="s">
        <v>271</v>
      </c>
    </row>
    <row r="28" spans="1:6" ht="43.8" thickBot="1" x14ac:dyDescent="0.35">
      <c r="A28" s="141"/>
      <c r="B28" s="148"/>
      <c r="C28" s="48" t="s">
        <v>269</v>
      </c>
      <c r="D28" s="48" t="s">
        <v>223</v>
      </c>
      <c r="E28" s="48" t="s">
        <v>268</v>
      </c>
      <c r="F28" s="49" t="s">
        <v>270</v>
      </c>
    </row>
  </sheetData>
  <autoFilter ref="A1:I28" xr:uid="{F795A1BF-E94F-412D-BBCC-0F81FBDBA90C}"/>
  <mergeCells count="20">
    <mergeCell ref="A27:A28"/>
    <mergeCell ref="B27:B28"/>
    <mergeCell ref="A19:A20"/>
    <mergeCell ref="B19:B20"/>
    <mergeCell ref="A21:A23"/>
    <mergeCell ref="B21:B23"/>
    <mergeCell ref="A24:A26"/>
    <mergeCell ref="B24:B26"/>
    <mergeCell ref="A11:A13"/>
    <mergeCell ref="B11:B13"/>
    <mergeCell ref="A14:A16"/>
    <mergeCell ref="B14:B16"/>
    <mergeCell ref="A17:A18"/>
    <mergeCell ref="B17:B18"/>
    <mergeCell ref="B2:B4"/>
    <mergeCell ref="A2:A4"/>
    <mergeCell ref="B5:B7"/>
    <mergeCell ref="A5:A7"/>
    <mergeCell ref="A8:A10"/>
    <mergeCell ref="B8:B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1E804-CCC9-4E83-A7C2-B89895379936}">
  <sheetPr>
    <tabColor rgb="FF92D050"/>
  </sheetPr>
  <dimension ref="A1:Q51"/>
  <sheetViews>
    <sheetView workbookViewId="0"/>
  </sheetViews>
  <sheetFormatPr defaultRowHeight="14.4" x14ac:dyDescent="0.3"/>
  <cols>
    <col min="1" max="1" width="27.33203125" bestFit="1" customWidth="1"/>
    <col min="2" max="2" width="15.77734375" bestFit="1" customWidth="1"/>
    <col min="3" max="3" width="19.33203125" bestFit="1" customWidth="1"/>
    <col min="4" max="4" width="27.33203125" bestFit="1" customWidth="1"/>
    <col min="5" max="5" width="14.109375" customWidth="1"/>
    <col min="6" max="8" width="14.33203125" customWidth="1"/>
    <col min="9" max="9" width="13.21875" bestFit="1" customWidth="1"/>
    <col min="10" max="10" width="15.21875" style="30" bestFit="1" customWidth="1"/>
    <col min="11" max="11" width="14.77734375" style="30" bestFit="1" customWidth="1"/>
    <col min="12" max="12" width="16.21875" style="30" bestFit="1" customWidth="1"/>
    <col min="13" max="13" width="16.77734375" bestFit="1" customWidth="1"/>
    <col min="14" max="14" width="15.109375" bestFit="1" customWidth="1"/>
    <col min="15" max="17" width="12.44140625" bestFit="1" customWidth="1"/>
  </cols>
  <sheetData>
    <row r="1" spans="1:17" x14ac:dyDescent="0.3">
      <c r="A1" s="64" t="s">
        <v>145</v>
      </c>
      <c r="B1" s="65" t="s">
        <v>280</v>
      </c>
      <c r="C1" s="66" t="s">
        <v>281</v>
      </c>
      <c r="D1" s="70" t="s">
        <v>294</v>
      </c>
      <c r="E1" s="71" t="s">
        <v>295</v>
      </c>
    </row>
    <row r="2" spans="1:17" ht="15" thickBot="1" x14ac:dyDescent="0.35">
      <c r="A2" s="67">
        <v>425</v>
      </c>
      <c r="B2" s="68">
        <v>1200</v>
      </c>
      <c r="C2" s="69">
        <v>1200</v>
      </c>
    </row>
    <row r="3" spans="1:17" ht="15" thickBot="1" x14ac:dyDescent="0.35"/>
    <row r="4" spans="1:17" s="72" customFormat="1" ht="18" x14ac:dyDescent="0.35">
      <c r="B4" s="72" t="s">
        <v>296</v>
      </c>
      <c r="C4" s="73" t="s">
        <v>291</v>
      </c>
      <c r="D4" s="74" t="s">
        <v>292</v>
      </c>
      <c r="E4" s="75" t="s">
        <v>293</v>
      </c>
      <c r="F4" s="73" t="s">
        <v>297</v>
      </c>
      <c r="G4" s="74" t="s">
        <v>298</v>
      </c>
      <c r="H4" s="75" t="s">
        <v>300</v>
      </c>
      <c r="I4" s="73" t="s">
        <v>304</v>
      </c>
      <c r="J4" s="74" t="s">
        <v>305</v>
      </c>
      <c r="K4" s="75" t="s">
        <v>299</v>
      </c>
      <c r="L4" s="73" t="s">
        <v>306</v>
      </c>
      <c r="M4" s="74" t="s">
        <v>307</v>
      </c>
      <c r="N4" s="75" t="s">
        <v>308</v>
      </c>
      <c r="O4" s="73" t="s">
        <v>309</v>
      </c>
      <c r="P4" s="74" t="s">
        <v>310</v>
      </c>
      <c r="Q4" s="75" t="s">
        <v>311</v>
      </c>
    </row>
    <row r="5" spans="1:17" x14ac:dyDescent="0.3">
      <c r="A5" s="59" t="s">
        <v>273</v>
      </c>
      <c r="B5" s="61">
        <f t="shared" ref="B5:H5" si="0">$A2*$B2</f>
        <v>510000</v>
      </c>
      <c r="C5" s="76">
        <f t="shared" si="0"/>
        <v>510000</v>
      </c>
      <c r="D5" s="77">
        <f t="shared" si="0"/>
        <v>510000</v>
      </c>
      <c r="E5" s="78">
        <f t="shared" si="0"/>
        <v>510000</v>
      </c>
      <c r="F5" s="76">
        <f t="shared" si="0"/>
        <v>510000</v>
      </c>
      <c r="G5" s="77">
        <f t="shared" si="0"/>
        <v>510000</v>
      </c>
      <c r="H5" s="78">
        <f t="shared" si="0"/>
        <v>510000</v>
      </c>
      <c r="I5" s="76">
        <f t="shared" ref="I5:K5" si="1">$A2*$B2</f>
        <v>510000</v>
      </c>
      <c r="J5" s="77">
        <f t="shared" si="1"/>
        <v>510000</v>
      </c>
      <c r="K5" s="78">
        <f t="shared" si="1"/>
        <v>510000</v>
      </c>
      <c r="L5" s="76">
        <f t="shared" ref="L5:N5" si="2">$A2*$B2</f>
        <v>510000</v>
      </c>
      <c r="M5" s="77">
        <f t="shared" si="2"/>
        <v>510000</v>
      </c>
      <c r="N5" s="78">
        <f t="shared" si="2"/>
        <v>510000</v>
      </c>
      <c r="O5" s="76">
        <f t="shared" ref="O5:Q5" si="3">$A2*$B2</f>
        <v>510000</v>
      </c>
      <c r="P5" s="77">
        <f t="shared" si="3"/>
        <v>510000</v>
      </c>
      <c r="Q5" s="78">
        <f t="shared" si="3"/>
        <v>510000</v>
      </c>
    </row>
    <row r="6" spans="1:17" x14ac:dyDescent="0.3">
      <c r="A6" s="59" t="s">
        <v>16</v>
      </c>
      <c r="B6" s="99">
        <f t="shared" ref="B6:H6" si="4">SUM(B7:B10)</f>
        <v>150000</v>
      </c>
      <c r="C6" s="76">
        <f t="shared" si="4"/>
        <v>150000</v>
      </c>
      <c r="D6" s="77">
        <f t="shared" si="4"/>
        <v>150000</v>
      </c>
      <c r="E6" s="78">
        <f t="shared" si="4"/>
        <v>162500</v>
      </c>
      <c r="F6" s="76">
        <f t="shared" si="4"/>
        <v>156000</v>
      </c>
      <c r="G6" s="77">
        <f t="shared" si="4"/>
        <v>147500</v>
      </c>
      <c r="H6" s="78">
        <f t="shared" si="4"/>
        <v>148000</v>
      </c>
      <c r="I6" s="76">
        <f t="shared" ref="I6:K6" si="5">SUM(I7:I10)</f>
        <v>144000</v>
      </c>
      <c r="J6" s="77">
        <f t="shared" si="5"/>
        <v>148000</v>
      </c>
      <c r="K6" s="78">
        <f t="shared" si="5"/>
        <v>149000</v>
      </c>
      <c r="L6" s="76">
        <f t="shared" ref="L6" si="6">SUM(L7:L10)</f>
        <v>150000</v>
      </c>
      <c r="M6" s="77">
        <f t="shared" ref="M6" si="7">SUM(M7:M10)</f>
        <v>153750</v>
      </c>
      <c r="N6" s="78">
        <f t="shared" ref="N6" si="8">SUM(N7:N10)</f>
        <v>142500</v>
      </c>
      <c r="O6" s="76">
        <f t="shared" ref="O6" si="9">SUM(O7:O10)</f>
        <v>150000</v>
      </c>
      <c r="P6" s="77">
        <f t="shared" ref="P6" si="10">SUM(P7:P10)</f>
        <v>150000</v>
      </c>
      <c r="Q6" s="78">
        <f t="shared" ref="Q6" si="11">SUM(Q7:Q10)</f>
        <v>150000</v>
      </c>
    </row>
    <row r="7" spans="1:17" x14ac:dyDescent="0.3">
      <c r="A7" t="s">
        <v>149</v>
      </c>
      <c r="B7" s="60">
        <v>30000</v>
      </c>
      <c r="C7" s="79">
        <v>30000</v>
      </c>
      <c r="D7" s="24">
        <v>30000</v>
      </c>
      <c r="E7" s="80">
        <v>30000</v>
      </c>
      <c r="F7" s="82">
        <v>36000</v>
      </c>
      <c r="G7" s="24">
        <v>30000</v>
      </c>
      <c r="H7" s="80">
        <v>30000</v>
      </c>
      <c r="I7" s="82">
        <v>39000</v>
      </c>
      <c r="J7" s="24">
        <v>30000</v>
      </c>
      <c r="K7" s="80">
        <v>30000</v>
      </c>
      <c r="L7" s="79">
        <v>30000</v>
      </c>
      <c r="M7" s="24">
        <v>30000</v>
      </c>
      <c r="N7" s="80">
        <v>30000</v>
      </c>
      <c r="O7" s="79">
        <v>30000</v>
      </c>
      <c r="P7" s="24">
        <v>30000</v>
      </c>
      <c r="Q7" s="80">
        <v>30000</v>
      </c>
    </row>
    <row r="8" spans="1:17" x14ac:dyDescent="0.3">
      <c r="A8" t="s">
        <v>150</v>
      </c>
      <c r="B8" s="60">
        <v>20000</v>
      </c>
      <c r="C8" s="79">
        <v>20000</v>
      </c>
      <c r="D8" s="24">
        <v>20000</v>
      </c>
      <c r="E8" s="80">
        <v>20000</v>
      </c>
      <c r="F8" s="79">
        <v>20000</v>
      </c>
      <c r="G8" s="24">
        <v>20000</v>
      </c>
      <c r="H8" s="83">
        <v>18000</v>
      </c>
      <c r="I8" s="94">
        <v>5000</v>
      </c>
      <c r="J8" s="85">
        <v>18000</v>
      </c>
      <c r="K8" s="83">
        <v>19000</v>
      </c>
      <c r="L8" s="79">
        <v>20000</v>
      </c>
      <c r="M8" s="24">
        <v>20000</v>
      </c>
      <c r="N8" s="80">
        <v>20000</v>
      </c>
      <c r="O8" s="79">
        <v>20000</v>
      </c>
      <c r="P8" s="24">
        <v>20000</v>
      </c>
      <c r="Q8" s="80">
        <v>20000</v>
      </c>
    </row>
    <row r="9" spans="1:17" x14ac:dyDescent="0.3">
      <c r="A9" t="s">
        <v>151</v>
      </c>
      <c r="B9" s="60">
        <v>75000</v>
      </c>
      <c r="C9" s="79">
        <v>75000</v>
      </c>
      <c r="D9" s="24">
        <v>75000</v>
      </c>
      <c r="E9" s="80">
        <v>75000</v>
      </c>
      <c r="F9" s="79">
        <v>75000</v>
      </c>
      <c r="G9" s="24">
        <v>75000</v>
      </c>
      <c r="H9" s="80">
        <v>75000</v>
      </c>
      <c r="I9" s="79">
        <v>75000</v>
      </c>
      <c r="J9" s="24">
        <v>75000</v>
      </c>
      <c r="K9" s="80">
        <v>75000</v>
      </c>
      <c r="L9" s="79">
        <v>75000</v>
      </c>
      <c r="M9" s="84">
        <v>78750</v>
      </c>
      <c r="N9" s="83">
        <v>67500</v>
      </c>
      <c r="O9" s="79">
        <v>75000</v>
      </c>
      <c r="P9" s="24">
        <v>75000</v>
      </c>
      <c r="Q9" s="80">
        <v>75000</v>
      </c>
    </row>
    <row r="10" spans="1:17" x14ac:dyDescent="0.3">
      <c r="A10" t="s">
        <v>272</v>
      </c>
      <c r="B10" s="60">
        <v>25000</v>
      </c>
      <c r="C10" s="79">
        <v>25000</v>
      </c>
      <c r="D10" s="24">
        <v>25000</v>
      </c>
      <c r="E10" s="81">
        <v>37500</v>
      </c>
      <c r="F10" s="79">
        <v>25000</v>
      </c>
      <c r="G10" s="85">
        <v>22500</v>
      </c>
      <c r="H10" s="80">
        <v>25000</v>
      </c>
      <c r="I10" s="79">
        <v>25000</v>
      </c>
      <c r="J10" s="24">
        <v>25000</v>
      </c>
      <c r="K10" s="80">
        <v>25000</v>
      </c>
      <c r="L10" s="79">
        <v>25000</v>
      </c>
      <c r="M10" s="24">
        <v>25000</v>
      </c>
      <c r="N10" s="80">
        <v>25000</v>
      </c>
      <c r="O10" s="79">
        <v>25000</v>
      </c>
      <c r="P10" s="24">
        <v>25000</v>
      </c>
      <c r="Q10" s="80">
        <v>25000</v>
      </c>
    </row>
    <row r="11" spans="1:17" x14ac:dyDescent="0.3">
      <c r="A11" s="59" t="s">
        <v>274</v>
      </c>
      <c r="B11" s="99">
        <f t="shared" ref="B11:H11" si="12">B5-B6</f>
        <v>360000</v>
      </c>
      <c r="C11" s="76">
        <f t="shared" si="12"/>
        <v>360000</v>
      </c>
      <c r="D11" s="77">
        <f t="shared" si="12"/>
        <v>360000</v>
      </c>
      <c r="E11" s="78">
        <f t="shared" si="12"/>
        <v>347500</v>
      </c>
      <c r="F11" s="76">
        <f t="shared" si="12"/>
        <v>354000</v>
      </c>
      <c r="G11" s="77">
        <f t="shared" si="12"/>
        <v>362500</v>
      </c>
      <c r="H11" s="78">
        <f t="shared" si="12"/>
        <v>362000</v>
      </c>
      <c r="I11" s="76">
        <f t="shared" ref="I11:K11" si="13">I5-I6</f>
        <v>366000</v>
      </c>
      <c r="J11" s="77">
        <f t="shared" si="13"/>
        <v>362000</v>
      </c>
      <c r="K11" s="78">
        <f t="shared" si="13"/>
        <v>361000</v>
      </c>
      <c r="L11" s="76">
        <f t="shared" ref="L11:N11" si="14">L5-L6</f>
        <v>360000</v>
      </c>
      <c r="M11" s="77">
        <f t="shared" si="14"/>
        <v>356250</v>
      </c>
      <c r="N11" s="78">
        <f t="shared" si="14"/>
        <v>367500</v>
      </c>
      <c r="O11" s="76">
        <f t="shared" ref="O11:Q11" si="15">O5-O6</f>
        <v>360000</v>
      </c>
      <c r="P11" s="77">
        <f t="shared" si="15"/>
        <v>360000</v>
      </c>
      <c r="Q11" s="78">
        <f t="shared" si="15"/>
        <v>360000</v>
      </c>
    </row>
    <row r="12" spans="1:17" x14ac:dyDescent="0.3">
      <c r="A12" s="59" t="s">
        <v>275</v>
      </c>
      <c r="B12" s="99">
        <f t="shared" ref="B12:H12" si="16">SUM(B13:B15)</f>
        <v>300000</v>
      </c>
      <c r="C12" s="76">
        <f t="shared" si="16"/>
        <v>322500</v>
      </c>
      <c r="D12" s="77">
        <f t="shared" si="16"/>
        <v>325000</v>
      </c>
      <c r="E12" s="78">
        <f t="shared" si="16"/>
        <v>285000</v>
      </c>
      <c r="F12" s="76">
        <f t="shared" si="16"/>
        <v>300000</v>
      </c>
      <c r="G12" s="77">
        <f t="shared" si="16"/>
        <v>300000</v>
      </c>
      <c r="H12" s="78">
        <f t="shared" si="16"/>
        <v>300000</v>
      </c>
      <c r="I12" s="76">
        <f t="shared" ref="I12:K12" si="17">SUM(I13:I15)</f>
        <v>300000</v>
      </c>
      <c r="J12" s="77">
        <f t="shared" si="17"/>
        <v>320000</v>
      </c>
      <c r="K12" s="78">
        <f t="shared" si="17"/>
        <v>315000</v>
      </c>
      <c r="L12" s="76">
        <f t="shared" ref="L12" si="18">SUM(L13:L15)</f>
        <v>300000</v>
      </c>
      <c r="M12" s="77">
        <f t="shared" ref="M12" si="19">SUM(M13:M15)</f>
        <v>300000</v>
      </c>
      <c r="N12" s="78">
        <f t="shared" ref="N12" si="20">SUM(N13:N15)</f>
        <v>315000</v>
      </c>
      <c r="O12" s="76">
        <f t="shared" ref="O12" si="21">SUM(O13:O15)</f>
        <v>300000</v>
      </c>
      <c r="P12" s="77">
        <f t="shared" ref="P12" si="22">SUM(P13:P15)</f>
        <v>300000</v>
      </c>
      <c r="Q12" s="78">
        <f t="shared" ref="Q12" si="23">SUM(Q13:Q15)</f>
        <v>300000</v>
      </c>
    </row>
    <row r="13" spans="1:17" x14ac:dyDescent="0.3">
      <c r="A13" t="s">
        <v>276</v>
      </c>
      <c r="B13" s="60">
        <v>150000</v>
      </c>
      <c r="C13" s="82">
        <v>172500</v>
      </c>
      <c r="D13" s="24">
        <v>150000</v>
      </c>
      <c r="E13" s="83">
        <v>135000</v>
      </c>
      <c r="F13" s="79">
        <v>150000</v>
      </c>
      <c r="G13" s="24">
        <v>150000</v>
      </c>
      <c r="H13" s="80">
        <v>150000</v>
      </c>
      <c r="I13" s="79">
        <v>150000</v>
      </c>
      <c r="J13" s="24">
        <v>150000</v>
      </c>
      <c r="K13" s="81">
        <v>165000</v>
      </c>
      <c r="L13" s="79">
        <v>150000</v>
      </c>
      <c r="M13" s="24">
        <v>150000</v>
      </c>
      <c r="N13" s="81">
        <v>165000</v>
      </c>
      <c r="O13" s="79">
        <v>150000</v>
      </c>
      <c r="P13" s="24">
        <v>150000</v>
      </c>
      <c r="Q13" s="80">
        <v>150000</v>
      </c>
    </row>
    <row r="14" spans="1:17" x14ac:dyDescent="0.3">
      <c r="A14" t="s">
        <v>277</v>
      </c>
      <c r="B14" s="60">
        <v>50000</v>
      </c>
      <c r="C14" s="79">
        <v>50000</v>
      </c>
      <c r="D14" s="24">
        <v>50000</v>
      </c>
      <c r="E14" s="80">
        <v>50000</v>
      </c>
      <c r="F14" s="79">
        <v>50000</v>
      </c>
      <c r="G14" s="24">
        <v>50000</v>
      </c>
      <c r="H14" s="80">
        <v>50000</v>
      </c>
      <c r="I14" s="79">
        <v>50000</v>
      </c>
      <c r="J14" s="24">
        <v>50000</v>
      </c>
      <c r="K14" s="80">
        <v>50000</v>
      </c>
      <c r="L14" s="79">
        <v>50000</v>
      </c>
      <c r="M14" s="24">
        <v>50000</v>
      </c>
      <c r="N14" s="80">
        <v>50000</v>
      </c>
      <c r="O14" s="79">
        <v>50000</v>
      </c>
      <c r="P14" s="24">
        <v>50000</v>
      </c>
      <c r="Q14" s="80">
        <v>50000</v>
      </c>
    </row>
    <row r="15" spans="1:17" x14ac:dyDescent="0.3">
      <c r="A15" t="s">
        <v>278</v>
      </c>
      <c r="B15" s="60">
        <v>100000</v>
      </c>
      <c r="C15" s="79">
        <v>100000</v>
      </c>
      <c r="D15" s="84">
        <v>125000</v>
      </c>
      <c r="E15" s="80">
        <v>100000</v>
      </c>
      <c r="F15" s="79">
        <v>100000</v>
      </c>
      <c r="G15" s="24">
        <v>100000</v>
      </c>
      <c r="H15" s="80">
        <v>100000</v>
      </c>
      <c r="I15" s="79">
        <v>100000</v>
      </c>
      <c r="J15" s="84">
        <v>120000</v>
      </c>
      <c r="K15" s="80">
        <v>100000</v>
      </c>
      <c r="L15" s="79">
        <v>100000</v>
      </c>
      <c r="M15" s="24">
        <v>100000</v>
      </c>
      <c r="N15" s="80">
        <v>100000</v>
      </c>
      <c r="O15" s="79">
        <v>100000</v>
      </c>
      <c r="P15" s="24">
        <v>100000</v>
      </c>
      <c r="Q15" s="80">
        <v>100000</v>
      </c>
    </row>
    <row r="16" spans="1:17" x14ac:dyDescent="0.3">
      <c r="A16" s="59" t="s">
        <v>279</v>
      </c>
      <c r="B16" s="99">
        <f>B11-B12</f>
        <v>60000</v>
      </c>
      <c r="C16" s="76">
        <f t="shared" ref="C16:H16" si="24">C11-C12</f>
        <v>37500</v>
      </c>
      <c r="D16" s="77">
        <f t="shared" si="24"/>
        <v>35000</v>
      </c>
      <c r="E16" s="78">
        <f t="shared" si="24"/>
        <v>62500</v>
      </c>
      <c r="F16" s="76">
        <f t="shared" si="24"/>
        <v>54000</v>
      </c>
      <c r="G16" s="77">
        <f t="shared" si="24"/>
        <v>62500</v>
      </c>
      <c r="H16" s="78">
        <f t="shared" si="24"/>
        <v>62000</v>
      </c>
      <c r="I16" s="76">
        <f t="shared" ref="I16:K16" si="25">I11-I12</f>
        <v>66000</v>
      </c>
      <c r="J16" s="77">
        <f t="shared" si="25"/>
        <v>42000</v>
      </c>
      <c r="K16" s="78">
        <f t="shared" si="25"/>
        <v>46000</v>
      </c>
      <c r="L16" s="76">
        <f t="shared" ref="L16:N16" si="26">L11-L12</f>
        <v>60000</v>
      </c>
      <c r="M16" s="77">
        <f t="shared" si="26"/>
        <v>56250</v>
      </c>
      <c r="N16" s="78">
        <f t="shared" si="26"/>
        <v>52500</v>
      </c>
      <c r="O16" s="76">
        <f t="shared" ref="O16:Q16" si="27">O11-O12</f>
        <v>60000</v>
      </c>
      <c r="P16" s="77">
        <f t="shared" si="27"/>
        <v>60000</v>
      </c>
      <c r="Q16" s="78">
        <f t="shared" si="27"/>
        <v>60000</v>
      </c>
    </row>
    <row r="17" spans="1:17" x14ac:dyDescent="0.3">
      <c r="C17" s="23"/>
      <c r="E17" s="25"/>
      <c r="F17" s="23"/>
      <c r="H17" s="25"/>
      <c r="I17" s="23"/>
      <c r="J17"/>
      <c r="K17" s="25"/>
      <c r="L17" s="23"/>
      <c r="N17" s="25"/>
      <c r="O17" s="23"/>
      <c r="Q17" s="25"/>
    </row>
    <row r="18" spans="1:17" x14ac:dyDescent="0.3">
      <c r="C18" s="23"/>
      <c r="E18" s="25"/>
      <c r="F18" s="23"/>
      <c r="H18" s="25"/>
      <c r="I18" s="23"/>
      <c r="J18"/>
      <c r="K18" s="25"/>
      <c r="L18" s="23"/>
      <c r="N18" s="25"/>
      <c r="O18" s="23"/>
      <c r="Q18" s="25"/>
    </row>
    <row r="19" spans="1:17" ht="15" thickBot="1" x14ac:dyDescent="0.35">
      <c r="A19" s="59" t="s">
        <v>283</v>
      </c>
      <c r="B19" s="100">
        <f>(B16/B5)*100</f>
        <v>11.76470588235294</v>
      </c>
      <c r="C19" s="26">
        <f>(C16/C5)*100</f>
        <v>7.3529411764705888</v>
      </c>
      <c r="D19" s="27">
        <f t="shared" ref="D19:E19" si="28">(D16/D5)*100</f>
        <v>6.8627450980392162</v>
      </c>
      <c r="E19" s="28">
        <f t="shared" si="28"/>
        <v>12.254901960784313</v>
      </c>
      <c r="F19" s="26">
        <f>(F16/F5)*100</f>
        <v>10.588235294117647</v>
      </c>
      <c r="G19" s="27">
        <f t="shared" ref="G19:K19" si="29">(G16/G5)*100</f>
        <v>12.254901960784313</v>
      </c>
      <c r="H19" s="28">
        <f t="shared" si="29"/>
        <v>12.156862745098039</v>
      </c>
      <c r="I19" s="26">
        <f t="shared" si="29"/>
        <v>12.941176470588237</v>
      </c>
      <c r="J19" s="27">
        <f t="shared" si="29"/>
        <v>8.235294117647058</v>
      </c>
      <c r="K19" s="28">
        <f t="shared" si="29"/>
        <v>9.0196078431372548</v>
      </c>
      <c r="L19" s="26">
        <f t="shared" ref="L19:N19" si="30">(L16/L5)*100</f>
        <v>11.76470588235294</v>
      </c>
      <c r="M19" s="27">
        <f t="shared" si="30"/>
        <v>11.029411764705882</v>
      </c>
      <c r="N19" s="28">
        <f t="shared" si="30"/>
        <v>10.294117647058822</v>
      </c>
      <c r="O19" s="26">
        <f t="shared" ref="O19:Q19" si="31">(O16/O5)*100</f>
        <v>11.76470588235294</v>
      </c>
      <c r="P19" s="27">
        <f t="shared" si="31"/>
        <v>11.76470588235294</v>
      </c>
      <c r="Q19" s="28">
        <f t="shared" si="31"/>
        <v>11.76470588235294</v>
      </c>
    </row>
    <row r="20" spans="1:17" x14ac:dyDescent="0.3">
      <c r="A20" t="s">
        <v>282</v>
      </c>
    </row>
    <row r="24" spans="1:17" x14ac:dyDescent="0.3">
      <c r="B24" t="s">
        <v>326</v>
      </c>
      <c r="C24" t="s">
        <v>327</v>
      </c>
      <c r="D24" t="s">
        <v>328</v>
      </c>
      <c r="E24" t="s">
        <v>329</v>
      </c>
      <c r="F24" t="s">
        <v>331</v>
      </c>
      <c r="G24" t="s">
        <v>332</v>
      </c>
      <c r="H24" t="s">
        <v>333</v>
      </c>
      <c r="I24" t="s">
        <v>338</v>
      </c>
      <c r="J24" s="30" t="s">
        <v>339</v>
      </c>
      <c r="K24" s="30" t="s">
        <v>340</v>
      </c>
      <c r="L24" s="30" t="s">
        <v>342</v>
      </c>
      <c r="M24" s="30" t="s">
        <v>343</v>
      </c>
      <c r="N24" s="30" t="s">
        <v>344</v>
      </c>
    </row>
    <row r="28" spans="1:17" x14ac:dyDescent="0.3">
      <c r="D28" t="s">
        <v>330</v>
      </c>
      <c r="G28" t="s">
        <v>334</v>
      </c>
      <c r="J28" s="30" t="s">
        <v>341</v>
      </c>
      <c r="M28" t="s">
        <v>345</v>
      </c>
    </row>
    <row r="33" spans="4:11" x14ac:dyDescent="0.3">
      <c r="F33" t="s">
        <v>337</v>
      </c>
      <c r="G33" t="s">
        <v>336</v>
      </c>
      <c r="H33" t="s">
        <v>335</v>
      </c>
      <c r="I33" t="s">
        <v>346</v>
      </c>
      <c r="J33" s="30" t="s">
        <v>347</v>
      </c>
      <c r="K33" s="30" t="s">
        <v>348</v>
      </c>
    </row>
    <row r="34" spans="4:11" ht="15" thickBot="1" x14ac:dyDescent="0.35"/>
    <row r="35" spans="4:11" ht="18" x14ac:dyDescent="0.35">
      <c r="F35" s="103" t="s">
        <v>293</v>
      </c>
      <c r="G35" s="75" t="s">
        <v>293</v>
      </c>
      <c r="H35" s="75" t="s">
        <v>293</v>
      </c>
      <c r="I35" s="75" t="s">
        <v>298</v>
      </c>
      <c r="J35" s="75" t="s">
        <v>298</v>
      </c>
      <c r="K35" s="75" t="s">
        <v>298</v>
      </c>
    </row>
    <row r="36" spans="4:11" x14ac:dyDescent="0.3">
      <c r="D36" s="59" t="s">
        <v>273</v>
      </c>
      <c r="F36" s="104">
        <v>510000</v>
      </c>
      <c r="G36" s="78">
        <v>510000</v>
      </c>
      <c r="H36" s="78">
        <v>510000</v>
      </c>
      <c r="I36" s="78">
        <v>510000</v>
      </c>
      <c r="J36" s="78">
        <v>510000</v>
      </c>
      <c r="K36" s="78">
        <v>510000</v>
      </c>
    </row>
    <row r="37" spans="4:11" x14ac:dyDescent="0.3">
      <c r="D37" s="59" t="s">
        <v>16</v>
      </c>
      <c r="F37" s="104">
        <f t="shared" ref="F37:K37" si="32">SUM(F38:F41)</f>
        <v>168500</v>
      </c>
      <c r="G37" s="78">
        <f t="shared" si="32"/>
        <v>158750</v>
      </c>
      <c r="H37" s="78">
        <f t="shared" si="32"/>
        <v>160500</v>
      </c>
      <c r="I37" s="78">
        <f t="shared" si="32"/>
        <v>152750</v>
      </c>
      <c r="J37" s="78">
        <f t="shared" si="32"/>
        <v>158750</v>
      </c>
      <c r="K37" s="78">
        <f t="shared" si="32"/>
        <v>158750</v>
      </c>
    </row>
    <row r="38" spans="4:11" x14ac:dyDescent="0.3">
      <c r="D38" t="s">
        <v>149</v>
      </c>
      <c r="F38" s="110">
        <v>36000</v>
      </c>
      <c r="G38" s="80">
        <v>30000</v>
      </c>
      <c r="H38" s="80">
        <v>30000</v>
      </c>
      <c r="I38" s="81">
        <v>39000</v>
      </c>
      <c r="J38" s="80">
        <v>30000</v>
      </c>
      <c r="K38" s="80">
        <v>30000</v>
      </c>
    </row>
    <row r="39" spans="4:11" x14ac:dyDescent="0.3">
      <c r="D39" t="s">
        <v>150</v>
      </c>
      <c r="F39" s="105">
        <v>20000</v>
      </c>
      <c r="G39" s="80">
        <v>20000</v>
      </c>
      <c r="H39" s="83">
        <v>18000</v>
      </c>
      <c r="I39" s="83">
        <v>5000</v>
      </c>
      <c r="J39" s="80">
        <v>20000</v>
      </c>
      <c r="K39" s="80">
        <v>20000</v>
      </c>
    </row>
    <row r="40" spans="4:11" x14ac:dyDescent="0.3">
      <c r="D40" t="s">
        <v>151</v>
      </c>
      <c r="F40" s="105">
        <v>75000</v>
      </c>
      <c r="G40" s="80">
        <v>75000</v>
      </c>
      <c r="H40" s="80">
        <v>75000</v>
      </c>
      <c r="I40" s="80">
        <v>75000</v>
      </c>
      <c r="J40" s="80">
        <v>75000</v>
      </c>
      <c r="K40" s="80">
        <v>75000</v>
      </c>
    </row>
    <row r="41" spans="4:11" x14ac:dyDescent="0.3">
      <c r="D41" t="s">
        <v>272</v>
      </c>
      <c r="F41" s="106">
        <v>37500</v>
      </c>
      <c r="G41" s="83">
        <v>33750</v>
      </c>
      <c r="H41" s="101">
        <v>37500</v>
      </c>
      <c r="I41" s="101">
        <v>33750</v>
      </c>
      <c r="J41" s="101">
        <v>33750</v>
      </c>
      <c r="K41" s="101">
        <v>33750</v>
      </c>
    </row>
    <row r="42" spans="4:11" x14ac:dyDescent="0.3">
      <c r="D42" s="59" t="s">
        <v>274</v>
      </c>
      <c r="F42" s="107">
        <f t="shared" ref="F42:K42" si="33">F36-F37</f>
        <v>341500</v>
      </c>
      <c r="G42" s="102">
        <f t="shared" si="33"/>
        <v>351250</v>
      </c>
      <c r="H42" s="102">
        <f t="shared" si="33"/>
        <v>349500</v>
      </c>
      <c r="I42" s="102">
        <f t="shared" si="33"/>
        <v>357250</v>
      </c>
      <c r="J42" s="102">
        <f t="shared" si="33"/>
        <v>351250</v>
      </c>
      <c r="K42" s="102">
        <f t="shared" si="33"/>
        <v>351250</v>
      </c>
    </row>
    <row r="43" spans="4:11" x14ac:dyDescent="0.3">
      <c r="D43" s="59" t="s">
        <v>275</v>
      </c>
      <c r="F43" s="107">
        <f t="shared" ref="F43:K43" si="34">SUM(F44:F46)</f>
        <v>285000</v>
      </c>
      <c r="G43" s="102">
        <f t="shared" si="34"/>
        <v>285000</v>
      </c>
      <c r="H43" s="102">
        <f t="shared" si="34"/>
        <v>285000</v>
      </c>
      <c r="I43" s="102">
        <f t="shared" si="34"/>
        <v>285000</v>
      </c>
      <c r="J43" s="102">
        <f t="shared" si="34"/>
        <v>285000</v>
      </c>
      <c r="K43" s="102">
        <f t="shared" si="34"/>
        <v>285000</v>
      </c>
    </row>
    <row r="44" spans="4:11" x14ac:dyDescent="0.3">
      <c r="D44" t="s">
        <v>276</v>
      </c>
      <c r="F44" s="106">
        <v>135000</v>
      </c>
      <c r="G44" s="101">
        <v>135000</v>
      </c>
      <c r="H44" s="101">
        <v>135000</v>
      </c>
      <c r="I44" s="101">
        <v>135000</v>
      </c>
      <c r="J44" s="101">
        <v>135000</v>
      </c>
      <c r="K44" s="101">
        <v>135000</v>
      </c>
    </row>
    <row r="45" spans="4:11" x14ac:dyDescent="0.3">
      <c r="D45" t="s">
        <v>277</v>
      </c>
      <c r="F45" s="105">
        <v>50000</v>
      </c>
      <c r="G45" s="80">
        <v>50000</v>
      </c>
      <c r="H45" s="80">
        <v>50000</v>
      </c>
      <c r="I45" s="80">
        <v>50000</v>
      </c>
      <c r="J45" s="80">
        <v>50000</v>
      </c>
      <c r="K45" s="80">
        <v>50000</v>
      </c>
    </row>
    <row r="46" spans="4:11" x14ac:dyDescent="0.3">
      <c r="D46" t="s">
        <v>278</v>
      </c>
      <c r="F46" s="105">
        <v>100000</v>
      </c>
      <c r="G46" s="80">
        <v>100000</v>
      </c>
      <c r="H46" s="80">
        <v>100000</v>
      </c>
      <c r="I46" s="80">
        <v>100000</v>
      </c>
      <c r="J46" s="80">
        <v>100000</v>
      </c>
      <c r="K46" s="80">
        <v>100000</v>
      </c>
    </row>
    <row r="47" spans="4:11" x14ac:dyDescent="0.3">
      <c r="D47" s="59" t="s">
        <v>279</v>
      </c>
      <c r="F47" s="104">
        <f t="shared" ref="F47:K47" si="35">F42-F43</f>
        <v>56500</v>
      </c>
      <c r="G47" s="78">
        <f t="shared" si="35"/>
        <v>66250</v>
      </c>
      <c r="H47" s="78">
        <f t="shared" si="35"/>
        <v>64500</v>
      </c>
      <c r="I47" s="78">
        <f t="shared" si="35"/>
        <v>72250</v>
      </c>
      <c r="J47" s="78">
        <f t="shared" si="35"/>
        <v>66250</v>
      </c>
      <c r="K47" s="78">
        <f t="shared" si="35"/>
        <v>66250</v>
      </c>
    </row>
    <row r="48" spans="4:11" x14ac:dyDescent="0.3">
      <c r="F48" s="108"/>
      <c r="G48" s="25"/>
      <c r="H48" s="25"/>
      <c r="I48" s="25"/>
      <c r="J48" s="25"/>
      <c r="K48" s="25"/>
    </row>
    <row r="49" spans="4:11" x14ac:dyDescent="0.3">
      <c r="F49" s="108"/>
      <c r="G49" s="25"/>
      <c r="H49" s="25"/>
      <c r="I49" s="25"/>
      <c r="J49" s="25"/>
      <c r="K49" s="25"/>
    </row>
    <row r="50" spans="4:11" ht="15" thickBot="1" x14ac:dyDescent="0.35">
      <c r="D50" s="59" t="s">
        <v>283</v>
      </c>
      <c r="F50" s="109">
        <f t="shared" ref="F50:K50" si="36">(F47/F36)*100</f>
        <v>11.078431372549019</v>
      </c>
      <c r="G50" s="111">
        <f t="shared" si="36"/>
        <v>12.990196078431374</v>
      </c>
      <c r="H50" s="28">
        <f t="shared" si="36"/>
        <v>12.647058823529411</v>
      </c>
      <c r="I50" s="28">
        <f t="shared" si="36"/>
        <v>14.166666666666666</v>
      </c>
      <c r="J50" s="28">
        <f t="shared" si="36"/>
        <v>12.990196078431374</v>
      </c>
      <c r="K50" s="28">
        <f t="shared" si="36"/>
        <v>12.990196078431374</v>
      </c>
    </row>
    <row r="51" spans="4:11" x14ac:dyDescent="0.3">
      <c r="D51" t="s">
        <v>282</v>
      </c>
      <c r="G51" t="s">
        <v>298</v>
      </c>
      <c r="I51" t="s">
        <v>304</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E3D0-D4B4-47B9-AE20-5868DF0A5CCB}">
  <sheetPr>
    <tabColor rgb="FF92D050"/>
  </sheetPr>
  <dimension ref="A1:F77"/>
  <sheetViews>
    <sheetView tabSelected="1" topLeftCell="A27" workbookViewId="0">
      <pane xSplit="1" topLeftCell="B1" activePane="topRight" state="frozen"/>
      <selection pane="topRight" activeCell="D8" sqref="D8"/>
    </sheetView>
  </sheetViews>
  <sheetFormatPr defaultColWidth="8.77734375" defaultRowHeight="14.4" x14ac:dyDescent="0.3"/>
  <cols>
    <col min="1" max="1" width="28.21875" style="115" bestFit="1" customWidth="1"/>
    <col min="2" max="2" width="16" style="115" bestFit="1" customWidth="1"/>
    <col min="3" max="6" width="12.44140625" style="115" bestFit="1" customWidth="1"/>
    <col min="7" max="16384" width="8.77734375" style="115"/>
  </cols>
  <sheetData>
    <row r="1" spans="1:6" x14ac:dyDescent="0.3">
      <c r="A1" s="112" t="s">
        <v>145</v>
      </c>
      <c r="B1" s="113" t="s">
        <v>280</v>
      </c>
      <c r="C1" s="114"/>
    </row>
    <row r="2" spans="1:6" ht="15" thickBot="1" x14ac:dyDescent="0.35">
      <c r="A2" s="116">
        <v>425</v>
      </c>
      <c r="B2" s="117">
        <v>1200</v>
      </c>
      <c r="C2" s="118"/>
    </row>
    <row r="3" spans="1:6" x14ac:dyDescent="0.3">
      <c r="B3" s="125" t="s">
        <v>349</v>
      </c>
      <c r="C3" s="124" t="s">
        <v>350</v>
      </c>
    </row>
    <row r="4" spans="1:6" ht="15" thickBot="1" x14ac:dyDescent="0.35"/>
    <row r="5" spans="1:6" ht="18" x14ac:dyDescent="0.35">
      <c r="A5" s="119"/>
      <c r="B5" s="131" t="s">
        <v>296</v>
      </c>
      <c r="C5" s="103" t="s">
        <v>293</v>
      </c>
      <c r="D5" s="75" t="s">
        <v>298</v>
      </c>
      <c r="E5" s="103" t="s">
        <v>304</v>
      </c>
      <c r="F5" s="103" t="s">
        <v>306</v>
      </c>
    </row>
    <row r="6" spans="1:6" x14ac:dyDescent="0.3">
      <c r="A6" s="120" t="s">
        <v>273</v>
      </c>
      <c r="B6" s="132">
        <f>$A2*$B2</f>
        <v>510000</v>
      </c>
      <c r="C6" s="107">
        <f>$A2*$B2</f>
        <v>510000</v>
      </c>
      <c r="D6" s="78">
        <v>510000</v>
      </c>
      <c r="E6" s="107">
        <v>510000</v>
      </c>
      <c r="F6" s="107">
        <v>510000</v>
      </c>
    </row>
    <row r="7" spans="1:6" x14ac:dyDescent="0.3">
      <c r="A7" s="120" t="s">
        <v>16</v>
      </c>
      <c r="B7" s="132">
        <f t="shared" ref="B7" si="0">SUM(B8:B11)</f>
        <v>150000</v>
      </c>
      <c r="C7" s="107">
        <f>SUM(C8:C11)</f>
        <v>162500</v>
      </c>
      <c r="D7" s="78">
        <f t="shared" ref="D7:F7" si="1">SUM(D8:D11)</f>
        <v>158750</v>
      </c>
      <c r="E7" s="107">
        <f t="shared" si="1"/>
        <v>152750</v>
      </c>
      <c r="F7" s="107">
        <f t="shared" si="1"/>
        <v>145250</v>
      </c>
    </row>
    <row r="8" spans="1:6" x14ac:dyDescent="0.3">
      <c r="A8" s="115" t="s">
        <v>149</v>
      </c>
      <c r="B8" s="133">
        <v>30000</v>
      </c>
      <c r="C8" s="106">
        <v>30000</v>
      </c>
      <c r="D8" s="80">
        <v>30000</v>
      </c>
      <c r="E8" s="128">
        <v>39000</v>
      </c>
      <c r="F8" s="106">
        <v>39000</v>
      </c>
    </row>
    <row r="9" spans="1:6" x14ac:dyDescent="0.3">
      <c r="A9" s="115" t="s">
        <v>150</v>
      </c>
      <c r="B9" s="133">
        <v>20000</v>
      </c>
      <c r="C9" s="106">
        <v>20000</v>
      </c>
      <c r="D9" s="80">
        <v>20000</v>
      </c>
      <c r="E9" s="129">
        <v>5000</v>
      </c>
      <c r="F9" s="106">
        <v>5000</v>
      </c>
    </row>
    <row r="10" spans="1:6" x14ac:dyDescent="0.3">
      <c r="A10" s="115" t="s">
        <v>151</v>
      </c>
      <c r="B10" s="133">
        <v>75000</v>
      </c>
      <c r="C10" s="106">
        <v>75000</v>
      </c>
      <c r="D10" s="80">
        <v>75000</v>
      </c>
      <c r="E10" s="106">
        <v>75000</v>
      </c>
      <c r="F10" s="129">
        <v>67500</v>
      </c>
    </row>
    <row r="11" spans="1:6" x14ac:dyDescent="0.3">
      <c r="A11" s="115" t="s">
        <v>272</v>
      </c>
      <c r="B11" s="133">
        <v>25000</v>
      </c>
      <c r="C11" s="128">
        <v>37500</v>
      </c>
      <c r="D11" s="130">
        <v>33750</v>
      </c>
      <c r="E11" s="106">
        <v>33750</v>
      </c>
      <c r="F11" s="106">
        <v>33750</v>
      </c>
    </row>
    <row r="12" spans="1:6" x14ac:dyDescent="0.3">
      <c r="A12" s="120" t="s">
        <v>274</v>
      </c>
      <c r="B12" s="132">
        <f t="shared" ref="B12" si="2">B6-B7</f>
        <v>360000</v>
      </c>
      <c r="C12" s="107">
        <f>C6-C7</f>
        <v>347500</v>
      </c>
      <c r="D12" s="102">
        <f t="shared" ref="D12:F12" si="3">D6-D7</f>
        <v>351250</v>
      </c>
      <c r="E12" s="107">
        <f t="shared" si="3"/>
        <v>357250</v>
      </c>
      <c r="F12" s="107">
        <f t="shared" si="3"/>
        <v>364750</v>
      </c>
    </row>
    <row r="13" spans="1:6" x14ac:dyDescent="0.3">
      <c r="A13" s="120" t="s">
        <v>275</v>
      </c>
      <c r="B13" s="132">
        <f t="shared" ref="B13" si="4">SUM(B14:B16)</f>
        <v>300000</v>
      </c>
      <c r="C13" s="107">
        <f>SUM(C14:C16)</f>
        <v>285000</v>
      </c>
      <c r="D13" s="102">
        <f t="shared" ref="D13:F13" si="5">SUM(D14:D16)</f>
        <v>285000</v>
      </c>
      <c r="E13" s="107">
        <f t="shared" si="5"/>
        <v>285000</v>
      </c>
      <c r="F13" s="107">
        <f t="shared" si="5"/>
        <v>291750</v>
      </c>
    </row>
    <row r="14" spans="1:6" x14ac:dyDescent="0.3">
      <c r="A14" s="115" t="s">
        <v>276</v>
      </c>
      <c r="B14" s="133">
        <v>150000</v>
      </c>
      <c r="C14" s="129">
        <v>135000</v>
      </c>
      <c r="D14" s="101">
        <v>135000</v>
      </c>
      <c r="E14" s="106">
        <v>135000</v>
      </c>
      <c r="F14" s="128">
        <v>141750</v>
      </c>
    </row>
    <row r="15" spans="1:6" x14ac:dyDescent="0.3">
      <c r="A15" s="115" t="s">
        <v>277</v>
      </c>
      <c r="B15" s="133">
        <v>50000</v>
      </c>
      <c r="C15" s="106">
        <v>50000</v>
      </c>
      <c r="D15" s="80">
        <v>50000</v>
      </c>
      <c r="E15" s="106">
        <v>50000</v>
      </c>
      <c r="F15" s="106">
        <v>50000</v>
      </c>
    </row>
    <row r="16" spans="1:6" x14ac:dyDescent="0.3">
      <c r="A16" s="115" t="s">
        <v>278</v>
      </c>
      <c r="B16" s="133">
        <v>100000</v>
      </c>
      <c r="C16" s="106">
        <v>100000</v>
      </c>
      <c r="D16" s="80">
        <v>100000</v>
      </c>
      <c r="E16" s="106">
        <v>100000</v>
      </c>
      <c r="F16" s="106">
        <v>100000</v>
      </c>
    </row>
    <row r="17" spans="1:6" x14ac:dyDescent="0.3">
      <c r="A17" s="120" t="s">
        <v>279</v>
      </c>
      <c r="B17" s="132">
        <f>B12-B13</f>
        <v>60000</v>
      </c>
      <c r="C17" s="107">
        <f>C12-C13</f>
        <v>62500</v>
      </c>
      <c r="D17" s="78">
        <f t="shared" ref="D17:F17" si="6">D12-D13</f>
        <v>66250</v>
      </c>
      <c r="E17" s="107">
        <f t="shared" si="6"/>
        <v>72250</v>
      </c>
      <c r="F17" s="107">
        <f t="shared" si="6"/>
        <v>73000</v>
      </c>
    </row>
    <row r="18" spans="1:6" x14ac:dyDescent="0.3">
      <c r="B18" s="134"/>
      <c r="C18" s="108"/>
      <c r="D18" s="25"/>
      <c r="E18" s="108"/>
      <c r="F18" s="108"/>
    </row>
    <row r="19" spans="1:6" x14ac:dyDescent="0.3">
      <c r="B19" s="134"/>
      <c r="C19" s="108"/>
      <c r="D19" s="25"/>
      <c r="E19" s="108"/>
      <c r="F19" s="108"/>
    </row>
    <row r="20" spans="1:6" x14ac:dyDescent="0.3">
      <c r="A20" s="120" t="s">
        <v>283</v>
      </c>
      <c r="B20" s="134">
        <f>(B17/B6)*100</f>
        <v>11.76470588235294</v>
      </c>
      <c r="C20" s="108">
        <f>(C17/C6)*100</f>
        <v>12.254901960784313</v>
      </c>
      <c r="D20" s="25">
        <f t="shared" ref="D20:F20" si="7">(D17/D6)*100</f>
        <v>12.990196078431374</v>
      </c>
      <c r="E20" s="137">
        <f t="shared" si="7"/>
        <v>14.166666666666666</v>
      </c>
      <c r="F20" s="137">
        <f t="shared" si="7"/>
        <v>14.313725490196077</v>
      </c>
    </row>
    <row r="21" spans="1:6" ht="15" thickBot="1" x14ac:dyDescent="0.35">
      <c r="A21" s="115" t="s">
        <v>282</v>
      </c>
      <c r="B21" s="135"/>
      <c r="C21" s="135"/>
      <c r="D21" s="135"/>
      <c r="E21" s="135"/>
      <c r="F21" s="135"/>
    </row>
    <row r="25" spans="1:6" ht="18" x14ac:dyDescent="0.35">
      <c r="B25" s="72" t="s">
        <v>291</v>
      </c>
      <c r="C25" s="72" t="s">
        <v>297</v>
      </c>
      <c r="D25" s="72" t="s">
        <v>304</v>
      </c>
      <c r="E25" s="72" t="s">
        <v>306</v>
      </c>
    </row>
    <row r="26" spans="1:6" x14ac:dyDescent="0.3">
      <c r="A26" s="120" t="s">
        <v>273</v>
      </c>
      <c r="B26" s="122">
        <f>$A2*$B2</f>
        <v>510000</v>
      </c>
      <c r="C26" s="77">
        <v>510000</v>
      </c>
      <c r="D26" s="122">
        <v>510000</v>
      </c>
      <c r="E26" s="122">
        <v>510000</v>
      </c>
    </row>
    <row r="27" spans="1:6" x14ac:dyDescent="0.3">
      <c r="A27" s="120" t="s">
        <v>16</v>
      </c>
      <c r="B27" s="122">
        <f>SUM(B28:B31)</f>
        <v>150000</v>
      </c>
      <c r="C27" s="77">
        <f t="shared" ref="C27:E27" si="8">SUM(C28:C31)</f>
        <v>168500</v>
      </c>
      <c r="D27" s="122">
        <f t="shared" si="8"/>
        <v>152750</v>
      </c>
      <c r="E27" s="122">
        <f t="shared" si="8"/>
        <v>145250</v>
      </c>
    </row>
    <row r="28" spans="1:6" x14ac:dyDescent="0.3">
      <c r="A28" s="115" t="s">
        <v>149</v>
      </c>
      <c r="B28" s="123">
        <v>30000</v>
      </c>
      <c r="C28" s="127">
        <v>36000</v>
      </c>
      <c r="D28" s="127">
        <v>39000</v>
      </c>
      <c r="E28" s="123">
        <v>39000</v>
      </c>
    </row>
    <row r="29" spans="1:6" x14ac:dyDescent="0.3">
      <c r="A29" s="115" t="s">
        <v>150</v>
      </c>
      <c r="B29" s="123">
        <v>20000</v>
      </c>
      <c r="C29" s="24">
        <v>20000</v>
      </c>
      <c r="D29" s="126">
        <v>5000</v>
      </c>
      <c r="E29" s="123">
        <v>5000</v>
      </c>
    </row>
    <row r="30" spans="1:6" x14ac:dyDescent="0.3">
      <c r="A30" s="115" t="s">
        <v>151</v>
      </c>
      <c r="B30" s="123">
        <v>75000</v>
      </c>
      <c r="C30" s="24">
        <v>75000</v>
      </c>
      <c r="D30" s="123">
        <v>75000</v>
      </c>
      <c r="E30" s="126">
        <v>67500</v>
      </c>
    </row>
    <row r="31" spans="1:6" x14ac:dyDescent="0.3">
      <c r="A31" s="115" t="s">
        <v>272</v>
      </c>
      <c r="B31" s="123">
        <v>25000</v>
      </c>
      <c r="C31" s="123">
        <v>37500</v>
      </c>
      <c r="D31" s="123">
        <v>33750</v>
      </c>
      <c r="E31" s="123">
        <v>33750</v>
      </c>
    </row>
    <row r="32" spans="1:6" x14ac:dyDescent="0.3">
      <c r="A32" s="120" t="s">
        <v>274</v>
      </c>
      <c r="B32" s="122">
        <f>B26-B27</f>
        <v>360000</v>
      </c>
      <c r="C32" s="122">
        <f t="shared" ref="C32:E32" si="9">C26-C27</f>
        <v>341500</v>
      </c>
      <c r="D32" s="122">
        <f t="shared" si="9"/>
        <v>357250</v>
      </c>
      <c r="E32" s="122">
        <f t="shared" si="9"/>
        <v>364750</v>
      </c>
    </row>
    <row r="33" spans="1:5" x14ac:dyDescent="0.3">
      <c r="A33" s="120" t="s">
        <v>275</v>
      </c>
      <c r="B33" s="122">
        <f>SUM(B34:B36)</f>
        <v>322500</v>
      </c>
      <c r="C33" s="122">
        <f t="shared" ref="C33:E33" si="10">SUM(C34:C36)</f>
        <v>285000</v>
      </c>
      <c r="D33" s="122">
        <f t="shared" si="10"/>
        <v>285000</v>
      </c>
      <c r="E33" s="122">
        <f t="shared" si="10"/>
        <v>291750</v>
      </c>
    </row>
    <row r="34" spans="1:5" x14ac:dyDescent="0.3">
      <c r="A34" s="115" t="s">
        <v>276</v>
      </c>
      <c r="B34" s="127">
        <v>172500</v>
      </c>
      <c r="C34" s="123">
        <v>135000</v>
      </c>
      <c r="D34" s="123">
        <v>135000</v>
      </c>
      <c r="E34" s="127">
        <v>141750</v>
      </c>
    </row>
    <row r="35" spans="1:5" x14ac:dyDescent="0.3">
      <c r="A35" s="115" t="s">
        <v>277</v>
      </c>
      <c r="B35" s="123">
        <v>50000</v>
      </c>
      <c r="C35" s="24">
        <v>50000</v>
      </c>
      <c r="D35" s="123">
        <v>50000</v>
      </c>
      <c r="E35" s="123">
        <v>50000</v>
      </c>
    </row>
    <row r="36" spans="1:5" x14ac:dyDescent="0.3">
      <c r="A36" s="115" t="s">
        <v>278</v>
      </c>
      <c r="B36" s="123">
        <v>100000</v>
      </c>
      <c r="C36" s="24">
        <v>100000</v>
      </c>
      <c r="D36" s="123">
        <v>100000</v>
      </c>
      <c r="E36" s="123">
        <v>100000</v>
      </c>
    </row>
    <row r="37" spans="1:5" x14ac:dyDescent="0.3">
      <c r="A37" s="120" t="s">
        <v>279</v>
      </c>
      <c r="B37" s="122">
        <f t="shared" ref="B37" si="11">B32-B33</f>
        <v>37500</v>
      </c>
      <c r="C37" s="77">
        <f t="shared" ref="C37:E37" si="12">C32-C33</f>
        <v>56500</v>
      </c>
      <c r="D37" s="122">
        <f t="shared" si="12"/>
        <v>72250</v>
      </c>
      <c r="E37" s="122">
        <f t="shared" si="12"/>
        <v>73000</v>
      </c>
    </row>
    <row r="38" spans="1:5" x14ac:dyDescent="0.3">
      <c r="B38"/>
      <c r="C38"/>
      <c r="D38"/>
      <c r="E38"/>
    </row>
    <row r="39" spans="1:5" x14ac:dyDescent="0.3">
      <c r="B39"/>
      <c r="C39"/>
      <c r="D39"/>
      <c r="E39"/>
    </row>
    <row r="40" spans="1:5" x14ac:dyDescent="0.3">
      <c r="A40" s="120" t="s">
        <v>283</v>
      </c>
      <c r="B40">
        <f>(B37/B26)*100</f>
        <v>7.3529411764705888</v>
      </c>
      <c r="C40">
        <f t="shared" ref="C40:E40" si="13">(C37/C26)*100</f>
        <v>11.078431372549019</v>
      </c>
      <c r="D40" s="136">
        <f t="shared" si="13"/>
        <v>14.166666666666666</v>
      </c>
      <c r="E40" s="136">
        <f t="shared" si="13"/>
        <v>14.313725490196077</v>
      </c>
    </row>
    <row r="41" spans="1:5" x14ac:dyDescent="0.3">
      <c r="A41" s="115" t="s">
        <v>282</v>
      </c>
    </row>
    <row r="43" spans="1:5" ht="18" x14ac:dyDescent="0.35">
      <c r="B43" s="72" t="s">
        <v>292</v>
      </c>
      <c r="C43" s="72" t="s">
        <v>298</v>
      </c>
      <c r="D43" s="72" t="s">
        <v>305</v>
      </c>
      <c r="E43" s="72" t="s">
        <v>307</v>
      </c>
    </row>
    <row r="44" spans="1:5" x14ac:dyDescent="0.3">
      <c r="A44" s="120" t="s">
        <v>273</v>
      </c>
      <c r="B44" s="122">
        <f>$A2*$B2</f>
        <v>510000</v>
      </c>
      <c r="C44" s="77">
        <v>510000</v>
      </c>
      <c r="D44" s="122">
        <v>510000</v>
      </c>
      <c r="E44" s="122">
        <v>510000</v>
      </c>
    </row>
    <row r="45" spans="1:5" x14ac:dyDescent="0.3">
      <c r="A45" s="120" t="s">
        <v>16</v>
      </c>
      <c r="B45" s="122">
        <f>SUM(B46:B49)</f>
        <v>150000</v>
      </c>
      <c r="C45" s="77">
        <f t="shared" ref="C45:E45" si="14">SUM(C46:C49)</f>
        <v>158750</v>
      </c>
      <c r="D45" s="122">
        <f t="shared" si="14"/>
        <v>156750</v>
      </c>
      <c r="E45" s="122">
        <f t="shared" si="14"/>
        <v>156500</v>
      </c>
    </row>
    <row r="46" spans="1:5" x14ac:dyDescent="0.3">
      <c r="A46" s="115" t="s">
        <v>149</v>
      </c>
      <c r="B46" s="123">
        <v>30000</v>
      </c>
      <c r="C46" s="24">
        <v>30000</v>
      </c>
      <c r="D46" s="123">
        <v>30000</v>
      </c>
      <c r="E46" s="123">
        <v>39000</v>
      </c>
    </row>
    <row r="47" spans="1:5" x14ac:dyDescent="0.3">
      <c r="A47" s="115" t="s">
        <v>150</v>
      </c>
      <c r="B47" s="123">
        <v>20000</v>
      </c>
      <c r="C47" s="24">
        <v>20000</v>
      </c>
      <c r="D47" s="126">
        <v>18000</v>
      </c>
      <c r="E47" s="123">
        <v>5000</v>
      </c>
    </row>
    <row r="48" spans="1:5" x14ac:dyDescent="0.3">
      <c r="A48" s="115" t="s">
        <v>151</v>
      </c>
      <c r="B48" s="123">
        <v>75000</v>
      </c>
      <c r="C48" s="24">
        <v>75000</v>
      </c>
      <c r="D48" s="123">
        <v>75000</v>
      </c>
      <c r="E48" s="127">
        <v>78750</v>
      </c>
    </row>
    <row r="49" spans="1:5" x14ac:dyDescent="0.3">
      <c r="A49" s="115" t="s">
        <v>272</v>
      </c>
      <c r="B49" s="123">
        <v>25000</v>
      </c>
      <c r="C49" s="126">
        <v>33750</v>
      </c>
      <c r="D49" s="123">
        <v>33750</v>
      </c>
      <c r="E49" s="123">
        <v>33750</v>
      </c>
    </row>
    <row r="50" spans="1:5" x14ac:dyDescent="0.3">
      <c r="A50" s="120" t="s">
        <v>274</v>
      </c>
      <c r="B50" s="122">
        <f>B44-B45</f>
        <v>360000</v>
      </c>
      <c r="C50" s="122">
        <f t="shared" ref="C50:E50" si="15">C44-C45</f>
        <v>351250</v>
      </c>
      <c r="D50" s="122">
        <f t="shared" si="15"/>
        <v>353250</v>
      </c>
      <c r="E50" s="122">
        <f t="shared" si="15"/>
        <v>353500</v>
      </c>
    </row>
    <row r="51" spans="1:5" x14ac:dyDescent="0.3">
      <c r="A51" s="120" t="s">
        <v>275</v>
      </c>
      <c r="B51" s="122">
        <f>SUM(B52:B54)</f>
        <v>325000</v>
      </c>
      <c r="C51" s="122">
        <f t="shared" ref="C51:E51" si="16">SUM(C52:C54)</f>
        <v>285000</v>
      </c>
      <c r="D51" s="122">
        <f t="shared" si="16"/>
        <v>305000</v>
      </c>
      <c r="E51" s="122">
        <f t="shared" si="16"/>
        <v>285000</v>
      </c>
    </row>
    <row r="52" spans="1:5" x14ac:dyDescent="0.3">
      <c r="A52" s="115" t="s">
        <v>276</v>
      </c>
      <c r="B52" s="123">
        <v>150000</v>
      </c>
      <c r="C52" s="123">
        <v>135000</v>
      </c>
      <c r="D52" s="123">
        <v>135000</v>
      </c>
      <c r="E52" s="123">
        <v>135000</v>
      </c>
    </row>
    <row r="53" spans="1:5" x14ac:dyDescent="0.3">
      <c r="A53" s="115" t="s">
        <v>277</v>
      </c>
      <c r="B53" s="123">
        <v>50000</v>
      </c>
      <c r="C53" s="24">
        <v>50000</v>
      </c>
      <c r="D53" s="123">
        <v>50000</v>
      </c>
      <c r="E53" s="123">
        <v>50000</v>
      </c>
    </row>
    <row r="54" spans="1:5" x14ac:dyDescent="0.3">
      <c r="A54" s="115" t="s">
        <v>278</v>
      </c>
      <c r="B54" s="127">
        <v>125000</v>
      </c>
      <c r="C54" s="24">
        <v>100000</v>
      </c>
      <c r="D54" s="127">
        <v>120000</v>
      </c>
      <c r="E54" s="123">
        <v>100000</v>
      </c>
    </row>
    <row r="55" spans="1:5" x14ac:dyDescent="0.3">
      <c r="A55" s="120" t="s">
        <v>279</v>
      </c>
      <c r="B55" s="122">
        <f>B50-B51</f>
        <v>35000</v>
      </c>
      <c r="C55" s="77">
        <f t="shared" ref="C55:E55" si="17">C50-C51</f>
        <v>66250</v>
      </c>
      <c r="D55" s="122">
        <f t="shared" si="17"/>
        <v>48250</v>
      </c>
      <c r="E55" s="122">
        <f t="shared" si="17"/>
        <v>68500</v>
      </c>
    </row>
    <row r="56" spans="1:5" x14ac:dyDescent="0.3">
      <c r="B56"/>
      <c r="C56"/>
      <c r="D56"/>
      <c r="E56"/>
    </row>
    <row r="57" spans="1:5" x14ac:dyDescent="0.3">
      <c r="B57"/>
      <c r="C57"/>
      <c r="D57"/>
      <c r="E57"/>
    </row>
    <row r="58" spans="1:5" x14ac:dyDescent="0.3">
      <c r="A58" s="120" t="s">
        <v>283</v>
      </c>
      <c r="B58">
        <f>(B55/B44)*100</f>
        <v>6.8627450980392162</v>
      </c>
      <c r="C58" s="136">
        <f t="shared" ref="C58:E58" si="18">(C55/C44)*100</f>
        <v>12.990196078431374</v>
      </c>
      <c r="D58">
        <f t="shared" si="18"/>
        <v>9.4607843137254903</v>
      </c>
      <c r="E58" s="121">
        <f t="shared" si="18"/>
        <v>13.431372549019608</v>
      </c>
    </row>
    <row r="59" spans="1:5" x14ac:dyDescent="0.3">
      <c r="A59" s="115" t="s">
        <v>282</v>
      </c>
    </row>
    <row r="60" spans="1:5" ht="18" x14ac:dyDescent="0.35">
      <c r="B60" s="72" t="s">
        <v>293</v>
      </c>
      <c r="C60" s="72" t="s">
        <v>300</v>
      </c>
      <c r="D60" s="72" t="s">
        <v>299</v>
      </c>
      <c r="E60" s="72" t="s">
        <v>308</v>
      </c>
    </row>
    <row r="61" spans="1:5" ht="18" x14ac:dyDescent="0.35">
      <c r="B61" s="72"/>
      <c r="C61" s="72"/>
      <c r="D61" s="72"/>
    </row>
    <row r="62" spans="1:5" x14ac:dyDescent="0.3">
      <c r="A62" s="120" t="s">
        <v>273</v>
      </c>
      <c r="B62" s="122">
        <v>510000</v>
      </c>
      <c r="C62" s="77">
        <v>510000</v>
      </c>
      <c r="D62" s="122">
        <v>510000</v>
      </c>
      <c r="E62" s="122">
        <v>510000</v>
      </c>
    </row>
    <row r="63" spans="1:5" x14ac:dyDescent="0.3">
      <c r="A63" s="120" t="s">
        <v>16</v>
      </c>
      <c r="B63" s="122">
        <v>162500</v>
      </c>
      <c r="C63" s="77">
        <f t="shared" ref="C63:D63" si="19">SUM(C64:C67)</f>
        <v>160500</v>
      </c>
      <c r="D63" s="122">
        <f t="shared" si="19"/>
        <v>157750</v>
      </c>
      <c r="E63" s="122">
        <f t="shared" ref="E63" si="20">SUM(E64:E67)</f>
        <v>145250</v>
      </c>
    </row>
    <row r="64" spans="1:5" x14ac:dyDescent="0.3">
      <c r="A64" s="115" t="s">
        <v>149</v>
      </c>
      <c r="B64" s="123">
        <v>30000</v>
      </c>
      <c r="C64" s="24">
        <v>30000</v>
      </c>
      <c r="D64" s="123">
        <v>30000</v>
      </c>
      <c r="E64" s="123">
        <v>39000</v>
      </c>
    </row>
    <row r="65" spans="1:5" x14ac:dyDescent="0.3">
      <c r="A65" s="115" t="s">
        <v>150</v>
      </c>
      <c r="B65" s="123">
        <v>20000</v>
      </c>
      <c r="C65" s="126">
        <v>18000</v>
      </c>
      <c r="D65" s="126">
        <v>19000</v>
      </c>
      <c r="E65" s="123">
        <v>5000</v>
      </c>
    </row>
    <row r="66" spans="1:5" x14ac:dyDescent="0.3">
      <c r="A66" s="115" t="s">
        <v>151</v>
      </c>
      <c r="B66" s="123">
        <v>75000</v>
      </c>
      <c r="C66" s="24">
        <v>75000</v>
      </c>
      <c r="D66" s="123">
        <v>75000</v>
      </c>
      <c r="E66" s="126">
        <v>67500</v>
      </c>
    </row>
    <row r="67" spans="1:5" x14ac:dyDescent="0.3">
      <c r="A67" s="115" t="s">
        <v>272</v>
      </c>
      <c r="B67" s="127">
        <v>37500</v>
      </c>
      <c r="C67" s="123">
        <v>37500</v>
      </c>
      <c r="D67" s="123">
        <v>33750</v>
      </c>
      <c r="E67" s="123">
        <v>33750</v>
      </c>
    </row>
    <row r="68" spans="1:5" x14ac:dyDescent="0.3">
      <c r="A68" s="120" t="s">
        <v>274</v>
      </c>
      <c r="B68" s="122">
        <v>347500</v>
      </c>
      <c r="C68" s="122">
        <f t="shared" ref="C68:D68" si="21">C62-C63</f>
        <v>349500</v>
      </c>
      <c r="D68" s="122">
        <f t="shared" si="21"/>
        <v>352250</v>
      </c>
      <c r="E68" s="122">
        <f t="shared" ref="E68" si="22">E62-E63</f>
        <v>364750</v>
      </c>
    </row>
    <row r="69" spans="1:5" x14ac:dyDescent="0.3">
      <c r="A69" s="120" t="s">
        <v>275</v>
      </c>
      <c r="B69" s="122">
        <v>285000</v>
      </c>
      <c r="C69" s="122">
        <f t="shared" ref="C69:D69" si="23">SUM(C70:C72)</f>
        <v>285000</v>
      </c>
      <c r="D69" s="122">
        <f t="shared" si="23"/>
        <v>298500</v>
      </c>
      <c r="E69" s="122">
        <f t="shared" ref="E69" si="24">SUM(E70:E72)</f>
        <v>298500</v>
      </c>
    </row>
    <row r="70" spans="1:5" x14ac:dyDescent="0.3">
      <c r="A70" s="115" t="s">
        <v>276</v>
      </c>
      <c r="B70" s="126">
        <v>135000</v>
      </c>
      <c r="C70" s="123">
        <v>135000</v>
      </c>
      <c r="D70" s="127">
        <v>148500</v>
      </c>
      <c r="E70" s="127">
        <v>148500</v>
      </c>
    </row>
    <row r="71" spans="1:5" x14ac:dyDescent="0.3">
      <c r="A71" s="115" t="s">
        <v>277</v>
      </c>
      <c r="B71" s="123">
        <v>50000</v>
      </c>
      <c r="C71" s="24">
        <v>50000</v>
      </c>
      <c r="D71" s="123">
        <v>50000</v>
      </c>
      <c r="E71" s="123">
        <v>50000</v>
      </c>
    </row>
    <row r="72" spans="1:5" x14ac:dyDescent="0.3">
      <c r="A72" s="115" t="s">
        <v>278</v>
      </c>
      <c r="B72" s="123">
        <v>100000</v>
      </c>
      <c r="C72" s="24">
        <v>100000</v>
      </c>
      <c r="D72" s="123">
        <v>100000</v>
      </c>
      <c r="E72" s="123">
        <v>100000</v>
      </c>
    </row>
    <row r="73" spans="1:5" x14ac:dyDescent="0.3">
      <c r="A73" s="120" t="s">
        <v>279</v>
      </c>
      <c r="B73" s="122">
        <v>62500</v>
      </c>
      <c r="C73" s="77">
        <f t="shared" ref="C73:D73" si="25">C68-C69</f>
        <v>64500</v>
      </c>
      <c r="D73" s="122">
        <f t="shared" si="25"/>
        <v>53750</v>
      </c>
      <c r="E73" s="122">
        <f t="shared" ref="E73" si="26">E68-E69</f>
        <v>66250</v>
      </c>
    </row>
    <row r="74" spans="1:5" x14ac:dyDescent="0.3">
      <c r="B74"/>
      <c r="C74"/>
      <c r="D74"/>
      <c r="E74"/>
    </row>
    <row r="75" spans="1:5" x14ac:dyDescent="0.3">
      <c r="B75"/>
      <c r="C75"/>
      <c r="D75"/>
      <c r="E75"/>
    </row>
    <row r="76" spans="1:5" x14ac:dyDescent="0.3">
      <c r="A76" s="120" t="s">
        <v>283</v>
      </c>
      <c r="B76" s="136">
        <v>12.254901960784313</v>
      </c>
      <c r="C76">
        <f t="shared" ref="C76:D76" si="27">(C73/C62)*100</f>
        <v>12.647058823529411</v>
      </c>
      <c r="D76">
        <f t="shared" si="27"/>
        <v>10.53921568627451</v>
      </c>
      <c r="E76" s="121">
        <f t="shared" ref="E76" si="28">(E73/E62)*100</f>
        <v>12.990196078431374</v>
      </c>
    </row>
    <row r="77" spans="1:5" x14ac:dyDescent="0.3">
      <c r="A77" s="115" t="s">
        <v>282</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9DEF2-F766-41E3-AC30-6A3E1B4AA028}">
  <dimension ref="B3"/>
  <sheetViews>
    <sheetView workbookViewId="0"/>
  </sheetViews>
  <sheetFormatPr defaultRowHeight="14.4" x14ac:dyDescent="0.3"/>
  <sheetData>
    <row r="3" spans="2:2" x14ac:dyDescent="0.3">
      <c r="B3"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0E6BD-C970-41BE-BC17-722E33183DCB}">
  <dimension ref="A1"/>
  <sheetViews>
    <sheetView workbookViewId="0"/>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FAF4C-BC60-4A77-8193-0D142B44580F}">
  <dimension ref="A3:B30"/>
  <sheetViews>
    <sheetView workbookViewId="0"/>
  </sheetViews>
  <sheetFormatPr defaultRowHeight="14.4" x14ac:dyDescent="0.3"/>
  <cols>
    <col min="1" max="1" width="14.5546875" style="5" customWidth="1"/>
    <col min="2" max="2" width="34.77734375" style="5" customWidth="1"/>
    <col min="3" max="16384" width="8.88671875" style="4"/>
  </cols>
  <sheetData>
    <row r="3" spans="1:2" ht="28.8" x14ac:dyDescent="0.3">
      <c r="A3" s="7" t="s">
        <v>14</v>
      </c>
      <c r="B3" s="7" t="s">
        <v>15</v>
      </c>
    </row>
    <row r="4" spans="1:2" ht="28.8" x14ac:dyDescent="0.3">
      <c r="A4" s="8" t="s">
        <v>16</v>
      </c>
      <c r="B4" s="8" t="s">
        <v>13</v>
      </c>
    </row>
    <row r="5" spans="1:2" ht="28.8" x14ac:dyDescent="0.3">
      <c r="A5" s="9"/>
      <c r="B5" s="9" t="s">
        <v>19</v>
      </c>
    </row>
    <row r="6" spans="1:2" x14ac:dyDescent="0.3">
      <c r="A6" s="9"/>
      <c r="B6" s="9" t="s">
        <v>23</v>
      </c>
    </row>
    <row r="7" spans="1:2" x14ac:dyDescent="0.3">
      <c r="A7" s="9"/>
      <c r="B7" s="9" t="s">
        <v>20</v>
      </c>
    </row>
    <row r="8" spans="1:2" x14ac:dyDescent="0.3">
      <c r="A8" s="9"/>
      <c r="B8" s="9" t="s">
        <v>21</v>
      </c>
    </row>
    <row r="9" spans="1:2" x14ac:dyDescent="0.3">
      <c r="A9" s="9"/>
      <c r="B9" s="9" t="s">
        <v>22</v>
      </c>
    </row>
    <row r="10" spans="1:2" ht="57.6" x14ac:dyDescent="0.3">
      <c r="A10" s="7" t="s">
        <v>17</v>
      </c>
      <c r="B10" s="7" t="s">
        <v>18</v>
      </c>
    </row>
    <row r="11" spans="1:2" ht="28.8" x14ac:dyDescent="0.3">
      <c r="A11" s="8" t="s">
        <v>32</v>
      </c>
      <c r="B11" s="8" t="s">
        <v>33</v>
      </c>
    </row>
    <row r="12" spans="1:2" x14ac:dyDescent="0.3">
      <c r="A12" s="9"/>
      <c r="B12" s="9" t="s">
        <v>24</v>
      </c>
    </row>
    <row r="13" spans="1:2" x14ac:dyDescent="0.3">
      <c r="A13" s="9"/>
      <c r="B13" s="9" t="s">
        <v>25</v>
      </c>
    </row>
    <row r="14" spans="1:2" x14ac:dyDescent="0.3">
      <c r="A14" s="9"/>
      <c r="B14" s="9" t="s">
        <v>26</v>
      </c>
    </row>
    <row r="15" spans="1:2" x14ac:dyDescent="0.3">
      <c r="A15" s="9"/>
      <c r="B15" s="9" t="s">
        <v>27</v>
      </c>
    </row>
    <row r="16" spans="1:2" ht="28.8" x14ac:dyDescent="0.3">
      <c r="A16" s="9"/>
      <c r="B16" s="9" t="s">
        <v>28</v>
      </c>
    </row>
    <row r="17" spans="1:2" x14ac:dyDescent="0.3">
      <c r="A17" s="9"/>
      <c r="B17" s="9" t="s">
        <v>29</v>
      </c>
    </row>
    <row r="18" spans="1:2" ht="28.8" x14ac:dyDescent="0.3">
      <c r="A18" s="9"/>
      <c r="B18" s="9" t="s">
        <v>30</v>
      </c>
    </row>
    <row r="19" spans="1:2" x14ac:dyDescent="0.3">
      <c r="A19" s="9"/>
      <c r="B19" s="9" t="s">
        <v>31</v>
      </c>
    </row>
    <row r="20" spans="1:2" ht="28.8" x14ac:dyDescent="0.3">
      <c r="A20" s="8" t="s">
        <v>35</v>
      </c>
      <c r="B20" s="8" t="s">
        <v>34</v>
      </c>
    </row>
    <row r="21" spans="1:2" ht="28.8" x14ac:dyDescent="0.3">
      <c r="A21" s="9"/>
      <c r="B21" s="9" t="s">
        <v>36</v>
      </c>
    </row>
    <row r="22" spans="1:2" x14ac:dyDescent="0.3">
      <c r="A22" s="9"/>
      <c r="B22" s="9" t="s">
        <v>37</v>
      </c>
    </row>
    <row r="23" spans="1:2" x14ac:dyDescent="0.3">
      <c r="A23" s="9"/>
      <c r="B23" s="9" t="s">
        <v>38</v>
      </c>
    </row>
    <row r="24" spans="1:2" x14ac:dyDescent="0.3">
      <c r="A24" s="9"/>
      <c r="B24" s="9" t="s">
        <v>39</v>
      </c>
    </row>
    <row r="25" spans="1:2" ht="57.6" x14ac:dyDescent="0.3">
      <c r="A25" s="8" t="s">
        <v>40</v>
      </c>
      <c r="B25" s="8" t="s">
        <v>43</v>
      </c>
    </row>
    <row r="26" spans="1:2" x14ac:dyDescent="0.3">
      <c r="A26" s="9"/>
      <c r="B26" s="9" t="s">
        <v>41</v>
      </c>
    </row>
    <row r="27" spans="1:2" ht="28.8" x14ac:dyDescent="0.3">
      <c r="A27" s="10" t="s">
        <v>42</v>
      </c>
      <c r="B27" s="10"/>
    </row>
    <row r="28" spans="1:2" x14ac:dyDescent="0.3">
      <c r="A28" s="8" t="s">
        <v>44</v>
      </c>
      <c r="B28" s="9"/>
    </row>
    <row r="29" spans="1:2" x14ac:dyDescent="0.3">
      <c r="A29" s="8" t="s">
        <v>45</v>
      </c>
      <c r="B29" s="9"/>
    </row>
    <row r="30" spans="1:2" x14ac:dyDescent="0.3">
      <c r="A30" s="7" t="s">
        <v>46</v>
      </c>
      <c r="B30"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2888-83AA-4C50-B1DA-673D50D1E563}">
  <dimension ref="A2:G33"/>
  <sheetViews>
    <sheetView workbookViewId="0"/>
  </sheetViews>
  <sheetFormatPr defaultColWidth="25.109375" defaultRowHeight="14.4" x14ac:dyDescent="0.3"/>
  <cols>
    <col min="1" max="1" width="24.109375" style="6" bestFit="1" customWidth="1"/>
    <col min="2" max="3" width="24.109375" style="6" customWidth="1"/>
    <col min="4" max="4" width="36.44140625" style="6" bestFit="1" customWidth="1"/>
    <col min="5" max="5" width="12" style="6" bestFit="1" customWidth="1"/>
    <col min="6" max="6" width="30.5546875" style="6" bestFit="1" customWidth="1"/>
    <col min="7" max="7" width="25" style="6" bestFit="1" customWidth="1"/>
    <col min="8" max="16384" width="25.109375" style="6"/>
  </cols>
  <sheetData>
    <row r="2" spans="1:7" x14ac:dyDescent="0.3">
      <c r="A2" s="6" t="s">
        <v>67</v>
      </c>
      <c r="B2" s="6" t="s">
        <v>75</v>
      </c>
      <c r="C2" s="6" t="s">
        <v>94</v>
      </c>
      <c r="D2" s="6" t="s">
        <v>68</v>
      </c>
      <c r="E2" s="6" t="s">
        <v>52</v>
      </c>
      <c r="F2" s="6" t="s">
        <v>73</v>
      </c>
      <c r="G2" s="6" t="s">
        <v>74</v>
      </c>
    </row>
    <row r="3" spans="1:7" x14ac:dyDescent="0.3">
      <c r="A3" s="11" t="s">
        <v>14</v>
      </c>
      <c r="B3" s="11" t="s">
        <v>77</v>
      </c>
      <c r="C3" s="12">
        <v>7200</v>
      </c>
      <c r="D3" s="11" t="s">
        <v>47</v>
      </c>
      <c r="E3" s="11" t="s">
        <v>53</v>
      </c>
      <c r="F3" s="11"/>
      <c r="G3" s="11"/>
    </row>
    <row r="4" spans="1:7" x14ac:dyDescent="0.3">
      <c r="A4" s="11" t="s">
        <v>14</v>
      </c>
      <c r="B4" s="11" t="s">
        <v>97</v>
      </c>
      <c r="C4" s="11">
        <v>240</v>
      </c>
      <c r="D4" s="11"/>
      <c r="E4" s="11"/>
      <c r="F4" s="11"/>
      <c r="G4" s="11"/>
    </row>
    <row r="5" spans="1:7" x14ac:dyDescent="0.3">
      <c r="A5" s="13" t="s">
        <v>14</v>
      </c>
      <c r="B5" s="13" t="s">
        <v>78</v>
      </c>
      <c r="C5" s="14">
        <f>C3/12</f>
        <v>600</v>
      </c>
      <c r="D5" s="13" t="s">
        <v>48</v>
      </c>
      <c r="E5" s="13" t="s">
        <v>53</v>
      </c>
      <c r="F5" s="13"/>
      <c r="G5" s="13"/>
    </row>
    <row r="6" spans="1:7" x14ac:dyDescent="0.3">
      <c r="A6" s="13" t="s">
        <v>14</v>
      </c>
      <c r="B6" s="13" t="s">
        <v>98</v>
      </c>
      <c r="C6" s="13">
        <f>C4/12</f>
        <v>20</v>
      </c>
      <c r="D6" s="13"/>
      <c r="E6" s="13"/>
      <c r="F6" s="13"/>
      <c r="G6" s="13"/>
    </row>
    <row r="7" spans="1:7" ht="28.8" x14ac:dyDescent="0.3">
      <c r="A7" s="11" t="s">
        <v>16</v>
      </c>
      <c r="B7" s="11" t="s">
        <v>100</v>
      </c>
      <c r="C7" s="11">
        <v>25</v>
      </c>
      <c r="D7" s="11" t="s">
        <v>122</v>
      </c>
      <c r="E7" s="11" t="s">
        <v>53</v>
      </c>
      <c r="F7" s="11" t="s">
        <v>95</v>
      </c>
      <c r="G7" s="11" t="s">
        <v>116</v>
      </c>
    </row>
    <row r="8" spans="1:7" x14ac:dyDescent="0.3">
      <c r="A8" s="11" t="s">
        <v>16</v>
      </c>
      <c r="B8" s="11" t="s">
        <v>99</v>
      </c>
      <c r="C8" s="12">
        <v>50</v>
      </c>
      <c r="D8" s="11"/>
      <c r="E8" s="11" t="s">
        <v>53</v>
      </c>
      <c r="F8" s="11"/>
      <c r="G8" s="11"/>
    </row>
    <row r="9" spans="1:7" x14ac:dyDescent="0.3">
      <c r="A9" s="11" t="s">
        <v>16</v>
      </c>
      <c r="B9" s="11" t="s">
        <v>81</v>
      </c>
      <c r="C9" s="11">
        <v>5</v>
      </c>
      <c r="D9" s="11" t="s">
        <v>49</v>
      </c>
      <c r="E9" s="11" t="s">
        <v>53</v>
      </c>
      <c r="F9" s="11"/>
      <c r="G9" s="11"/>
    </row>
    <row r="10" spans="1:7" x14ac:dyDescent="0.3">
      <c r="A10" s="11" t="s">
        <v>16</v>
      </c>
      <c r="B10" s="11" t="s">
        <v>96</v>
      </c>
      <c r="C10" s="12">
        <v>10</v>
      </c>
      <c r="D10" s="11"/>
      <c r="E10" s="11"/>
      <c r="F10" s="11"/>
      <c r="G10" s="11"/>
    </row>
    <row r="11" spans="1:7" ht="28.8" x14ac:dyDescent="0.3">
      <c r="A11" s="11" t="s">
        <v>16</v>
      </c>
      <c r="B11" s="15" t="s">
        <v>82</v>
      </c>
      <c r="C11" s="12">
        <f>(C13*C14) +C10</f>
        <v>60</v>
      </c>
      <c r="D11" s="11" t="s">
        <v>130</v>
      </c>
      <c r="E11" s="11" t="s">
        <v>53</v>
      </c>
      <c r="F11" s="11" t="s">
        <v>118</v>
      </c>
      <c r="G11" s="11" t="s">
        <v>111</v>
      </c>
    </row>
    <row r="12" spans="1:7" x14ac:dyDescent="0.3">
      <c r="A12" s="11"/>
      <c r="B12" s="11" t="s">
        <v>134</v>
      </c>
      <c r="C12" s="12">
        <f>C11/5</f>
        <v>12</v>
      </c>
      <c r="D12" s="11"/>
      <c r="E12" s="11"/>
      <c r="F12" s="11"/>
      <c r="G12" s="11"/>
    </row>
    <row r="13" spans="1:7" x14ac:dyDescent="0.3">
      <c r="A13" s="11"/>
      <c r="B13" s="11" t="s">
        <v>126</v>
      </c>
      <c r="C13" s="11">
        <v>25</v>
      </c>
      <c r="D13" s="11" t="s">
        <v>127</v>
      </c>
      <c r="E13" s="11"/>
      <c r="F13" s="11"/>
      <c r="G13" s="11"/>
    </row>
    <row r="14" spans="1:7" x14ac:dyDescent="0.3">
      <c r="A14" s="11"/>
      <c r="B14" s="11" t="s">
        <v>128</v>
      </c>
      <c r="C14" s="12">
        <v>2</v>
      </c>
      <c r="D14" s="11" t="s">
        <v>129</v>
      </c>
      <c r="E14" s="11"/>
      <c r="F14" s="11"/>
      <c r="G14" s="11"/>
    </row>
    <row r="15" spans="1:7" x14ac:dyDescent="0.3">
      <c r="A15" s="13" t="s">
        <v>16</v>
      </c>
      <c r="B15" s="13" t="s">
        <v>80</v>
      </c>
      <c r="C15" s="13">
        <v>5</v>
      </c>
      <c r="D15" s="13" t="s">
        <v>121</v>
      </c>
      <c r="E15" s="13" t="s">
        <v>53</v>
      </c>
      <c r="F15" s="13" t="s">
        <v>117</v>
      </c>
      <c r="G15" s="13" t="s">
        <v>115</v>
      </c>
    </row>
    <row r="16" spans="1:7" x14ac:dyDescent="0.3">
      <c r="A16" s="13" t="s">
        <v>16</v>
      </c>
      <c r="B16" s="15" t="s">
        <v>123</v>
      </c>
      <c r="C16" s="14">
        <v>50</v>
      </c>
      <c r="D16" s="13" t="s">
        <v>124</v>
      </c>
      <c r="E16" s="13" t="s">
        <v>53</v>
      </c>
      <c r="F16" s="13"/>
      <c r="G16" s="13"/>
    </row>
    <row r="17" spans="1:7" x14ac:dyDescent="0.3">
      <c r="A17" s="13"/>
      <c r="B17" s="13" t="s">
        <v>101</v>
      </c>
      <c r="C17" s="14">
        <v>150</v>
      </c>
      <c r="D17" s="13" t="s">
        <v>125</v>
      </c>
      <c r="E17" s="13" t="s">
        <v>53</v>
      </c>
      <c r="F17" s="13"/>
      <c r="G17" s="13"/>
    </row>
    <row r="18" spans="1:7" x14ac:dyDescent="0.3">
      <c r="A18" s="13" t="s">
        <v>16</v>
      </c>
      <c r="B18" s="13" t="s">
        <v>119</v>
      </c>
      <c r="C18" s="14">
        <v>30</v>
      </c>
      <c r="D18" s="13" t="s">
        <v>120</v>
      </c>
      <c r="E18" s="13" t="s">
        <v>53</v>
      </c>
      <c r="F18" s="13"/>
      <c r="G18" s="13"/>
    </row>
    <row r="19" spans="1:7" ht="28.8" x14ac:dyDescent="0.3">
      <c r="A19" s="11" t="s">
        <v>16</v>
      </c>
      <c r="B19" s="11" t="s">
        <v>84</v>
      </c>
      <c r="C19" s="11">
        <v>5</v>
      </c>
      <c r="D19" s="11" t="s">
        <v>51</v>
      </c>
      <c r="E19" s="11" t="s">
        <v>53</v>
      </c>
      <c r="F19" s="11" t="s">
        <v>102</v>
      </c>
      <c r="G19" s="11" t="s">
        <v>110</v>
      </c>
    </row>
    <row r="20" spans="1:7" ht="28.8" x14ac:dyDescent="0.3">
      <c r="A20" s="11"/>
      <c r="B20" s="11" t="s">
        <v>112</v>
      </c>
      <c r="C20" s="12">
        <v>2</v>
      </c>
      <c r="D20" s="11" t="s">
        <v>113</v>
      </c>
      <c r="E20" s="11" t="s">
        <v>53</v>
      </c>
      <c r="F20" s="11"/>
      <c r="G20" s="11"/>
    </row>
    <row r="21" spans="1:7" ht="28.8" x14ac:dyDescent="0.3">
      <c r="A21" s="11" t="s">
        <v>16</v>
      </c>
      <c r="B21" s="11" t="s">
        <v>83</v>
      </c>
      <c r="C21" s="11">
        <v>5</v>
      </c>
      <c r="D21" s="11" t="s">
        <v>50</v>
      </c>
      <c r="E21" s="11" t="s">
        <v>53</v>
      </c>
      <c r="F21" s="11" t="s">
        <v>103</v>
      </c>
      <c r="G21" s="11" t="s">
        <v>110</v>
      </c>
    </row>
    <row r="22" spans="1:7" x14ac:dyDescent="0.3">
      <c r="A22" s="11"/>
      <c r="B22" s="11" t="s">
        <v>131</v>
      </c>
      <c r="C22" s="12">
        <v>10</v>
      </c>
      <c r="D22" s="11" t="s">
        <v>114</v>
      </c>
      <c r="E22" s="11" t="s">
        <v>53</v>
      </c>
      <c r="F22" s="11"/>
      <c r="G22" s="11"/>
    </row>
    <row r="23" spans="1:7" x14ac:dyDescent="0.3">
      <c r="A23" s="11"/>
      <c r="B23" s="15" t="s">
        <v>132</v>
      </c>
      <c r="C23" s="12">
        <f>C21*C22</f>
        <v>50</v>
      </c>
      <c r="D23" s="11" t="s">
        <v>133</v>
      </c>
      <c r="E23" s="11"/>
      <c r="F23" s="11"/>
      <c r="G23" s="11"/>
    </row>
    <row r="24" spans="1:7" ht="28.8" x14ac:dyDescent="0.3">
      <c r="A24" s="16" t="s">
        <v>16</v>
      </c>
      <c r="B24" s="17" t="s">
        <v>79</v>
      </c>
      <c r="C24" s="18">
        <f>SUM(C23,C16,C11)</f>
        <v>160</v>
      </c>
      <c r="D24" s="16" t="s">
        <v>135</v>
      </c>
      <c r="E24" s="16" t="s">
        <v>53</v>
      </c>
      <c r="F24" s="16"/>
      <c r="G24" s="16"/>
    </row>
    <row r="25" spans="1:7" ht="43.2" x14ac:dyDescent="0.3">
      <c r="A25" s="6" t="s">
        <v>69</v>
      </c>
      <c r="B25" s="6" t="s">
        <v>85</v>
      </c>
      <c r="D25" s="6" t="s">
        <v>60</v>
      </c>
      <c r="E25" s="6" t="s">
        <v>54</v>
      </c>
      <c r="F25" s="6" t="s">
        <v>55</v>
      </c>
      <c r="G25" s="6" t="s">
        <v>56</v>
      </c>
    </row>
    <row r="26" spans="1:7" x14ac:dyDescent="0.3">
      <c r="A26" s="6" t="s">
        <v>69</v>
      </c>
      <c r="B26" s="6" t="s">
        <v>86</v>
      </c>
      <c r="D26" s="6" t="s">
        <v>59</v>
      </c>
      <c r="E26" s="6" t="s">
        <v>53</v>
      </c>
      <c r="F26" s="6" t="s">
        <v>104</v>
      </c>
    </row>
    <row r="27" spans="1:7" ht="43.2" x14ac:dyDescent="0.3">
      <c r="A27" s="6" t="s">
        <v>69</v>
      </c>
      <c r="B27" s="6" t="s">
        <v>87</v>
      </c>
      <c r="D27" s="6" t="s">
        <v>61</v>
      </c>
      <c r="E27" s="6" t="s">
        <v>54</v>
      </c>
      <c r="F27" s="6" t="s">
        <v>55</v>
      </c>
      <c r="G27" s="6" t="s">
        <v>57</v>
      </c>
    </row>
    <row r="28" spans="1:7" x14ac:dyDescent="0.3">
      <c r="A28" s="6" t="s">
        <v>70</v>
      </c>
      <c r="B28" s="6" t="s">
        <v>88</v>
      </c>
      <c r="D28" s="6" t="s">
        <v>58</v>
      </c>
      <c r="E28" s="6" t="s">
        <v>53</v>
      </c>
      <c r="F28" s="6" t="s">
        <v>104</v>
      </c>
    </row>
    <row r="29" spans="1:7" ht="28.8" x14ac:dyDescent="0.3">
      <c r="A29" s="6" t="s">
        <v>70</v>
      </c>
      <c r="B29" s="6" t="s">
        <v>89</v>
      </c>
      <c r="D29" s="6" t="s">
        <v>62</v>
      </c>
      <c r="E29" s="6" t="s">
        <v>53</v>
      </c>
      <c r="F29" s="6" t="s">
        <v>105</v>
      </c>
    </row>
    <row r="30" spans="1:7" x14ac:dyDescent="0.3">
      <c r="A30" s="6" t="s">
        <v>70</v>
      </c>
      <c r="B30" s="6" t="s">
        <v>90</v>
      </c>
      <c r="D30" s="6" t="s">
        <v>63</v>
      </c>
      <c r="E30" s="6" t="s">
        <v>53</v>
      </c>
      <c r="F30" s="6" t="s">
        <v>106</v>
      </c>
    </row>
    <row r="31" spans="1:7" ht="28.8" x14ac:dyDescent="0.3">
      <c r="A31" s="6" t="s">
        <v>70</v>
      </c>
      <c r="B31" s="6" t="s">
        <v>91</v>
      </c>
      <c r="D31" s="6" t="s">
        <v>64</v>
      </c>
      <c r="E31" s="6" t="s">
        <v>53</v>
      </c>
      <c r="F31" s="6" t="s">
        <v>107</v>
      </c>
    </row>
    <row r="32" spans="1:7" x14ac:dyDescent="0.3">
      <c r="A32" s="6" t="s">
        <v>71</v>
      </c>
      <c r="B32" s="6" t="s">
        <v>92</v>
      </c>
      <c r="D32" s="6" t="s">
        <v>65</v>
      </c>
      <c r="E32" s="6" t="s">
        <v>53</v>
      </c>
      <c r="F32" s="6" t="s">
        <v>108</v>
      </c>
    </row>
    <row r="33" spans="1:6" x14ac:dyDescent="0.3">
      <c r="A33" s="6" t="s">
        <v>72</v>
      </c>
      <c r="B33" s="6" t="s">
        <v>93</v>
      </c>
      <c r="D33" s="6" t="s">
        <v>66</v>
      </c>
      <c r="E33" s="6" t="s">
        <v>53</v>
      </c>
      <c r="F33" s="6" t="s">
        <v>109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3280C-3F28-43B3-9A31-5282F32E3889}">
  <dimension ref="B16:N26"/>
  <sheetViews>
    <sheetView workbookViewId="0"/>
  </sheetViews>
  <sheetFormatPr defaultRowHeight="14.4" x14ac:dyDescent="0.3"/>
  <cols>
    <col min="2" max="2" width="20.33203125" bestFit="1" customWidth="1"/>
    <col min="3" max="3" width="12.109375" bestFit="1" customWidth="1"/>
    <col min="4" max="4" width="25" bestFit="1" customWidth="1"/>
    <col min="8" max="8" width="20.33203125" bestFit="1" customWidth="1"/>
    <col min="9" max="9" width="12.109375" bestFit="1" customWidth="1"/>
    <col min="10" max="10" width="25" bestFit="1" customWidth="1"/>
    <col min="12" max="12" width="11.109375" customWidth="1"/>
    <col min="13" max="13" width="13.33203125" bestFit="1" customWidth="1"/>
    <col min="14" max="14" width="13.44140625" bestFit="1" customWidth="1"/>
  </cols>
  <sheetData>
    <row r="16" spans="9:14" x14ac:dyDescent="0.3">
      <c r="I16" s="30" t="s">
        <v>76</v>
      </c>
      <c r="L16" s="30" t="s">
        <v>142</v>
      </c>
      <c r="M16" t="s">
        <v>143</v>
      </c>
      <c r="N16" t="s">
        <v>144</v>
      </c>
    </row>
    <row r="17" spans="2:14" ht="15" thickBot="1" x14ac:dyDescent="0.35">
      <c r="I17" s="30"/>
      <c r="L17" s="30">
        <v>12</v>
      </c>
      <c r="M17">
        <v>100</v>
      </c>
      <c r="N17">
        <v>1200</v>
      </c>
    </row>
    <row r="18" spans="2:14" x14ac:dyDescent="0.3">
      <c r="B18" s="20" t="s">
        <v>138</v>
      </c>
      <c r="C18" s="21">
        <v>500000</v>
      </c>
      <c r="D18" s="22"/>
      <c r="H18" t="s">
        <v>138</v>
      </c>
      <c r="I18" s="32">
        <v>500000</v>
      </c>
      <c r="L18" s="31">
        <f>I18/L17</f>
        <v>41666.666666666664</v>
      </c>
      <c r="M18" s="34">
        <f>L18/M17</f>
        <v>416.66666666666663</v>
      </c>
      <c r="N18" s="29">
        <f>M18*N17</f>
        <v>499999.99999999994</v>
      </c>
    </row>
    <row r="19" spans="2:14" x14ac:dyDescent="0.3">
      <c r="B19" s="23" t="s">
        <v>16</v>
      </c>
      <c r="C19" s="24">
        <v>100000</v>
      </c>
      <c r="D19" s="25" t="s">
        <v>139</v>
      </c>
      <c r="H19" t="s">
        <v>16</v>
      </c>
      <c r="I19" s="32">
        <v>100000</v>
      </c>
      <c r="J19" t="s">
        <v>139</v>
      </c>
      <c r="L19" s="31">
        <f>I19/L17</f>
        <v>8333.3333333333339</v>
      </c>
    </row>
    <row r="20" spans="2:14" x14ac:dyDescent="0.3">
      <c r="B20" s="23" t="s">
        <v>17</v>
      </c>
      <c r="C20" s="19">
        <f>C18-C19</f>
        <v>400000</v>
      </c>
      <c r="D20" s="25"/>
      <c r="H20" t="s">
        <v>17</v>
      </c>
      <c r="I20" s="33">
        <f>I18-I19</f>
        <v>400000</v>
      </c>
      <c r="L20" s="31">
        <f>L18-L19</f>
        <v>33333.333333333328</v>
      </c>
    </row>
    <row r="21" spans="2:14" x14ac:dyDescent="0.3">
      <c r="B21" s="23" t="s">
        <v>136</v>
      </c>
      <c r="C21" s="24">
        <v>300000</v>
      </c>
      <c r="D21" s="25" t="s">
        <v>139</v>
      </c>
      <c r="H21" t="s">
        <v>136</v>
      </c>
      <c r="I21" s="32">
        <v>300000</v>
      </c>
      <c r="J21" t="s">
        <v>139</v>
      </c>
      <c r="L21" s="31">
        <f>I21/L17</f>
        <v>25000</v>
      </c>
    </row>
    <row r="22" spans="2:14" x14ac:dyDescent="0.3">
      <c r="B22" s="23" t="s">
        <v>137</v>
      </c>
      <c r="C22" s="19">
        <f>C20-C21</f>
        <v>100000</v>
      </c>
      <c r="D22" s="25"/>
      <c r="H22" t="s">
        <v>137</v>
      </c>
      <c r="I22" s="33">
        <f>I20-I21</f>
        <v>100000</v>
      </c>
      <c r="L22" s="31">
        <f>L20-L21</f>
        <v>8333.3333333333285</v>
      </c>
    </row>
    <row r="23" spans="2:14" x14ac:dyDescent="0.3">
      <c r="B23" s="23"/>
      <c r="D23" s="25"/>
    </row>
    <row r="24" spans="2:14" x14ac:dyDescent="0.3">
      <c r="B24" s="23"/>
      <c r="D24" s="25"/>
    </row>
    <row r="25" spans="2:14" ht="15" thickBot="1" x14ac:dyDescent="0.35">
      <c r="B25" s="26" t="s">
        <v>42</v>
      </c>
      <c r="C25" s="27">
        <f>C22/C18</f>
        <v>0.2</v>
      </c>
      <c r="D25" s="28"/>
      <c r="H25" t="s">
        <v>42</v>
      </c>
      <c r="I25">
        <f>I22/I18</f>
        <v>0.2</v>
      </c>
      <c r="J25" t="s">
        <v>140</v>
      </c>
      <c r="L25">
        <f>L22/L18</f>
        <v>0.1999999999999999</v>
      </c>
    </row>
    <row r="26" spans="2:14" x14ac:dyDescent="0.3">
      <c r="J26" t="s">
        <v>141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2265-B1A9-4A6B-9451-B2FD069BB4E5}">
  <dimension ref="A1:K17"/>
  <sheetViews>
    <sheetView workbookViewId="0"/>
  </sheetViews>
  <sheetFormatPr defaultRowHeight="14.4" x14ac:dyDescent="0.3"/>
  <cols>
    <col min="1" max="1" width="18.77734375" style="2" bestFit="1" customWidth="1"/>
    <col min="2" max="2" width="13.21875" style="2" bestFit="1" customWidth="1"/>
    <col min="3" max="3" width="8.88671875" style="2"/>
    <col min="4" max="4" width="23.5546875" style="3" bestFit="1" customWidth="1"/>
    <col min="5" max="5" width="21.88671875" style="3" bestFit="1" customWidth="1"/>
    <col min="6" max="6" width="15.44140625" style="3" bestFit="1" customWidth="1"/>
    <col min="7" max="7" width="8.88671875" style="2"/>
    <col min="8" max="8" width="15.77734375" style="2" bestFit="1" customWidth="1"/>
    <col min="9" max="9" width="21.109375" style="2" bestFit="1" customWidth="1"/>
    <col min="10" max="10" width="13.21875" style="2" bestFit="1" customWidth="1"/>
    <col min="11" max="11" width="13" style="2" bestFit="1" customWidth="1"/>
    <col min="12" max="16384" width="8.88671875" style="2"/>
  </cols>
  <sheetData>
    <row r="1" spans="1:11" x14ac:dyDescent="0.3">
      <c r="A1" s="2" t="s">
        <v>145</v>
      </c>
      <c r="H1" s="2" t="s">
        <v>146</v>
      </c>
    </row>
    <row r="2" spans="1:11" x14ac:dyDescent="0.3">
      <c r="A2" s="35">
        <v>425</v>
      </c>
    </row>
    <row r="3" spans="1:11" x14ac:dyDescent="0.3">
      <c r="H3" s="2" t="s">
        <v>147</v>
      </c>
    </row>
    <row r="4" spans="1:11" x14ac:dyDescent="0.3">
      <c r="H4" s="2">
        <v>1200</v>
      </c>
      <c r="I4" s="2" t="s">
        <v>14</v>
      </c>
      <c r="J4" s="36">
        <f>H4*A2</f>
        <v>510000</v>
      </c>
    </row>
    <row r="5" spans="1:11" x14ac:dyDescent="0.3">
      <c r="I5" s="2" t="s">
        <v>16</v>
      </c>
      <c r="J5" s="36">
        <f>B6</f>
        <v>100000</v>
      </c>
    </row>
    <row r="6" spans="1:11" x14ac:dyDescent="0.3">
      <c r="A6" s="2" t="s">
        <v>148</v>
      </c>
      <c r="B6" s="35">
        <f>SUM(B7:B10)</f>
        <v>100000</v>
      </c>
      <c r="I6" s="2" t="s">
        <v>17</v>
      </c>
      <c r="J6" s="37">
        <f>J4-J5</f>
        <v>410000</v>
      </c>
    </row>
    <row r="7" spans="1:11" ht="43.2" x14ac:dyDescent="0.3">
      <c r="A7" s="38" t="s">
        <v>149</v>
      </c>
      <c r="B7" s="39">
        <v>25000</v>
      </c>
      <c r="D7" s="3" t="s">
        <v>160</v>
      </c>
      <c r="E7" s="3" t="s">
        <v>161</v>
      </c>
      <c r="I7" s="2" t="s">
        <v>136</v>
      </c>
      <c r="J7" s="36">
        <f>B14</f>
        <v>300000</v>
      </c>
    </row>
    <row r="8" spans="1:11" ht="72" x14ac:dyDescent="0.3">
      <c r="A8" s="38" t="s">
        <v>150</v>
      </c>
      <c r="B8" s="39">
        <v>25000</v>
      </c>
      <c r="D8" s="3" t="s">
        <v>167</v>
      </c>
      <c r="E8" s="3" t="s">
        <v>161</v>
      </c>
      <c r="J8" s="37">
        <f>J6-J7</f>
        <v>110000</v>
      </c>
    </row>
    <row r="9" spans="1:11" ht="28.8" x14ac:dyDescent="0.3">
      <c r="A9" s="38" t="s">
        <v>151</v>
      </c>
      <c r="B9" s="39">
        <v>25000</v>
      </c>
      <c r="D9" s="3" t="s">
        <v>162</v>
      </c>
      <c r="E9" s="3" t="s">
        <v>163</v>
      </c>
      <c r="F9" s="3" t="s">
        <v>164</v>
      </c>
    </row>
    <row r="10" spans="1:11" ht="43.2" x14ac:dyDescent="0.3">
      <c r="A10" s="38" t="s">
        <v>169</v>
      </c>
      <c r="B10" s="39">
        <v>25000</v>
      </c>
      <c r="D10" s="3" t="s">
        <v>165</v>
      </c>
    </row>
    <row r="11" spans="1:11" x14ac:dyDescent="0.3">
      <c r="I11" s="2" t="s">
        <v>42</v>
      </c>
      <c r="J11" s="2">
        <f>J8/J4</f>
        <v>0.21568627450980393</v>
      </c>
      <c r="K11" s="2">
        <f>J11*100</f>
        <v>21.568627450980394</v>
      </c>
    </row>
    <row r="14" spans="1:11" ht="28.8" x14ac:dyDescent="0.3">
      <c r="A14" s="3" t="s">
        <v>153</v>
      </c>
      <c r="B14" s="35">
        <f>SUM(B15:B17)</f>
        <v>300000</v>
      </c>
    </row>
    <row r="15" spans="1:11" x14ac:dyDescent="0.3">
      <c r="A15" s="38" t="s">
        <v>152</v>
      </c>
      <c r="B15" s="40">
        <v>100000</v>
      </c>
      <c r="D15" s="3" t="s">
        <v>158</v>
      </c>
      <c r="E15" s="3" t="s">
        <v>166</v>
      </c>
    </row>
    <row r="16" spans="1:11" ht="28.8" x14ac:dyDescent="0.3">
      <c r="A16" s="38" t="s">
        <v>154</v>
      </c>
      <c r="B16" s="40">
        <v>100000</v>
      </c>
      <c r="D16" s="5" t="s">
        <v>156</v>
      </c>
      <c r="E16" s="3" t="s">
        <v>157</v>
      </c>
      <c r="F16" s="3" t="s">
        <v>168</v>
      </c>
    </row>
    <row r="17" spans="1:4" ht="28.8" x14ac:dyDescent="0.3">
      <c r="A17" s="38" t="s">
        <v>155</v>
      </c>
      <c r="B17" s="40">
        <v>100000</v>
      </c>
      <c r="D17" s="3" t="s">
        <v>159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33E56-2853-4F13-BBDD-45B1A76680BC}">
  <dimension ref="A1:L17"/>
  <sheetViews>
    <sheetView workbookViewId="0"/>
  </sheetViews>
  <sheetFormatPr defaultRowHeight="14.4" x14ac:dyDescent="0.3"/>
  <cols>
    <col min="1" max="1" width="27.33203125" bestFit="1" customWidth="1"/>
    <col min="2" max="2" width="12.6640625" bestFit="1" customWidth="1"/>
    <col min="3" max="8" width="12.6640625" customWidth="1"/>
    <col min="10" max="10" width="13.21875" style="30" bestFit="1" customWidth="1"/>
    <col min="11" max="11" width="15.77734375" style="30" bestFit="1" customWidth="1"/>
    <col min="12" max="12" width="19.33203125" style="30" bestFit="1" customWidth="1"/>
  </cols>
  <sheetData>
    <row r="1" spans="1:12" x14ac:dyDescent="0.3">
      <c r="C1">
        <v>0.05</v>
      </c>
      <c r="D1">
        <v>0.1</v>
      </c>
      <c r="E1">
        <v>0.15</v>
      </c>
      <c r="F1">
        <v>0.2</v>
      </c>
      <c r="G1">
        <v>0.25</v>
      </c>
      <c r="H1">
        <v>0.3</v>
      </c>
    </row>
    <row r="2" spans="1:12" x14ac:dyDescent="0.3">
      <c r="A2" s="59" t="s">
        <v>273</v>
      </c>
      <c r="B2" s="61">
        <f>J3*K3</f>
        <v>510000</v>
      </c>
      <c r="C2" s="61"/>
      <c r="D2" s="61"/>
      <c r="E2" s="61"/>
      <c r="F2" s="61"/>
      <c r="G2" s="61"/>
      <c r="H2" s="61"/>
      <c r="J2" s="30" t="s">
        <v>145</v>
      </c>
      <c r="K2" s="30" t="s">
        <v>280</v>
      </c>
      <c r="L2" s="30" t="s">
        <v>281</v>
      </c>
    </row>
    <row r="3" spans="1:12" x14ac:dyDescent="0.3">
      <c r="A3" s="59" t="s">
        <v>16</v>
      </c>
      <c r="B3" s="61">
        <f>SUM(B4:B7)</f>
        <v>150000</v>
      </c>
      <c r="C3" s="61"/>
      <c r="D3" s="61"/>
      <c r="E3" s="61"/>
      <c r="F3" s="61"/>
      <c r="G3" s="61"/>
      <c r="H3" s="61"/>
      <c r="J3" s="32">
        <v>425</v>
      </c>
      <c r="K3" s="30">
        <v>1200</v>
      </c>
      <c r="L3" s="30">
        <v>1200</v>
      </c>
    </row>
    <row r="4" spans="1:12" x14ac:dyDescent="0.3">
      <c r="A4" t="s">
        <v>149</v>
      </c>
      <c r="B4" s="60">
        <v>30000</v>
      </c>
      <c r="C4" s="60"/>
      <c r="D4" s="60"/>
      <c r="E4" s="60"/>
      <c r="F4" s="60"/>
      <c r="G4" s="60"/>
      <c r="H4" s="60"/>
    </row>
    <row r="5" spans="1:12" x14ac:dyDescent="0.3">
      <c r="A5" t="s">
        <v>150</v>
      </c>
      <c r="B5" s="60">
        <v>20000</v>
      </c>
      <c r="C5" s="60"/>
      <c r="D5" s="60"/>
      <c r="E5" s="60"/>
      <c r="F5" s="60"/>
      <c r="G5" s="60"/>
      <c r="H5" s="60"/>
    </row>
    <row r="6" spans="1:12" x14ac:dyDescent="0.3">
      <c r="A6" t="s">
        <v>151</v>
      </c>
      <c r="B6" s="60">
        <v>75000</v>
      </c>
      <c r="C6" s="60"/>
      <c r="D6" s="60"/>
      <c r="E6" s="60"/>
      <c r="F6" s="60"/>
      <c r="G6" s="60"/>
      <c r="H6" s="60"/>
    </row>
    <row r="7" spans="1:12" x14ac:dyDescent="0.3">
      <c r="A7" t="s">
        <v>272</v>
      </c>
      <c r="B7" s="60">
        <v>25000</v>
      </c>
      <c r="C7" s="60"/>
      <c r="D7" s="60"/>
      <c r="E7" s="60"/>
      <c r="F7" s="60"/>
      <c r="G7" s="60"/>
      <c r="H7" s="60"/>
    </row>
    <row r="8" spans="1:12" x14ac:dyDescent="0.3">
      <c r="A8" s="59" t="s">
        <v>274</v>
      </c>
      <c r="B8" s="61">
        <f>B2-B3</f>
        <v>360000</v>
      </c>
      <c r="C8" s="61"/>
      <c r="D8" s="61"/>
      <c r="E8" s="61"/>
      <c r="F8" s="61"/>
      <c r="G8" s="61"/>
      <c r="H8" s="61"/>
    </row>
    <row r="9" spans="1:12" x14ac:dyDescent="0.3">
      <c r="A9" s="59" t="s">
        <v>275</v>
      </c>
      <c r="B9" s="61">
        <f>SUM(B10:B12)</f>
        <v>300000</v>
      </c>
      <c r="C9" s="61"/>
      <c r="D9" s="61"/>
      <c r="E9" s="61"/>
      <c r="F9" s="61"/>
      <c r="G9" s="61"/>
      <c r="H9" s="61"/>
    </row>
    <row r="10" spans="1:12" x14ac:dyDescent="0.3">
      <c r="A10" t="s">
        <v>276</v>
      </c>
      <c r="B10" s="60">
        <v>150000</v>
      </c>
      <c r="C10" s="60"/>
      <c r="D10" s="60">
        <f>(B10*D1)+B10</f>
        <v>165000</v>
      </c>
      <c r="E10" s="60"/>
      <c r="F10" s="60"/>
      <c r="G10" s="60"/>
      <c r="H10" s="60"/>
    </row>
    <row r="11" spans="1:12" x14ac:dyDescent="0.3">
      <c r="A11" t="s">
        <v>277</v>
      </c>
      <c r="B11" s="60">
        <v>50000</v>
      </c>
      <c r="C11" s="60"/>
      <c r="D11" s="60"/>
      <c r="E11" s="60"/>
      <c r="F11" s="60"/>
      <c r="G11" s="60"/>
      <c r="H11" s="60"/>
    </row>
    <row r="12" spans="1:12" x14ac:dyDescent="0.3">
      <c r="A12" t="s">
        <v>278</v>
      </c>
      <c r="B12" s="60">
        <v>100000</v>
      </c>
      <c r="C12" s="60"/>
      <c r="D12" s="60"/>
      <c r="E12" s="60"/>
      <c r="F12" s="60"/>
      <c r="G12" s="60"/>
      <c r="H12" s="60"/>
    </row>
    <row r="13" spans="1:12" x14ac:dyDescent="0.3">
      <c r="A13" s="59" t="s">
        <v>279</v>
      </c>
      <c r="B13" s="61">
        <f>B8-B9</f>
        <v>60000</v>
      </c>
      <c r="C13" s="61"/>
      <c r="D13" s="61"/>
      <c r="E13" s="61"/>
      <c r="F13" s="61"/>
      <c r="G13" s="61"/>
      <c r="H13" s="61"/>
    </row>
    <row r="16" spans="1:12" x14ac:dyDescent="0.3">
      <c r="A16" s="59" t="s">
        <v>283</v>
      </c>
      <c r="B16">
        <f>(B13/B2)*100</f>
        <v>11.76470588235294</v>
      </c>
    </row>
    <row r="17" spans="1:1" x14ac:dyDescent="0.3">
      <c r="A17" t="s">
        <v>282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0341-022D-45D3-A21C-8DD04DC4C081}">
  <sheetPr>
    <tabColor rgb="FF92D050"/>
  </sheetPr>
  <dimension ref="A1:J82"/>
  <sheetViews>
    <sheetView topLeftCell="A13" workbookViewId="0">
      <selection activeCell="L36" sqref="L36"/>
    </sheetView>
  </sheetViews>
  <sheetFormatPr defaultRowHeight="14.4" x14ac:dyDescent="0.3"/>
  <cols>
    <col min="1" max="1" width="7.44140625" style="30" customWidth="1"/>
    <col min="2" max="2" width="1.44140625" style="30" bestFit="1" customWidth="1"/>
    <col min="3" max="3" width="7.44140625" style="30" customWidth="1"/>
    <col min="4" max="4" width="1.44140625" style="30" bestFit="1" customWidth="1"/>
    <col min="5" max="5" width="7.44140625" style="30" customWidth="1"/>
    <col min="6" max="6" width="1.44140625" style="30" bestFit="1" customWidth="1"/>
    <col min="7" max="7" width="7.44140625" style="30" customWidth="1"/>
    <col min="8" max="8" width="1.44140625" style="30" bestFit="1" customWidth="1"/>
    <col min="9" max="9" width="7.44140625" style="30" customWidth="1"/>
    <col min="10" max="10" width="15.6640625" style="30" bestFit="1" customWidth="1"/>
  </cols>
  <sheetData>
    <row r="1" spans="1:10" x14ac:dyDescent="0.3">
      <c r="J1" s="30" t="s">
        <v>324</v>
      </c>
    </row>
    <row r="2" spans="1:10" x14ac:dyDescent="0.3">
      <c r="A2" s="30" t="s">
        <v>323</v>
      </c>
      <c r="B2" s="30" t="s">
        <v>325</v>
      </c>
      <c r="C2" s="30" t="s">
        <v>291</v>
      </c>
      <c r="D2" s="30" t="s">
        <v>325</v>
      </c>
      <c r="E2" s="30" t="s">
        <v>297</v>
      </c>
      <c r="F2" s="30" t="s">
        <v>325</v>
      </c>
      <c r="G2" s="30" t="s">
        <v>304</v>
      </c>
      <c r="H2" s="30" t="s">
        <v>325</v>
      </c>
      <c r="I2" s="30" t="s">
        <v>306</v>
      </c>
      <c r="J2" s="30" t="str">
        <f>_xlfn.CONCAT(A2:I2)</f>
        <v>Start,1A,2A,3A,4A</v>
      </c>
    </row>
    <row r="3" spans="1:10" x14ac:dyDescent="0.3">
      <c r="A3" s="30" t="s">
        <v>323</v>
      </c>
      <c r="B3" s="30" t="s">
        <v>325</v>
      </c>
      <c r="C3" s="30" t="s">
        <v>291</v>
      </c>
      <c r="D3" s="30" t="s">
        <v>325</v>
      </c>
      <c r="E3" s="30" t="s">
        <v>297</v>
      </c>
      <c r="F3" s="30" t="s">
        <v>325</v>
      </c>
      <c r="G3" s="30" t="s">
        <v>304</v>
      </c>
      <c r="H3" s="30" t="s">
        <v>325</v>
      </c>
      <c r="I3" s="30" t="s">
        <v>307</v>
      </c>
      <c r="J3" s="30" t="str">
        <f t="shared" ref="J3:J28" si="0">_xlfn.CONCAT(A3:I3)</f>
        <v>Start,1A,2A,3A,4B</v>
      </c>
    </row>
    <row r="4" spans="1:10" x14ac:dyDescent="0.3">
      <c r="A4" s="30" t="s">
        <v>323</v>
      </c>
      <c r="B4" s="30" t="s">
        <v>325</v>
      </c>
      <c r="C4" s="30" t="s">
        <v>291</v>
      </c>
      <c r="D4" s="30" t="s">
        <v>325</v>
      </c>
      <c r="E4" s="30" t="s">
        <v>297</v>
      </c>
      <c r="F4" s="30" t="s">
        <v>325</v>
      </c>
      <c r="G4" s="30" t="s">
        <v>304</v>
      </c>
      <c r="H4" s="30" t="s">
        <v>325</v>
      </c>
      <c r="I4" s="30" t="s">
        <v>308</v>
      </c>
      <c r="J4" s="30" t="str">
        <f t="shared" si="0"/>
        <v>Start,1A,2A,3A,4C</v>
      </c>
    </row>
    <row r="5" spans="1:10" x14ac:dyDescent="0.3">
      <c r="A5" s="30" t="s">
        <v>323</v>
      </c>
      <c r="B5" s="30" t="s">
        <v>325</v>
      </c>
      <c r="C5" s="30" t="s">
        <v>291</v>
      </c>
      <c r="D5" s="30" t="s">
        <v>325</v>
      </c>
      <c r="E5" s="30" t="s">
        <v>297</v>
      </c>
      <c r="F5" s="30" t="s">
        <v>325</v>
      </c>
      <c r="G5" s="30" t="s">
        <v>305</v>
      </c>
      <c r="H5" s="30" t="s">
        <v>325</v>
      </c>
      <c r="I5" s="30" t="s">
        <v>306</v>
      </c>
      <c r="J5" s="30" t="str">
        <f t="shared" si="0"/>
        <v>Start,1A,2A,3B,4A</v>
      </c>
    </row>
    <row r="6" spans="1:10" x14ac:dyDescent="0.3">
      <c r="A6" s="30" t="s">
        <v>323</v>
      </c>
      <c r="B6" s="30" t="s">
        <v>325</v>
      </c>
      <c r="C6" s="30" t="s">
        <v>291</v>
      </c>
      <c r="D6" s="30" t="s">
        <v>325</v>
      </c>
      <c r="E6" s="30" t="s">
        <v>297</v>
      </c>
      <c r="F6" s="30" t="s">
        <v>325</v>
      </c>
      <c r="G6" s="30" t="s">
        <v>305</v>
      </c>
      <c r="H6" s="30" t="s">
        <v>325</v>
      </c>
      <c r="I6" s="30" t="s">
        <v>307</v>
      </c>
      <c r="J6" s="30" t="str">
        <f t="shared" si="0"/>
        <v>Start,1A,2A,3B,4B</v>
      </c>
    </row>
    <row r="7" spans="1:10" x14ac:dyDescent="0.3">
      <c r="A7" s="30" t="s">
        <v>323</v>
      </c>
      <c r="B7" s="30" t="s">
        <v>325</v>
      </c>
      <c r="C7" s="30" t="s">
        <v>291</v>
      </c>
      <c r="D7" s="30" t="s">
        <v>325</v>
      </c>
      <c r="E7" s="30" t="s">
        <v>297</v>
      </c>
      <c r="F7" s="30" t="s">
        <v>325</v>
      </c>
      <c r="G7" s="30" t="s">
        <v>305</v>
      </c>
      <c r="H7" s="30" t="s">
        <v>325</v>
      </c>
      <c r="I7" s="30" t="s">
        <v>308</v>
      </c>
      <c r="J7" s="30" t="str">
        <f t="shared" si="0"/>
        <v>Start,1A,2A,3B,4C</v>
      </c>
    </row>
    <row r="8" spans="1:10" x14ac:dyDescent="0.3">
      <c r="A8" s="30" t="s">
        <v>323</v>
      </c>
      <c r="B8" s="30" t="s">
        <v>325</v>
      </c>
      <c r="C8" s="30" t="s">
        <v>291</v>
      </c>
      <c r="D8" s="30" t="s">
        <v>325</v>
      </c>
      <c r="E8" s="30" t="s">
        <v>297</v>
      </c>
      <c r="F8" s="30" t="s">
        <v>325</v>
      </c>
      <c r="G8" s="30" t="s">
        <v>299</v>
      </c>
      <c r="H8" s="30" t="s">
        <v>325</v>
      </c>
      <c r="I8" s="30" t="s">
        <v>306</v>
      </c>
      <c r="J8" s="30" t="str">
        <f t="shared" si="0"/>
        <v>Start,1A,2A,3C,4A</v>
      </c>
    </row>
    <row r="9" spans="1:10" x14ac:dyDescent="0.3">
      <c r="A9" s="30" t="s">
        <v>323</v>
      </c>
      <c r="B9" s="30" t="s">
        <v>325</v>
      </c>
      <c r="C9" s="30" t="s">
        <v>291</v>
      </c>
      <c r="D9" s="30" t="s">
        <v>325</v>
      </c>
      <c r="E9" s="30" t="s">
        <v>297</v>
      </c>
      <c r="F9" s="30" t="s">
        <v>325</v>
      </c>
      <c r="G9" s="30" t="s">
        <v>299</v>
      </c>
      <c r="H9" s="30" t="s">
        <v>325</v>
      </c>
      <c r="I9" s="30" t="s">
        <v>307</v>
      </c>
      <c r="J9" s="30" t="str">
        <f t="shared" si="0"/>
        <v>Start,1A,2A,3C,4B</v>
      </c>
    </row>
    <row r="10" spans="1:10" x14ac:dyDescent="0.3">
      <c r="A10" s="30" t="s">
        <v>323</v>
      </c>
      <c r="B10" s="30" t="s">
        <v>325</v>
      </c>
      <c r="C10" s="30" t="s">
        <v>291</v>
      </c>
      <c r="D10" s="30" t="s">
        <v>325</v>
      </c>
      <c r="E10" s="30" t="s">
        <v>297</v>
      </c>
      <c r="F10" s="30" t="s">
        <v>325</v>
      </c>
      <c r="G10" s="30" t="s">
        <v>299</v>
      </c>
      <c r="H10" s="30" t="s">
        <v>325</v>
      </c>
      <c r="I10" s="30" t="s">
        <v>308</v>
      </c>
      <c r="J10" s="30" t="str">
        <f t="shared" si="0"/>
        <v>Start,1A,2A,3C,4C</v>
      </c>
    </row>
    <row r="11" spans="1:10" x14ac:dyDescent="0.3">
      <c r="A11" s="30" t="s">
        <v>323</v>
      </c>
      <c r="B11" s="30" t="s">
        <v>325</v>
      </c>
      <c r="C11" s="30" t="s">
        <v>291</v>
      </c>
      <c r="D11" s="30" t="s">
        <v>325</v>
      </c>
      <c r="E11" s="30" t="s">
        <v>298</v>
      </c>
      <c r="F11" s="30" t="s">
        <v>325</v>
      </c>
      <c r="G11" s="30" t="s">
        <v>304</v>
      </c>
      <c r="H11" s="30" t="s">
        <v>325</v>
      </c>
      <c r="I11" s="30" t="s">
        <v>306</v>
      </c>
      <c r="J11" s="30" t="str">
        <f t="shared" si="0"/>
        <v>Start,1A,2B,3A,4A</v>
      </c>
    </row>
    <row r="12" spans="1:10" x14ac:dyDescent="0.3">
      <c r="A12" s="30" t="s">
        <v>323</v>
      </c>
      <c r="B12" s="30" t="s">
        <v>325</v>
      </c>
      <c r="C12" s="30" t="s">
        <v>291</v>
      </c>
      <c r="D12" s="30" t="s">
        <v>325</v>
      </c>
      <c r="E12" s="30" t="s">
        <v>298</v>
      </c>
      <c r="F12" s="30" t="s">
        <v>325</v>
      </c>
      <c r="G12" s="30" t="s">
        <v>304</v>
      </c>
      <c r="H12" s="30" t="s">
        <v>325</v>
      </c>
      <c r="I12" s="30" t="s">
        <v>307</v>
      </c>
      <c r="J12" s="30" t="str">
        <f t="shared" si="0"/>
        <v>Start,1A,2B,3A,4B</v>
      </c>
    </row>
    <row r="13" spans="1:10" x14ac:dyDescent="0.3">
      <c r="A13" s="30" t="s">
        <v>323</v>
      </c>
      <c r="B13" s="30" t="s">
        <v>325</v>
      </c>
      <c r="C13" s="30" t="s">
        <v>291</v>
      </c>
      <c r="D13" s="30" t="s">
        <v>325</v>
      </c>
      <c r="E13" s="30" t="s">
        <v>298</v>
      </c>
      <c r="F13" s="30" t="s">
        <v>325</v>
      </c>
      <c r="G13" s="30" t="s">
        <v>304</v>
      </c>
      <c r="H13" s="30" t="s">
        <v>325</v>
      </c>
      <c r="I13" s="30" t="s">
        <v>308</v>
      </c>
      <c r="J13" s="30" t="str">
        <f t="shared" si="0"/>
        <v>Start,1A,2B,3A,4C</v>
      </c>
    </row>
    <row r="14" spans="1:10" x14ac:dyDescent="0.3">
      <c r="A14" s="30" t="s">
        <v>323</v>
      </c>
      <c r="B14" s="30" t="s">
        <v>325</v>
      </c>
      <c r="C14" s="30" t="s">
        <v>291</v>
      </c>
      <c r="D14" s="30" t="s">
        <v>325</v>
      </c>
      <c r="E14" s="30" t="s">
        <v>298</v>
      </c>
      <c r="F14" s="30" t="s">
        <v>325</v>
      </c>
      <c r="G14" s="30" t="s">
        <v>305</v>
      </c>
      <c r="H14" s="30" t="s">
        <v>325</v>
      </c>
      <c r="I14" s="30" t="s">
        <v>306</v>
      </c>
      <c r="J14" s="30" t="str">
        <f t="shared" si="0"/>
        <v>Start,1A,2B,3B,4A</v>
      </c>
    </row>
    <row r="15" spans="1:10" x14ac:dyDescent="0.3">
      <c r="A15" s="30" t="s">
        <v>323</v>
      </c>
      <c r="B15" s="30" t="s">
        <v>325</v>
      </c>
      <c r="C15" s="30" t="s">
        <v>291</v>
      </c>
      <c r="D15" s="30" t="s">
        <v>325</v>
      </c>
      <c r="E15" s="30" t="s">
        <v>298</v>
      </c>
      <c r="F15" s="30" t="s">
        <v>325</v>
      </c>
      <c r="G15" s="30" t="s">
        <v>305</v>
      </c>
      <c r="H15" s="30" t="s">
        <v>325</v>
      </c>
      <c r="I15" s="30" t="s">
        <v>307</v>
      </c>
      <c r="J15" s="30" t="str">
        <f t="shared" si="0"/>
        <v>Start,1A,2B,3B,4B</v>
      </c>
    </row>
    <row r="16" spans="1:10" x14ac:dyDescent="0.3">
      <c r="A16" s="30" t="s">
        <v>323</v>
      </c>
      <c r="B16" s="30" t="s">
        <v>325</v>
      </c>
      <c r="C16" s="30" t="s">
        <v>291</v>
      </c>
      <c r="D16" s="30" t="s">
        <v>325</v>
      </c>
      <c r="E16" s="30" t="s">
        <v>298</v>
      </c>
      <c r="F16" s="30" t="s">
        <v>325</v>
      </c>
      <c r="G16" s="30" t="s">
        <v>305</v>
      </c>
      <c r="H16" s="30" t="s">
        <v>325</v>
      </c>
      <c r="I16" s="30" t="s">
        <v>308</v>
      </c>
      <c r="J16" s="30" t="str">
        <f t="shared" si="0"/>
        <v>Start,1A,2B,3B,4C</v>
      </c>
    </row>
    <row r="17" spans="1:10" x14ac:dyDescent="0.3">
      <c r="A17" s="30" t="s">
        <v>323</v>
      </c>
      <c r="B17" s="30" t="s">
        <v>325</v>
      </c>
      <c r="C17" s="30" t="s">
        <v>291</v>
      </c>
      <c r="D17" s="30" t="s">
        <v>325</v>
      </c>
      <c r="E17" s="30" t="s">
        <v>298</v>
      </c>
      <c r="F17" s="30" t="s">
        <v>325</v>
      </c>
      <c r="G17" s="30" t="s">
        <v>299</v>
      </c>
      <c r="H17" s="30" t="s">
        <v>325</v>
      </c>
      <c r="I17" s="30" t="s">
        <v>306</v>
      </c>
      <c r="J17" s="30" t="str">
        <f t="shared" si="0"/>
        <v>Start,1A,2B,3C,4A</v>
      </c>
    </row>
    <row r="18" spans="1:10" x14ac:dyDescent="0.3">
      <c r="A18" s="30" t="s">
        <v>323</v>
      </c>
      <c r="B18" s="30" t="s">
        <v>325</v>
      </c>
      <c r="C18" s="30" t="s">
        <v>291</v>
      </c>
      <c r="D18" s="30" t="s">
        <v>325</v>
      </c>
      <c r="E18" s="30" t="s">
        <v>298</v>
      </c>
      <c r="F18" s="30" t="s">
        <v>325</v>
      </c>
      <c r="G18" s="30" t="s">
        <v>299</v>
      </c>
      <c r="H18" s="30" t="s">
        <v>325</v>
      </c>
      <c r="I18" s="30" t="s">
        <v>307</v>
      </c>
      <c r="J18" s="30" t="str">
        <f t="shared" si="0"/>
        <v>Start,1A,2B,3C,4B</v>
      </c>
    </row>
    <row r="19" spans="1:10" x14ac:dyDescent="0.3">
      <c r="A19" s="30" t="s">
        <v>323</v>
      </c>
      <c r="B19" s="30" t="s">
        <v>325</v>
      </c>
      <c r="C19" s="30" t="s">
        <v>291</v>
      </c>
      <c r="D19" s="30" t="s">
        <v>325</v>
      </c>
      <c r="E19" s="30" t="s">
        <v>298</v>
      </c>
      <c r="F19" s="30" t="s">
        <v>325</v>
      </c>
      <c r="G19" s="30" t="s">
        <v>299</v>
      </c>
      <c r="H19" s="30" t="s">
        <v>325</v>
      </c>
      <c r="I19" s="30" t="s">
        <v>308</v>
      </c>
      <c r="J19" s="30" t="str">
        <f t="shared" si="0"/>
        <v>Start,1A,2B,3C,4C</v>
      </c>
    </row>
    <row r="20" spans="1:10" x14ac:dyDescent="0.3">
      <c r="A20" s="30" t="s">
        <v>323</v>
      </c>
      <c r="B20" s="30" t="s">
        <v>325</v>
      </c>
      <c r="C20" s="30" t="s">
        <v>291</v>
      </c>
      <c r="D20" s="30" t="s">
        <v>325</v>
      </c>
      <c r="E20" s="30" t="s">
        <v>300</v>
      </c>
      <c r="F20" s="30" t="s">
        <v>325</v>
      </c>
      <c r="G20" s="30" t="s">
        <v>304</v>
      </c>
      <c r="H20" s="30" t="s">
        <v>325</v>
      </c>
      <c r="I20" s="30" t="s">
        <v>306</v>
      </c>
      <c r="J20" s="30" t="str">
        <f t="shared" si="0"/>
        <v>Start,1A,2C,3A,4A</v>
      </c>
    </row>
    <row r="21" spans="1:10" x14ac:dyDescent="0.3">
      <c r="A21" s="30" t="s">
        <v>323</v>
      </c>
      <c r="B21" s="30" t="s">
        <v>325</v>
      </c>
      <c r="C21" s="30" t="s">
        <v>291</v>
      </c>
      <c r="D21" s="30" t="s">
        <v>325</v>
      </c>
      <c r="E21" s="30" t="s">
        <v>300</v>
      </c>
      <c r="F21" s="30" t="s">
        <v>325</v>
      </c>
      <c r="G21" s="30" t="s">
        <v>304</v>
      </c>
      <c r="H21" s="30" t="s">
        <v>325</v>
      </c>
      <c r="I21" s="30" t="s">
        <v>307</v>
      </c>
      <c r="J21" s="30" t="str">
        <f t="shared" si="0"/>
        <v>Start,1A,2C,3A,4B</v>
      </c>
    </row>
    <row r="22" spans="1:10" x14ac:dyDescent="0.3">
      <c r="A22" s="30" t="s">
        <v>323</v>
      </c>
      <c r="B22" s="30" t="s">
        <v>325</v>
      </c>
      <c r="C22" s="30" t="s">
        <v>291</v>
      </c>
      <c r="D22" s="30" t="s">
        <v>325</v>
      </c>
      <c r="E22" s="30" t="s">
        <v>300</v>
      </c>
      <c r="F22" s="30" t="s">
        <v>325</v>
      </c>
      <c r="G22" s="30" t="s">
        <v>304</v>
      </c>
      <c r="H22" s="30" t="s">
        <v>325</v>
      </c>
      <c r="I22" s="30" t="s">
        <v>308</v>
      </c>
      <c r="J22" s="30" t="str">
        <f t="shared" si="0"/>
        <v>Start,1A,2C,3A,4C</v>
      </c>
    </row>
    <row r="23" spans="1:10" x14ac:dyDescent="0.3">
      <c r="A23" s="30" t="s">
        <v>323</v>
      </c>
      <c r="B23" s="30" t="s">
        <v>325</v>
      </c>
      <c r="C23" s="30" t="s">
        <v>291</v>
      </c>
      <c r="D23" s="30" t="s">
        <v>325</v>
      </c>
      <c r="E23" s="30" t="s">
        <v>300</v>
      </c>
      <c r="F23" s="30" t="s">
        <v>325</v>
      </c>
      <c r="G23" s="30" t="s">
        <v>305</v>
      </c>
      <c r="H23" s="30" t="s">
        <v>325</v>
      </c>
      <c r="I23" s="30" t="s">
        <v>306</v>
      </c>
      <c r="J23" s="30" t="str">
        <f t="shared" si="0"/>
        <v>Start,1A,2C,3B,4A</v>
      </c>
    </row>
    <row r="24" spans="1:10" x14ac:dyDescent="0.3">
      <c r="A24" s="30" t="s">
        <v>323</v>
      </c>
      <c r="B24" s="30" t="s">
        <v>325</v>
      </c>
      <c r="C24" s="30" t="s">
        <v>291</v>
      </c>
      <c r="D24" s="30" t="s">
        <v>325</v>
      </c>
      <c r="E24" s="30" t="s">
        <v>300</v>
      </c>
      <c r="F24" s="30" t="s">
        <v>325</v>
      </c>
      <c r="G24" s="30" t="s">
        <v>305</v>
      </c>
      <c r="H24" s="30" t="s">
        <v>325</v>
      </c>
      <c r="I24" s="30" t="s">
        <v>307</v>
      </c>
      <c r="J24" s="30" t="str">
        <f t="shared" si="0"/>
        <v>Start,1A,2C,3B,4B</v>
      </c>
    </row>
    <row r="25" spans="1:10" x14ac:dyDescent="0.3">
      <c r="A25" s="30" t="s">
        <v>323</v>
      </c>
      <c r="B25" s="30" t="s">
        <v>325</v>
      </c>
      <c r="C25" s="30" t="s">
        <v>291</v>
      </c>
      <c r="D25" s="30" t="s">
        <v>325</v>
      </c>
      <c r="E25" s="30" t="s">
        <v>300</v>
      </c>
      <c r="F25" s="30" t="s">
        <v>325</v>
      </c>
      <c r="G25" s="30" t="s">
        <v>305</v>
      </c>
      <c r="H25" s="30" t="s">
        <v>325</v>
      </c>
      <c r="I25" s="30" t="s">
        <v>308</v>
      </c>
      <c r="J25" s="30" t="str">
        <f t="shared" si="0"/>
        <v>Start,1A,2C,3B,4C</v>
      </c>
    </row>
    <row r="26" spans="1:10" x14ac:dyDescent="0.3">
      <c r="A26" s="30" t="s">
        <v>323</v>
      </c>
      <c r="B26" s="30" t="s">
        <v>325</v>
      </c>
      <c r="C26" s="30" t="s">
        <v>291</v>
      </c>
      <c r="D26" s="30" t="s">
        <v>325</v>
      </c>
      <c r="E26" s="30" t="s">
        <v>300</v>
      </c>
      <c r="F26" s="30" t="s">
        <v>325</v>
      </c>
      <c r="G26" s="30" t="s">
        <v>299</v>
      </c>
      <c r="H26" s="30" t="s">
        <v>325</v>
      </c>
      <c r="I26" s="30" t="s">
        <v>306</v>
      </c>
      <c r="J26" s="30" t="str">
        <f t="shared" si="0"/>
        <v>Start,1A,2C,3C,4A</v>
      </c>
    </row>
    <row r="27" spans="1:10" x14ac:dyDescent="0.3">
      <c r="A27" s="30" t="s">
        <v>323</v>
      </c>
      <c r="B27" s="30" t="s">
        <v>325</v>
      </c>
      <c r="C27" s="30" t="s">
        <v>291</v>
      </c>
      <c r="D27" s="30" t="s">
        <v>325</v>
      </c>
      <c r="E27" s="30" t="s">
        <v>300</v>
      </c>
      <c r="F27" s="30" t="s">
        <v>325</v>
      </c>
      <c r="G27" s="30" t="s">
        <v>299</v>
      </c>
      <c r="H27" s="30" t="s">
        <v>325</v>
      </c>
      <c r="I27" s="30" t="s">
        <v>307</v>
      </c>
      <c r="J27" s="30" t="str">
        <f t="shared" si="0"/>
        <v>Start,1A,2C,3C,4B</v>
      </c>
    </row>
    <row r="28" spans="1:10" x14ac:dyDescent="0.3">
      <c r="A28" s="30" t="s">
        <v>323</v>
      </c>
      <c r="B28" s="30" t="s">
        <v>325</v>
      </c>
      <c r="C28" s="30" t="s">
        <v>291</v>
      </c>
      <c r="D28" s="30" t="s">
        <v>325</v>
      </c>
      <c r="E28" s="30" t="s">
        <v>300</v>
      </c>
      <c r="F28" s="30" t="s">
        <v>325</v>
      </c>
      <c r="G28" s="30" t="s">
        <v>299</v>
      </c>
      <c r="H28" s="30" t="s">
        <v>325</v>
      </c>
      <c r="I28" s="30" t="s">
        <v>308</v>
      </c>
      <c r="J28" s="30" t="str">
        <f t="shared" si="0"/>
        <v>Start,1A,2C,3C,4C</v>
      </c>
    </row>
    <row r="29" spans="1:10" x14ac:dyDescent="0.3">
      <c r="A29" s="30" t="s">
        <v>323</v>
      </c>
      <c r="B29" s="30" t="s">
        <v>325</v>
      </c>
      <c r="C29" s="30" t="s">
        <v>292</v>
      </c>
      <c r="D29" s="30" t="s">
        <v>325</v>
      </c>
      <c r="E29" s="30" t="s">
        <v>297</v>
      </c>
      <c r="F29" s="30" t="s">
        <v>325</v>
      </c>
      <c r="G29" s="30" t="s">
        <v>304</v>
      </c>
      <c r="H29" s="30" t="s">
        <v>325</v>
      </c>
      <c r="I29" s="30" t="s">
        <v>306</v>
      </c>
      <c r="J29" s="30" t="str">
        <f>_xlfn.CONCAT(A29:I29)</f>
        <v>Start,1B,2A,3A,4A</v>
      </c>
    </row>
    <row r="30" spans="1:10" x14ac:dyDescent="0.3">
      <c r="A30" s="30" t="s">
        <v>323</v>
      </c>
      <c r="B30" s="30" t="s">
        <v>325</v>
      </c>
      <c r="C30" s="30" t="s">
        <v>292</v>
      </c>
      <c r="D30" s="30" t="s">
        <v>325</v>
      </c>
      <c r="E30" s="30" t="s">
        <v>297</v>
      </c>
      <c r="F30" s="30" t="s">
        <v>325</v>
      </c>
      <c r="G30" s="30" t="s">
        <v>304</v>
      </c>
      <c r="H30" s="30" t="s">
        <v>325</v>
      </c>
      <c r="I30" s="30" t="s">
        <v>307</v>
      </c>
      <c r="J30" s="30" t="str">
        <f t="shared" ref="J30:J55" si="1">_xlfn.CONCAT(A30:I30)</f>
        <v>Start,1B,2A,3A,4B</v>
      </c>
    </row>
    <row r="31" spans="1:10" x14ac:dyDescent="0.3">
      <c r="A31" s="30" t="s">
        <v>323</v>
      </c>
      <c r="B31" s="30" t="s">
        <v>325</v>
      </c>
      <c r="C31" s="30" t="s">
        <v>292</v>
      </c>
      <c r="D31" s="30" t="s">
        <v>325</v>
      </c>
      <c r="E31" s="30" t="s">
        <v>297</v>
      </c>
      <c r="F31" s="30" t="s">
        <v>325</v>
      </c>
      <c r="G31" s="30" t="s">
        <v>304</v>
      </c>
      <c r="H31" s="30" t="s">
        <v>325</v>
      </c>
      <c r="I31" s="30" t="s">
        <v>308</v>
      </c>
      <c r="J31" s="30" t="str">
        <f t="shared" si="1"/>
        <v>Start,1B,2A,3A,4C</v>
      </c>
    </row>
    <row r="32" spans="1:10" x14ac:dyDescent="0.3">
      <c r="A32" s="30" t="s">
        <v>323</v>
      </c>
      <c r="B32" s="30" t="s">
        <v>325</v>
      </c>
      <c r="C32" s="30" t="s">
        <v>292</v>
      </c>
      <c r="D32" s="30" t="s">
        <v>325</v>
      </c>
      <c r="E32" s="30" t="s">
        <v>297</v>
      </c>
      <c r="F32" s="30" t="s">
        <v>325</v>
      </c>
      <c r="G32" s="30" t="s">
        <v>305</v>
      </c>
      <c r="H32" s="30" t="s">
        <v>325</v>
      </c>
      <c r="I32" s="30" t="s">
        <v>306</v>
      </c>
      <c r="J32" s="30" t="str">
        <f t="shared" si="1"/>
        <v>Start,1B,2A,3B,4A</v>
      </c>
    </row>
    <row r="33" spans="1:10" x14ac:dyDescent="0.3">
      <c r="A33" s="30" t="s">
        <v>323</v>
      </c>
      <c r="B33" s="30" t="s">
        <v>325</v>
      </c>
      <c r="C33" s="30" t="s">
        <v>292</v>
      </c>
      <c r="D33" s="30" t="s">
        <v>325</v>
      </c>
      <c r="E33" s="30" t="s">
        <v>297</v>
      </c>
      <c r="F33" s="30" t="s">
        <v>325</v>
      </c>
      <c r="G33" s="30" t="s">
        <v>305</v>
      </c>
      <c r="H33" s="30" t="s">
        <v>325</v>
      </c>
      <c r="I33" s="30" t="s">
        <v>307</v>
      </c>
      <c r="J33" s="30" t="str">
        <f t="shared" si="1"/>
        <v>Start,1B,2A,3B,4B</v>
      </c>
    </row>
    <row r="34" spans="1:10" x14ac:dyDescent="0.3">
      <c r="A34" s="30" t="s">
        <v>323</v>
      </c>
      <c r="B34" s="30" t="s">
        <v>325</v>
      </c>
      <c r="C34" s="30" t="s">
        <v>292</v>
      </c>
      <c r="D34" s="30" t="s">
        <v>325</v>
      </c>
      <c r="E34" s="30" t="s">
        <v>297</v>
      </c>
      <c r="F34" s="30" t="s">
        <v>325</v>
      </c>
      <c r="G34" s="30" t="s">
        <v>305</v>
      </c>
      <c r="H34" s="30" t="s">
        <v>325</v>
      </c>
      <c r="I34" s="30" t="s">
        <v>308</v>
      </c>
      <c r="J34" s="30" t="str">
        <f t="shared" si="1"/>
        <v>Start,1B,2A,3B,4C</v>
      </c>
    </row>
    <row r="35" spans="1:10" x14ac:dyDescent="0.3">
      <c r="A35" s="30" t="s">
        <v>323</v>
      </c>
      <c r="B35" s="30" t="s">
        <v>325</v>
      </c>
      <c r="C35" s="30" t="s">
        <v>292</v>
      </c>
      <c r="D35" s="30" t="s">
        <v>325</v>
      </c>
      <c r="E35" s="30" t="s">
        <v>297</v>
      </c>
      <c r="F35" s="30" t="s">
        <v>325</v>
      </c>
      <c r="G35" s="30" t="s">
        <v>299</v>
      </c>
      <c r="H35" s="30" t="s">
        <v>325</v>
      </c>
      <c r="I35" s="30" t="s">
        <v>306</v>
      </c>
      <c r="J35" s="30" t="str">
        <f t="shared" si="1"/>
        <v>Start,1B,2A,3C,4A</v>
      </c>
    </row>
    <row r="36" spans="1:10" x14ac:dyDescent="0.3">
      <c r="A36" s="30" t="s">
        <v>323</v>
      </c>
      <c r="B36" s="30" t="s">
        <v>325</v>
      </c>
      <c r="C36" s="30" t="s">
        <v>292</v>
      </c>
      <c r="D36" s="30" t="s">
        <v>325</v>
      </c>
      <c r="E36" s="30" t="s">
        <v>297</v>
      </c>
      <c r="F36" s="30" t="s">
        <v>325</v>
      </c>
      <c r="G36" s="30" t="s">
        <v>299</v>
      </c>
      <c r="H36" s="30" t="s">
        <v>325</v>
      </c>
      <c r="I36" s="30" t="s">
        <v>307</v>
      </c>
      <c r="J36" s="30" t="str">
        <f t="shared" si="1"/>
        <v>Start,1B,2A,3C,4B</v>
      </c>
    </row>
    <row r="37" spans="1:10" x14ac:dyDescent="0.3">
      <c r="A37" s="30" t="s">
        <v>323</v>
      </c>
      <c r="B37" s="30" t="s">
        <v>325</v>
      </c>
      <c r="C37" s="30" t="s">
        <v>292</v>
      </c>
      <c r="D37" s="30" t="s">
        <v>325</v>
      </c>
      <c r="E37" s="30" t="s">
        <v>297</v>
      </c>
      <c r="F37" s="30" t="s">
        <v>325</v>
      </c>
      <c r="G37" s="30" t="s">
        <v>299</v>
      </c>
      <c r="H37" s="30" t="s">
        <v>325</v>
      </c>
      <c r="I37" s="30" t="s">
        <v>308</v>
      </c>
      <c r="J37" s="30" t="str">
        <f t="shared" si="1"/>
        <v>Start,1B,2A,3C,4C</v>
      </c>
    </row>
    <row r="38" spans="1:10" x14ac:dyDescent="0.3">
      <c r="A38" s="30" t="s">
        <v>323</v>
      </c>
      <c r="B38" s="30" t="s">
        <v>325</v>
      </c>
      <c r="C38" s="30" t="s">
        <v>292</v>
      </c>
      <c r="D38" s="30" t="s">
        <v>325</v>
      </c>
      <c r="E38" s="30" t="s">
        <v>298</v>
      </c>
      <c r="F38" s="30" t="s">
        <v>325</v>
      </c>
      <c r="G38" s="30" t="s">
        <v>304</v>
      </c>
      <c r="H38" s="30" t="s">
        <v>325</v>
      </c>
      <c r="I38" s="30" t="s">
        <v>306</v>
      </c>
      <c r="J38" s="30" t="str">
        <f t="shared" si="1"/>
        <v>Start,1B,2B,3A,4A</v>
      </c>
    </row>
    <row r="39" spans="1:10" x14ac:dyDescent="0.3">
      <c r="A39" s="30" t="s">
        <v>323</v>
      </c>
      <c r="B39" s="30" t="s">
        <v>325</v>
      </c>
      <c r="C39" s="30" t="s">
        <v>292</v>
      </c>
      <c r="D39" s="30" t="s">
        <v>325</v>
      </c>
      <c r="E39" s="30" t="s">
        <v>298</v>
      </c>
      <c r="F39" s="30" t="s">
        <v>325</v>
      </c>
      <c r="G39" s="30" t="s">
        <v>304</v>
      </c>
      <c r="H39" s="30" t="s">
        <v>325</v>
      </c>
      <c r="I39" s="30" t="s">
        <v>307</v>
      </c>
      <c r="J39" s="30" t="str">
        <f t="shared" si="1"/>
        <v>Start,1B,2B,3A,4B</v>
      </c>
    </row>
    <row r="40" spans="1:10" x14ac:dyDescent="0.3">
      <c r="A40" s="30" t="s">
        <v>323</v>
      </c>
      <c r="B40" s="30" t="s">
        <v>325</v>
      </c>
      <c r="C40" s="30" t="s">
        <v>292</v>
      </c>
      <c r="D40" s="30" t="s">
        <v>325</v>
      </c>
      <c r="E40" s="30" t="s">
        <v>298</v>
      </c>
      <c r="F40" s="30" t="s">
        <v>325</v>
      </c>
      <c r="G40" s="30" t="s">
        <v>304</v>
      </c>
      <c r="H40" s="30" t="s">
        <v>325</v>
      </c>
      <c r="I40" s="30" t="s">
        <v>308</v>
      </c>
      <c r="J40" s="30" t="str">
        <f t="shared" si="1"/>
        <v>Start,1B,2B,3A,4C</v>
      </c>
    </row>
    <row r="41" spans="1:10" x14ac:dyDescent="0.3">
      <c r="A41" s="30" t="s">
        <v>323</v>
      </c>
      <c r="B41" s="30" t="s">
        <v>325</v>
      </c>
      <c r="C41" s="30" t="s">
        <v>292</v>
      </c>
      <c r="D41" s="30" t="s">
        <v>325</v>
      </c>
      <c r="E41" s="30" t="s">
        <v>298</v>
      </c>
      <c r="F41" s="30" t="s">
        <v>325</v>
      </c>
      <c r="G41" s="30" t="s">
        <v>305</v>
      </c>
      <c r="H41" s="30" t="s">
        <v>325</v>
      </c>
      <c r="I41" s="30" t="s">
        <v>306</v>
      </c>
      <c r="J41" s="30" t="str">
        <f t="shared" si="1"/>
        <v>Start,1B,2B,3B,4A</v>
      </c>
    </row>
    <row r="42" spans="1:10" x14ac:dyDescent="0.3">
      <c r="A42" s="30" t="s">
        <v>323</v>
      </c>
      <c r="B42" s="30" t="s">
        <v>325</v>
      </c>
      <c r="C42" s="30" t="s">
        <v>292</v>
      </c>
      <c r="D42" s="30" t="s">
        <v>325</v>
      </c>
      <c r="E42" s="30" t="s">
        <v>298</v>
      </c>
      <c r="F42" s="30" t="s">
        <v>325</v>
      </c>
      <c r="G42" s="30" t="s">
        <v>305</v>
      </c>
      <c r="H42" s="30" t="s">
        <v>325</v>
      </c>
      <c r="I42" s="30" t="s">
        <v>307</v>
      </c>
      <c r="J42" s="30" t="str">
        <f t="shared" si="1"/>
        <v>Start,1B,2B,3B,4B</v>
      </c>
    </row>
    <row r="43" spans="1:10" x14ac:dyDescent="0.3">
      <c r="A43" s="30" t="s">
        <v>323</v>
      </c>
      <c r="B43" s="30" t="s">
        <v>325</v>
      </c>
      <c r="C43" s="30" t="s">
        <v>292</v>
      </c>
      <c r="D43" s="30" t="s">
        <v>325</v>
      </c>
      <c r="E43" s="30" t="s">
        <v>298</v>
      </c>
      <c r="F43" s="30" t="s">
        <v>325</v>
      </c>
      <c r="G43" s="30" t="s">
        <v>305</v>
      </c>
      <c r="H43" s="30" t="s">
        <v>325</v>
      </c>
      <c r="I43" s="30" t="s">
        <v>308</v>
      </c>
      <c r="J43" s="30" t="str">
        <f t="shared" si="1"/>
        <v>Start,1B,2B,3B,4C</v>
      </c>
    </row>
    <row r="44" spans="1:10" x14ac:dyDescent="0.3">
      <c r="A44" s="30" t="s">
        <v>323</v>
      </c>
      <c r="B44" s="30" t="s">
        <v>325</v>
      </c>
      <c r="C44" s="30" t="s">
        <v>292</v>
      </c>
      <c r="D44" s="30" t="s">
        <v>325</v>
      </c>
      <c r="E44" s="30" t="s">
        <v>298</v>
      </c>
      <c r="F44" s="30" t="s">
        <v>325</v>
      </c>
      <c r="G44" s="30" t="s">
        <v>299</v>
      </c>
      <c r="H44" s="30" t="s">
        <v>325</v>
      </c>
      <c r="I44" s="30" t="s">
        <v>306</v>
      </c>
      <c r="J44" s="30" t="str">
        <f t="shared" si="1"/>
        <v>Start,1B,2B,3C,4A</v>
      </c>
    </row>
    <row r="45" spans="1:10" x14ac:dyDescent="0.3">
      <c r="A45" s="30" t="s">
        <v>323</v>
      </c>
      <c r="B45" s="30" t="s">
        <v>325</v>
      </c>
      <c r="C45" s="30" t="s">
        <v>292</v>
      </c>
      <c r="D45" s="30" t="s">
        <v>325</v>
      </c>
      <c r="E45" s="30" t="s">
        <v>298</v>
      </c>
      <c r="F45" s="30" t="s">
        <v>325</v>
      </c>
      <c r="G45" s="30" t="s">
        <v>299</v>
      </c>
      <c r="H45" s="30" t="s">
        <v>325</v>
      </c>
      <c r="I45" s="30" t="s">
        <v>307</v>
      </c>
      <c r="J45" s="30" t="str">
        <f t="shared" si="1"/>
        <v>Start,1B,2B,3C,4B</v>
      </c>
    </row>
    <row r="46" spans="1:10" x14ac:dyDescent="0.3">
      <c r="A46" s="30" t="s">
        <v>323</v>
      </c>
      <c r="B46" s="30" t="s">
        <v>325</v>
      </c>
      <c r="C46" s="30" t="s">
        <v>292</v>
      </c>
      <c r="D46" s="30" t="s">
        <v>325</v>
      </c>
      <c r="E46" s="30" t="s">
        <v>298</v>
      </c>
      <c r="F46" s="30" t="s">
        <v>325</v>
      </c>
      <c r="G46" s="30" t="s">
        <v>299</v>
      </c>
      <c r="H46" s="30" t="s">
        <v>325</v>
      </c>
      <c r="I46" s="30" t="s">
        <v>308</v>
      </c>
      <c r="J46" s="30" t="str">
        <f t="shared" si="1"/>
        <v>Start,1B,2B,3C,4C</v>
      </c>
    </row>
    <row r="47" spans="1:10" x14ac:dyDescent="0.3">
      <c r="A47" s="30" t="s">
        <v>323</v>
      </c>
      <c r="B47" s="30" t="s">
        <v>325</v>
      </c>
      <c r="C47" s="30" t="s">
        <v>292</v>
      </c>
      <c r="D47" s="30" t="s">
        <v>325</v>
      </c>
      <c r="E47" s="30" t="s">
        <v>300</v>
      </c>
      <c r="F47" s="30" t="s">
        <v>325</v>
      </c>
      <c r="G47" s="30" t="s">
        <v>304</v>
      </c>
      <c r="H47" s="30" t="s">
        <v>325</v>
      </c>
      <c r="I47" s="30" t="s">
        <v>306</v>
      </c>
      <c r="J47" s="30" t="str">
        <f t="shared" si="1"/>
        <v>Start,1B,2C,3A,4A</v>
      </c>
    </row>
    <row r="48" spans="1:10" x14ac:dyDescent="0.3">
      <c r="A48" s="30" t="s">
        <v>323</v>
      </c>
      <c r="B48" s="30" t="s">
        <v>325</v>
      </c>
      <c r="C48" s="30" t="s">
        <v>292</v>
      </c>
      <c r="D48" s="30" t="s">
        <v>325</v>
      </c>
      <c r="E48" s="30" t="s">
        <v>300</v>
      </c>
      <c r="F48" s="30" t="s">
        <v>325</v>
      </c>
      <c r="G48" s="30" t="s">
        <v>304</v>
      </c>
      <c r="H48" s="30" t="s">
        <v>325</v>
      </c>
      <c r="I48" s="30" t="s">
        <v>307</v>
      </c>
      <c r="J48" s="30" t="str">
        <f t="shared" si="1"/>
        <v>Start,1B,2C,3A,4B</v>
      </c>
    </row>
    <row r="49" spans="1:10" x14ac:dyDescent="0.3">
      <c r="A49" s="30" t="s">
        <v>323</v>
      </c>
      <c r="B49" s="30" t="s">
        <v>325</v>
      </c>
      <c r="C49" s="30" t="s">
        <v>292</v>
      </c>
      <c r="D49" s="30" t="s">
        <v>325</v>
      </c>
      <c r="E49" s="30" t="s">
        <v>300</v>
      </c>
      <c r="F49" s="30" t="s">
        <v>325</v>
      </c>
      <c r="G49" s="30" t="s">
        <v>304</v>
      </c>
      <c r="H49" s="30" t="s">
        <v>325</v>
      </c>
      <c r="I49" s="30" t="s">
        <v>308</v>
      </c>
      <c r="J49" s="30" t="str">
        <f t="shared" si="1"/>
        <v>Start,1B,2C,3A,4C</v>
      </c>
    </row>
    <row r="50" spans="1:10" x14ac:dyDescent="0.3">
      <c r="A50" s="30" t="s">
        <v>323</v>
      </c>
      <c r="B50" s="30" t="s">
        <v>325</v>
      </c>
      <c r="C50" s="30" t="s">
        <v>292</v>
      </c>
      <c r="D50" s="30" t="s">
        <v>325</v>
      </c>
      <c r="E50" s="30" t="s">
        <v>300</v>
      </c>
      <c r="F50" s="30" t="s">
        <v>325</v>
      </c>
      <c r="G50" s="30" t="s">
        <v>305</v>
      </c>
      <c r="H50" s="30" t="s">
        <v>325</v>
      </c>
      <c r="I50" s="30" t="s">
        <v>306</v>
      </c>
      <c r="J50" s="30" t="str">
        <f t="shared" si="1"/>
        <v>Start,1B,2C,3B,4A</v>
      </c>
    </row>
    <row r="51" spans="1:10" x14ac:dyDescent="0.3">
      <c r="A51" s="30" t="s">
        <v>323</v>
      </c>
      <c r="B51" s="30" t="s">
        <v>325</v>
      </c>
      <c r="C51" s="30" t="s">
        <v>292</v>
      </c>
      <c r="D51" s="30" t="s">
        <v>325</v>
      </c>
      <c r="E51" s="30" t="s">
        <v>300</v>
      </c>
      <c r="F51" s="30" t="s">
        <v>325</v>
      </c>
      <c r="G51" s="30" t="s">
        <v>305</v>
      </c>
      <c r="H51" s="30" t="s">
        <v>325</v>
      </c>
      <c r="I51" s="30" t="s">
        <v>307</v>
      </c>
      <c r="J51" s="30" t="str">
        <f t="shared" si="1"/>
        <v>Start,1B,2C,3B,4B</v>
      </c>
    </row>
    <row r="52" spans="1:10" x14ac:dyDescent="0.3">
      <c r="A52" s="30" t="s">
        <v>323</v>
      </c>
      <c r="B52" s="30" t="s">
        <v>325</v>
      </c>
      <c r="C52" s="30" t="s">
        <v>292</v>
      </c>
      <c r="D52" s="30" t="s">
        <v>325</v>
      </c>
      <c r="E52" s="30" t="s">
        <v>300</v>
      </c>
      <c r="F52" s="30" t="s">
        <v>325</v>
      </c>
      <c r="G52" s="30" t="s">
        <v>305</v>
      </c>
      <c r="H52" s="30" t="s">
        <v>325</v>
      </c>
      <c r="I52" s="30" t="s">
        <v>308</v>
      </c>
      <c r="J52" s="30" t="str">
        <f t="shared" si="1"/>
        <v>Start,1B,2C,3B,4C</v>
      </c>
    </row>
    <row r="53" spans="1:10" x14ac:dyDescent="0.3">
      <c r="A53" s="30" t="s">
        <v>323</v>
      </c>
      <c r="B53" s="30" t="s">
        <v>325</v>
      </c>
      <c r="C53" s="30" t="s">
        <v>292</v>
      </c>
      <c r="D53" s="30" t="s">
        <v>325</v>
      </c>
      <c r="E53" s="30" t="s">
        <v>300</v>
      </c>
      <c r="F53" s="30" t="s">
        <v>325</v>
      </c>
      <c r="G53" s="30" t="s">
        <v>299</v>
      </c>
      <c r="H53" s="30" t="s">
        <v>325</v>
      </c>
      <c r="I53" s="30" t="s">
        <v>306</v>
      </c>
      <c r="J53" s="30" t="str">
        <f t="shared" si="1"/>
        <v>Start,1B,2C,3C,4A</v>
      </c>
    </row>
    <row r="54" spans="1:10" x14ac:dyDescent="0.3">
      <c r="A54" s="30" t="s">
        <v>323</v>
      </c>
      <c r="B54" s="30" t="s">
        <v>325</v>
      </c>
      <c r="C54" s="30" t="s">
        <v>292</v>
      </c>
      <c r="D54" s="30" t="s">
        <v>325</v>
      </c>
      <c r="E54" s="30" t="s">
        <v>300</v>
      </c>
      <c r="F54" s="30" t="s">
        <v>325</v>
      </c>
      <c r="G54" s="30" t="s">
        <v>299</v>
      </c>
      <c r="H54" s="30" t="s">
        <v>325</v>
      </c>
      <c r="I54" s="30" t="s">
        <v>307</v>
      </c>
      <c r="J54" s="30" t="str">
        <f t="shared" si="1"/>
        <v>Start,1B,2C,3C,4B</v>
      </c>
    </row>
    <row r="55" spans="1:10" x14ac:dyDescent="0.3">
      <c r="A55" s="30" t="s">
        <v>323</v>
      </c>
      <c r="B55" s="30" t="s">
        <v>325</v>
      </c>
      <c r="C55" s="30" t="s">
        <v>292</v>
      </c>
      <c r="D55" s="30" t="s">
        <v>325</v>
      </c>
      <c r="E55" s="30" t="s">
        <v>300</v>
      </c>
      <c r="F55" s="30" t="s">
        <v>325</v>
      </c>
      <c r="G55" s="30" t="s">
        <v>299</v>
      </c>
      <c r="H55" s="30" t="s">
        <v>325</v>
      </c>
      <c r="I55" s="30" t="s">
        <v>308</v>
      </c>
      <c r="J55" s="30" t="str">
        <f t="shared" si="1"/>
        <v>Start,1B,2C,3C,4C</v>
      </c>
    </row>
    <row r="56" spans="1:10" x14ac:dyDescent="0.3">
      <c r="A56" s="30" t="s">
        <v>323</v>
      </c>
      <c r="B56" s="30" t="s">
        <v>325</v>
      </c>
      <c r="C56" s="30" t="s">
        <v>293</v>
      </c>
      <c r="D56" s="30" t="s">
        <v>325</v>
      </c>
      <c r="E56" s="30" t="s">
        <v>297</v>
      </c>
      <c r="F56" s="30" t="s">
        <v>325</v>
      </c>
      <c r="G56" s="30" t="s">
        <v>304</v>
      </c>
      <c r="H56" s="30" t="s">
        <v>325</v>
      </c>
      <c r="I56" s="30" t="s">
        <v>306</v>
      </c>
      <c r="J56" s="30" t="str">
        <f>_xlfn.CONCAT(A56:I56)</f>
        <v>Start,1C,2A,3A,4A</v>
      </c>
    </row>
    <row r="57" spans="1:10" x14ac:dyDescent="0.3">
      <c r="A57" s="30" t="s">
        <v>323</v>
      </c>
      <c r="B57" s="30" t="s">
        <v>325</v>
      </c>
      <c r="C57" s="30" t="s">
        <v>293</v>
      </c>
      <c r="D57" s="30" t="s">
        <v>325</v>
      </c>
      <c r="E57" s="30" t="s">
        <v>297</v>
      </c>
      <c r="F57" s="30" t="s">
        <v>325</v>
      </c>
      <c r="G57" s="30" t="s">
        <v>304</v>
      </c>
      <c r="H57" s="30" t="s">
        <v>325</v>
      </c>
      <c r="I57" s="30" t="s">
        <v>307</v>
      </c>
      <c r="J57" s="30" t="str">
        <f t="shared" ref="J57:J82" si="2">_xlfn.CONCAT(A57:I57)</f>
        <v>Start,1C,2A,3A,4B</v>
      </c>
    </row>
    <row r="58" spans="1:10" x14ac:dyDescent="0.3">
      <c r="A58" s="30" t="s">
        <v>323</v>
      </c>
      <c r="B58" s="30" t="s">
        <v>325</v>
      </c>
      <c r="C58" s="30" t="s">
        <v>293</v>
      </c>
      <c r="D58" s="30" t="s">
        <v>325</v>
      </c>
      <c r="E58" s="30" t="s">
        <v>297</v>
      </c>
      <c r="F58" s="30" t="s">
        <v>325</v>
      </c>
      <c r="G58" s="30" t="s">
        <v>304</v>
      </c>
      <c r="H58" s="30" t="s">
        <v>325</v>
      </c>
      <c r="I58" s="30" t="s">
        <v>308</v>
      </c>
      <c r="J58" s="30" t="str">
        <f t="shared" si="2"/>
        <v>Start,1C,2A,3A,4C</v>
      </c>
    </row>
    <row r="59" spans="1:10" x14ac:dyDescent="0.3">
      <c r="A59" s="30" t="s">
        <v>323</v>
      </c>
      <c r="B59" s="30" t="s">
        <v>325</v>
      </c>
      <c r="C59" s="30" t="s">
        <v>293</v>
      </c>
      <c r="D59" s="30" t="s">
        <v>325</v>
      </c>
      <c r="E59" s="30" t="s">
        <v>297</v>
      </c>
      <c r="F59" s="30" t="s">
        <v>325</v>
      </c>
      <c r="G59" s="30" t="s">
        <v>305</v>
      </c>
      <c r="H59" s="30" t="s">
        <v>325</v>
      </c>
      <c r="I59" s="30" t="s">
        <v>306</v>
      </c>
      <c r="J59" s="30" t="str">
        <f t="shared" si="2"/>
        <v>Start,1C,2A,3B,4A</v>
      </c>
    </row>
    <row r="60" spans="1:10" x14ac:dyDescent="0.3">
      <c r="A60" s="30" t="s">
        <v>323</v>
      </c>
      <c r="B60" s="30" t="s">
        <v>325</v>
      </c>
      <c r="C60" s="30" t="s">
        <v>293</v>
      </c>
      <c r="D60" s="30" t="s">
        <v>325</v>
      </c>
      <c r="E60" s="30" t="s">
        <v>297</v>
      </c>
      <c r="F60" s="30" t="s">
        <v>325</v>
      </c>
      <c r="G60" s="30" t="s">
        <v>305</v>
      </c>
      <c r="H60" s="30" t="s">
        <v>325</v>
      </c>
      <c r="I60" s="30" t="s">
        <v>307</v>
      </c>
      <c r="J60" s="30" t="str">
        <f t="shared" si="2"/>
        <v>Start,1C,2A,3B,4B</v>
      </c>
    </row>
    <row r="61" spans="1:10" x14ac:dyDescent="0.3">
      <c r="A61" s="30" t="s">
        <v>323</v>
      </c>
      <c r="B61" s="30" t="s">
        <v>325</v>
      </c>
      <c r="C61" s="30" t="s">
        <v>293</v>
      </c>
      <c r="D61" s="30" t="s">
        <v>325</v>
      </c>
      <c r="E61" s="30" t="s">
        <v>297</v>
      </c>
      <c r="F61" s="30" t="s">
        <v>325</v>
      </c>
      <c r="G61" s="30" t="s">
        <v>305</v>
      </c>
      <c r="H61" s="30" t="s">
        <v>325</v>
      </c>
      <c r="I61" s="30" t="s">
        <v>308</v>
      </c>
      <c r="J61" s="30" t="str">
        <f t="shared" si="2"/>
        <v>Start,1C,2A,3B,4C</v>
      </c>
    </row>
    <row r="62" spans="1:10" x14ac:dyDescent="0.3">
      <c r="A62" s="30" t="s">
        <v>323</v>
      </c>
      <c r="B62" s="30" t="s">
        <v>325</v>
      </c>
      <c r="C62" s="30" t="s">
        <v>293</v>
      </c>
      <c r="D62" s="30" t="s">
        <v>325</v>
      </c>
      <c r="E62" s="30" t="s">
        <v>297</v>
      </c>
      <c r="F62" s="30" t="s">
        <v>325</v>
      </c>
      <c r="G62" s="30" t="s">
        <v>299</v>
      </c>
      <c r="H62" s="30" t="s">
        <v>325</v>
      </c>
      <c r="I62" s="30" t="s">
        <v>306</v>
      </c>
      <c r="J62" s="30" t="str">
        <f t="shared" si="2"/>
        <v>Start,1C,2A,3C,4A</v>
      </c>
    </row>
    <row r="63" spans="1:10" x14ac:dyDescent="0.3">
      <c r="A63" s="30" t="s">
        <v>323</v>
      </c>
      <c r="B63" s="30" t="s">
        <v>325</v>
      </c>
      <c r="C63" s="30" t="s">
        <v>293</v>
      </c>
      <c r="D63" s="30" t="s">
        <v>325</v>
      </c>
      <c r="E63" s="30" t="s">
        <v>297</v>
      </c>
      <c r="F63" s="30" t="s">
        <v>325</v>
      </c>
      <c r="G63" s="30" t="s">
        <v>299</v>
      </c>
      <c r="H63" s="30" t="s">
        <v>325</v>
      </c>
      <c r="I63" s="30" t="s">
        <v>307</v>
      </c>
      <c r="J63" s="30" t="str">
        <f t="shared" si="2"/>
        <v>Start,1C,2A,3C,4B</v>
      </c>
    </row>
    <row r="64" spans="1:10" x14ac:dyDescent="0.3">
      <c r="A64" s="30" t="s">
        <v>323</v>
      </c>
      <c r="B64" s="30" t="s">
        <v>325</v>
      </c>
      <c r="C64" s="30" t="s">
        <v>293</v>
      </c>
      <c r="D64" s="30" t="s">
        <v>325</v>
      </c>
      <c r="E64" s="30" t="s">
        <v>297</v>
      </c>
      <c r="F64" s="30" t="s">
        <v>325</v>
      </c>
      <c r="G64" s="30" t="s">
        <v>299</v>
      </c>
      <c r="H64" s="30" t="s">
        <v>325</v>
      </c>
      <c r="I64" s="30" t="s">
        <v>308</v>
      </c>
      <c r="J64" s="30" t="str">
        <f t="shared" si="2"/>
        <v>Start,1C,2A,3C,4C</v>
      </c>
    </row>
    <row r="65" spans="1:10" x14ac:dyDescent="0.3">
      <c r="A65" s="30" t="s">
        <v>323</v>
      </c>
      <c r="B65" s="30" t="s">
        <v>325</v>
      </c>
      <c r="C65" s="30" t="s">
        <v>293</v>
      </c>
      <c r="D65" s="30" t="s">
        <v>325</v>
      </c>
      <c r="E65" s="30" t="s">
        <v>298</v>
      </c>
      <c r="F65" s="30" t="s">
        <v>325</v>
      </c>
      <c r="G65" s="30" t="s">
        <v>304</v>
      </c>
      <c r="H65" s="30" t="s">
        <v>325</v>
      </c>
      <c r="I65" s="30" t="s">
        <v>306</v>
      </c>
      <c r="J65" s="30" t="str">
        <f t="shared" si="2"/>
        <v>Start,1C,2B,3A,4A</v>
      </c>
    </row>
    <row r="66" spans="1:10" x14ac:dyDescent="0.3">
      <c r="A66" s="30" t="s">
        <v>323</v>
      </c>
      <c r="B66" s="30" t="s">
        <v>325</v>
      </c>
      <c r="C66" s="30" t="s">
        <v>293</v>
      </c>
      <c r="D66" s="30" t="s">
        <v>325</v>
      </c>
      <c r="E66" s="30" t="s">
        <v>298</v>
      </c>
      <c r="F66" s="30" t="s">
        <v>325</v>
      </c>
      <c r="G66" s="30" t="s">
        <v>304</v>
      </c>
      <c r="H66" s="30" t="s">
        <v>325</v>
      </c>
      <c r="I66" s="30" t="s">
        <v>307</v>
      </c>
      <c r="J66" s="30" t="str">
        <f t="shared" si="2"/>
        <v>Start,1C,2B,3A,4B</v>
      </c>
    </row>
    <row r="67" spans="1:10" x14ac:dyDescent="0.3">
      <c r="A67" s="30" t="s">
        <v>323</v>
      </c>
      <c r="B67" s="30" t="s">
        <v>325</v>
      </c>
      <c r="C67" s="30" t="s">
        <v>293</v>
      </c>
      <c r="D67" s="30" t="s">
        <v>325</v>
      </c>
      <c r="E67" s="30" t="s">
        <v>298</v>
      </c>
      <c r="F67" s="30" t="s">
        <v>325</v>
      </c>
      <c r="G67" s="30" t="s">
        <v>304</v>
      </c>
      <c r="H67" s="30" t="s">
        <v>325</v>
      </c>
      <c r="I67" s="30" t="s">
        <v>308</v>
      </c>
      <c r="J67" s="30" t="str">
        <f t="shared" si="2"/>
        <v>Start,1C,2B,3A,4C</v>
      </c>
    </row>
    <row r="68" spans="1:10" x14ac:dyDescent="0.3">
      <c r="A68" s="30" t="s">
        <v>323</v>
      </c>
      <c r="B68" s="30" t="s">
        <v>325</v>
      </c>
      <c r="C68" s="30" t="s">
        <v>293</v>
      </c>
      <c r="D68" s="30" t="s">
        <v>325</v>
      </c>
      <c r="E68" s="30" t="s">
        <v>298</v>
      </c>
      <c r="F68" s="30" t="s">
        <v>325</v>
      </c>
      <c r="G68" s="30" t="s">
        <v>305</v>
      </c>
      <c r="H68" s="30" t="s">
        <v>325</v>
      </c>
      <c r="I68" s="30" t="s">
        <v>306</v>
      </c>
      <c r="J68" s="30" t="str">
        <f t="shared" si="2"/>
        <v>Start,1C,2B,3B,4A</v>
      </c>
    </row>
    <row r="69" spans="1:10" x14ac:dyDescent="0.3">
      <c r="A69" s="30" t="s">
        <v>323</v>
      </c>
      <c r="B69" s="30" t="s">
        <v>325</v>
      </c>
      <c r="C69" s="30" t="s">
        <v>293</v>
      </c>
      <c r="D69" s="30" t="s">
        <v>325</v>
      </c>
      <c r="E69" s="30" t="s">
        <v>298</v>
      </c>
      <c r="F69" s="30" t="s">
        <v>325</v>
      </c>
      <c r="G69" s="30" t="s">
        <v>305</v>
      </c>
      <c r="H69" s="30" t="s">
        <v>325</v>
      </c>
      <c r="I69" s="30" t="s">
        <v>307</v>
      </c>
      <c r="J69" s="30" t="str">
        <f t="shared" si="2"/>
        <v>Start,1C,2B,3B,4B</v>
      </c>
    </row>
    <row r="70" spans="1:10" x14ac:dyDescent="0.3">
      <c r="A70" s="30" t="s">
        <v>323</v>
      </c>
      <c r="B70" s="30" t="s">
        <v>325</v>
      </c>
      <c r="C70" s="30" t="s">
        <v>293</v>
      </c>
      <c r="D70" s="30" t="s">
        <v>325</v>
      </c>
      <c r="E70" s="30" t="s">
        <v>298</v>
      </c>
      <c r="F70" s="30" t="s">
        <v>325</v>
      </c>
      <c r="G70" s="30" t="s">
        <v>305</v>
      </c>
      <c r="H70" s="30" t="s">
        <v>325</v>
      </c>
      <c r="I70" s="30" t="s">
        <v>308</v>
      </c>
      <c r="J70" s="30" t="str">
        <f t="shared" si="2"/>
        <v>Start,1C,2B,3B,4C</v>
      </c>
    </row>
    <row r="71" spans="1:10" x14ac:dyDescent="0.3">
      <c r="A71" s="30" t="s">
        <v>323</v>
      </c>
      <c r="B71" s="30" t="s">
        <v>325</v>
      </c>
      <c r="C71" s="30" t="s">
        <v>293</v>
      </c>
      <c r="D71" s="30" t="s">
        <v>325</v>
      </c>
      <c r="E71" s="30" t="s">
        <v>298</v>
      </c>
      <c r="F71" s="30" t="s">
        <v>325</v>
      </c>
      <c r="G71" s="30" t="s">
        <v>299</v>
      </c>
      <c r="H71" s="30" t="s">
        <v>325</v>
      </c>
      <c r="I71" s="30" t="s">
        <v>306</v>
      </c>
      <c r="J71" s="30" t="str">
        <f t="shared" si="2"/>
        <v>Start,1C,2B,3C,4A</v>
      </c>
    </row>
    <row r="72" spans="1:10" x14ac:dyDescent="0.3">
      <c r="A72" s="30" t="s">
        <v>323</v>
      </c>
      <c r="B72" s="30" t="s">
        <v>325</v>
      </c>
      <c r="C72" s="30" t="s">
        <v>293</v>
      </c>
      <c r="D72" s="30" t="s">
        <v>325</v>
      </c>
      <c r="E72" s="30" t="s">
        <v>298</v>
      </c>
      <c r="F72" s="30" t="s">
        <v>325</v>
      </c>
      <c r="G72" s="30" t="s">
        <v>299</v>
      </c>
      <c r="H72" s="30" t="s">
        <v>325</v>
      </c>
      <c r="I72" s="30" t="s">
        <v>307</v>
      </c>
      <c r="J72" s="30" t="str">
        <f t="shared" si="2"/>
        <v>Start,1C,2B,3C,4B</v>
      </c>
    </row>
    <row r="73" spans="1:10" x14ac:dyDescent="0.3">
      <c r="A73" s="30" t="s">
        <v>323</v>
      </c>
      <c r="B73" s="30" t="s">
        <v>325</v>
      </c>
      <c r="C73" s="30" t="s">
        <v>293</v>
      </c>
      <c r="D73" s="30" t="s">
        <v>325</v>
      </c>
      <c r="E73" s="30" t="s">
        <v>298</v>
      </c>
      <c r="F73" s="30" t="s">
        <v>325</v>
      </c>
      <c r="G73" s="30" t="s">
        <v>299</v>
      </c>
      <c r="H73" s="30" t="s">
        <v>325</v>
      </c>
      <c r="I73" s="30" t="s">
        <v>308</v>
      </c>
      <c r="J73" s="30" t="str">
        <f t="shared" si="2"/>
        <v>Start,1C,2B,3C,4C</v>
      </c>
    </row>
    <row r="74" spans="1:10" x14ac:dyDescent="0.3">
      <c r="A74" s="30" t="s">
        <v>323</v>
      </c>
      <c r="B74" s="30" t="s">
        <v>325</v>
      </c>
      <c r="C74" s="30" t="s">
        <v>293</v>
      </c>
      <c r="D74" s="30" t="s">
        <v>325</v>
      </c>
      <c r="E74" s="30" t="s">
        <v>300</v>
      </c>
      <c r="F74" s="30" t="s">
        <v>325</v>
      </c>
      <c r="G74" s="30" t="s">
        <v>304</v>
      </c>
      <c r="H74" s="30" t="s">
        <v>325</v>
      </c>
      <c r="I74" s="30" t="s">
        <v>306</v>
      </c>
      <c r="J74" s="30" t="str">
        <f t="shared" si="2"/>
        <v>Start,1C,2C,3A,4A</v>
      </c>
    </row>
    <row r="75" spans="1:10" x14ac:dyDescent="0.3">
      <c r="A75" s="30" t="s">
        <v>323</v>
      </c>
      <c r="B75" s="30" t="s">
        <v>325</v>
      </c>
      <c r="C75" s="30" t="s">
        <v>293</v>
      </c>
      <c r="D75" s="30" t="s">
        <v>325</v>
      </c>
      <c r="E75" s="30" t="s">
        <v>300</v>
      </c>
      <c r="F75" s="30" t="s">
        <v>325</v>
      </c>
      <c r="G75" s="30" t="s">
        <v>304</v>
      </c>
      <c r="H75" s="30" t="s">
        <v>325</v>
      </c>
      <c r="I75" s="30" t="s">
        <v>307</v>
      </c>
      <c r="J75" s="30" t="str">
        <f t="shared" si="2"/>
        <v>Start,1C,2C,3A,4B</v>
      </c>
    </row>
    <row r="76" spans="1:10" x14ac:dyDescent="0.3">
      <c r="A76" s="30" t="s">
        <v>323</v>
      </c>
      <c r="B76" s="30" t="s">
        <v>325</v>
      </c>
      <c r="C76" s="30" t="s">
        <v>293</v>
      </c>
      <c r="D76" s="30" t="s">
        <v>325</v>
      </c>
      <c r="E76" s="30" t="s">
        <v>300</v>
      </c>
      <c r="F76" s="30" t="s">
        <v>325</v>
      </c>
      <c r="G76" s="30" t="s">
        <v>304</v>
      </c>
      <c r="H76" s="30" t="s">
        <v>325</v>
      </c>
      <c r="I76" s="30" t="s">
        <v>308</v>
      </c>
      <c r="J76" s="30" t="str">
        <f t="shared" si="2"/>
        <v>Start,1C,2C,3A,4C</v>
      </c>
    </row>
    <row r="77" spans="1:10" x14ac:dyDescent="0.3">
      <c r="A77" s="30" t="s">
        <v>323</v>
      </c>
      <c r="B77" s="30" t="s">
        <v>325</v>
      </c>
      <c r="C77" s="30" t="s">
        <v>293</v>
      </c>
      <c r="D77" s="30" t="s">
        <v>325</v>
      </c>
      <c r="E77" s="30" t="s">
        <v>300</v>
      </c>
      <c r="F77" s="30" t="s">
        <v>325</v>
      </c>
      <c r="G77" s="30" t="s">
        <v>305</v>
      </c>
      <c r="H77" s="30" t="s">
        <v>325</v>
      </c>
      <c r="I77" s="30" t="s">
        <v>306</v>
      </c>
      <c r="J77" s="30" t="str">
        <f t="shared" si="2"/>
        <v>Start,1C,2C,3B,4A</v>
      </c>
    </row>
    <row r="78" spans="1:10" x14ac:dyDescent="0.3">
      <c r="A78" s="30" t="s">
        <v>323</v>
      </c>
      <c r="B78" s="30" t="s">
        <v>325</v>
      </c>
      <c r="C78" s="30" t="s">
        <v>293</v>
      </c>
      <c r="D78" s="30" t="s">
        <v>325</v>
      </c>
      <c r="E78" s="30" t="s">
        <v>300</v>
      </c>
      <c r="F78" s="30" t="s">
        <v>325</v>
      </c>
      <c r="G78" s="30" t="s">
        <v>305</v>
      </c>
      <c r="H78" s="30" t="s">
        <v>325</v>
      </c>
      <c r="I78" s="30" t="s">
        <v>307</v>
      </c>
      <c r="J78" s="30" t="str">
        <f t="shared" si="2"/>
        <v>Start,1C,2C,3B,4B</v>
      </c>
    </row>
    <row r="79" spans="1:10" x14ac:dyDescent="0.3">
      <c r="A79" s="30" t="s">
        <v>323</v>
      </c>
      <c r="B79" s="30" t="s">
        <v>325</v>
      </c>
      <c r="C79" s="30" t="s">
        <v>293</v>
      </c>
      <c r="D79" s="30" t="s">
        <v>325</v>
      </c>
      <c r="E79" s="30" t="s">
        <v>300</v>
      </c>
      <c r="F79" s="30" t="s">
        <v>325</v>
      </c>
      <c r="G79" s="30" t="s">
        <v>305</v>
      </c>
      <c r="H79" s="30" t="s">
        <v>325</v>
      </c>
      <c r="I79" s="30" t="s">
        <v>308</v>
      </c>
      <c r="J79" s="30" t="str">
        <f t="shared" si="2"/>
        <v>Start,1C,2C,3B,4C</v>
      </c>
    </row>
    <row r="80" spans="1:10" x14ac:dyDescent="0.3">
      <c r="A80" s="30" t="s">
        <v>323</v>
      </c>
      <c r="B80" s="30" t="s">
        <v>325</v>
      </c>
      <c r="C80" s="30" t="s">
        <v>293</v>
      </c>
      <c r="D80" s="30" t="s">
        <v>325</v>
      </c>
      <c r="E80" s="30" t="s">
        <v>300</v>
      </c>
      <c r="F80" s="30" t="s">
        <v>325</v>
      </c>
      <c r="G80" s="30" t="s">
        <v>299</v>
      </c>
      <c r="H80" s="30" t="s">
        <v>325</v>
      </c>
      <c r="I80" s="30" t="s">
        <v>306</v>
      </c>
      <c r="J80" s="30" t="str">
        <f t="shared" si="2"/>
        <v>Start,1C,2C,3C,4A</v>
      </c>
    </row>
    <row r="81" spans="1:10" x14ac:dyDescent="0.3">
      <c r="A81" s="30" t="s">
        <v>323</v>
      </c>
      <c r="B81" s="30" t="s">
        <v>325</v>
      </c>
      <c r="C81" s="30" t="s">
        <v>293</v>
      </c>
      <c r="D81" s="30" t="s">
        <v>325</v>
      </c>
      <c r="E81" s="30" t="s">
        <v>300</v>
      </c>
      <c r="F81" s="30" t="s">
        <v>325</v>
      </c>
      <c r="G81" s="30" t="s">
        <v>299</v>
      </c>
      <c r="H81" s="30" t="s">
        <v>325</v>
      </c>
      <c r="I81" s="30" t="s">
        <v>307</v>
      </c>
      <c r="J81" s="30" t="str">
        <f t="shared" si="2"/>
        <v>Start,1C,2C,3C,4B</v>
      </c>
    </row>
    <row r="82" spans="1:10" x14ac:dyDescent="0.3">
      <c r="A82" s="30" t="s">
        <v>323</v>
      </c>
      <c r="B82" s="30" t="s">
        <v>325</v>
      </c>
      <c r="C82" s="30" t="s">
        <v>293</v>
      </c>
      <c r="D82" s="30" t="s">
        <v>325</v>
      </c>
      <c r="E82" s="30" t="s">
        <v>300</v>
      </c>
      <c r="F82" s="30" t="s">
        <v>325</v>
      </c>
      <c r="G82" s="30" t="s">
        <v>299</v>
      </c>
      <c r="H82" s="30" t="s">
        <v>325</v>
      </c>
      <c r="I82" s="30" t="s">
        <v>308</v>
      </c>
      <c r="J82" s="30" t="str">
        <f t="shared" si="2"/>
        <v>Start,1C,2C,3C,4C</v>
      </c>
    </row>
  </sheetData>
  <autoFilter ref="A1:J61" xr:uid="{51BE0341-022D-45D3-A21C-8DD04DC4C081}"/>
  <conditionalFormatting sqref="J1:J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Sheet4</vt:lpstr>
      <vt:lpstr>Sheet5</vt:lpstr>
      <vt:lpstr>Sheet6</vt:lpstr>
      <vt:lpstr>Sheet7</vt:lpstr>
      <vt:lpstr>Template</vt:lpstr>
      <vt:lpstr>Possible Outcomes</vt:lpstr>
      <vt:lpstr>Scenarios|Decisions</vt:lpstr>
      <vt:lpstr>Numbers Test</vt:lpstr>
      <vt:lpstr>Game Sequence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Legette</dc:creator>
  <cp:lastModifiedBy>Christopher Legette</cp:lastModifiedBy>
  <dcterms:created xsi:type="dcterms:W3CDTF">2022-09-19T13:08:40Z</dcterms:created>
  <dcterms:modified xsi:type="dcterms:W3CDTF">2022-09-24T14:53:05Z</dcterms:modified>
</cp:coreProperties>
</file>