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2507088\Downloads\Automation\ytm_forms\data\template\"/>
    </mc:Choice>
  </mc:AlternateContent>
  <bookViews>
    <workbookView xWindow="0" yWindow="0" windowWidth="19170" windowHeight="8030" tabRatio="907"/>
  </bookViews>
  <sheets>
    <sheet name="1.公告(千元)" sheetId="10" r:id="rId1"/>
    <sheet name="1-1.公告(元)" sheetId="49" r:id="rId2"/>
    <sheet name="MRS0014" sheetId="52" r:id="rId3"/>
    <sheet name="RPTIS10" sheetId="53" r:id="rId4"/>
    <sheet name="2-3.銷貨明細" sheetId="11" r:id="rId5"/>
    <sheet name="2-4.緯昌" sheetId="29" state="hidden" r:id="rId6"/>
    <sheet name="工作表1" sheetId="43" state="hidden" r:id="rId7"/>
    <sheet name="3-2.進貨明細" sheetId="8" r:id="rId8"/>
    <sheet name="3-3.進貨EBook" sheetId="22" state="hidden" r:id="rId9"/>
    <sheet name="4-2.合約資產" sheetId="27" state="hidden" r:id="rId10"/>
    <sheet name="4-3.應收關係人科餘" sheetId="14" r:id="rId11"/>
    <sheet name="合約資產" sheetId="47" r:id="rId12"/>
    <sheet name="MRS0034" sheetId="54" r:id="rId13"/>
    <sheet name="6.取得資產" sheetId="5" r:id="rId14"/>
    <sheet name="7.處分資產" sheetId="6" r:id="rId15"/>
    <sheet name="8.匯率" sheetId="48" r:id="rId16"/>
    <sheet name="關係企業(人)" sheetId="50" r:id="rId17"/>
  </sheets>
  <externalReferences>
    <externalReference r:id="rId18"/>
  </externalReferences>
  <definedNames>
    <definedName name="_xlnm._FilterDatabase" localSheetId="4" hidden="1">'2-3.銷貨明細'!$A$1:$AL$1</definedName>
    <definedName name="_xlnm._FilterDatabase" localSheetId="10" hidden="1">'4-3.應收關係人科餘'!$A$1:$Y$20</definedName>
    <definedName name="_xlnm.Print_Area" localSheetId="0">'1.公告(千元)'!$A$1:$Z$51</definedName>
    <definedName name="_xlnm.Print_Area" localSheetId="1">'1-1.公告(元)'!$A$1:$AB$51</definedName>
    <definedName name="_xlnm.Print_Area" localSheetId="7">'3-2.進貨明細'!$A$1:$O$15</definedName>
    <definedName name="_xlnm.Print_Area" localSheetId="9">'4-2.合約資產'!$A$1:$X$20</definedName>
    <definedName name="_xlnm.Print_Area" localSheetId="13">'6.取得資產'!$A$1:$K$19</definedName>
    <definedName name="_xlnm.Print_Area" localSheetId="14">'7.處分資產'!$A$1:$L$13</definedName>
  </definedNames>
  <calcPr calcId="162913"/>
</workbook>
</file>

<file path=xl/calcChain.xml><?xml version="1.0" encoding="utf-8"?>
<calcChain xmlns="http://schemas.openxmlformats.org/spreadsheetml/2006/main">
  <c r="B21" i="49" l="1"/>
  <c r="A21" i="10" s="1"/>
  <c r="B22" i="49"/>
  <c r="A22" i="10" s="1"/>
  <c r="B20" i="49"/>
  <c r="A20" i="10" s="1"/>
  <c r="L23" i="49" l="1"/>
  <c r="M23" i="49"/>
  <c r="L7" i="49"/>
  <c r="N7" i="49"/>
  <c r="B6" i="49"/>
  <c r="A6" i="10" s="1"/>
  <c r="B5" i="49"/>
  <c r="A5" i="10" s="1"/>
  <c r="B4" i="49"/>
  <c r="A4" i="10" s="1"/>
  <c r="E5" i="49" l="1"/>
  <c r="F5" i="49" s="1"/>
  <c r="E5" i="10" s="1"/>
  <c r="E4" i="49"/>
  <c r="F4" i="49" l="1"/>
  <c r="G4" i="49"/>
  <c r="E6" i="49"/>
  <c r="D6" i="10" s="1"/>
  <c r="D5" i="10"/>
  <c r="D4" i="10"/>
  <c r="G5" i="49"/>
  <c r="E4" i="10"/>
  <c r="H42" i="49"/>
  <c r="G42" i="49"/>
  <c r="D42" i="49"/>
  <c r="E42" i="49" s="1"/>
  <c r="F42" i="49" s="1"/>
  <c r="C42" i="49"/>
  <c r="B42" i="49"/>
  <c r="E36" i="49"/>
  <c r="E37" i="49" s="1"/>
  <c r="D36" i="49"/>
  <c r="E35" i="49"/>
  <c r="D35" i="49"/>
  <c r="B35" i="49"/>
  <c r="E30" i="49"/>
  <c r="J41" i="48"/>
  <c r="J40" i="48"/>
  <c r="J39" i="48"/>
  <c r="D39" i="48"/>
  <c r="C39" i="48"/>
  <c r="J38" i="48"/>
  <c r="D38" i="48"/>
  <c r="C38" i="48"/>
  <c r="J37" i="48"/>
  <c r="D37" i="48"/>
  <c r="C37" i="48"/>
  <c r="J36" i="48"/>
  <c r="D36" i="48"/>
  <c r="C36" i="48"/>
  <c r="J35" i="48"/>
  <c r="D35" i="48"/>
  <c r="C35" i="48"/>
  <c r="D34" i="48"/>
  <c r="C34" i="48"/>
  <c r="D33" i="48"/>
  <c r="C33" i="48"/>
  <c r="D32" i="48"/>
  <c r="C32" i="48"/>
  <c r="J31" i="48"/>
  <c r="D31" i="48"/>
  <c r="C31" i="48"/>
  <c r="J30" i="48"/>
  <c r="D30" i="48"/>
  <c r="C30" i="48"/>
  <c r="J29" i="48"/>
  <c r="D29" i="48"/>
  <c r="C29" i="48"/>
  <c r="J28" i="48"/>
  <c r="D28" i="48"/>
  <c r="C28" i="48"/>
  <c r="J27" i="48"/>
  <c r="D27" i="48"/>
  <c r="C27" i="48"/>
  <c r="J26" i="48"/>
  <c r="J25" i="48"/>
  <c r="D25" i="48"/>
  <c r="C25" i="48"/>
  <c r="D24" i="48"/>
  <c r="C24" i="48"/>
  <c r="D23" i="48"/>
  <c r="C23" i="48"/>
  <c r="J22" i="48"/>
  <c r="D22" i="48"/>
  <c r="C22" i="48"/>
  <c r="J21" i="48"/>
  <c r="D21" i="48"/>
  <c r="C21" i="48"/>
  <c r="J20" i="48"/>
  <c r="D20" i="48"/>
  <c r="C20" i="48"/>
  <c r="J19" i="48"/>
  <c r="J18" i="48"/>
  <c r="D18" i="48"/>
  <c r="C18" i="48"/>
  <c r="J17" i="48"/>
  <c r="D17" i="48"/>
  <c r="C17" i="48"/>
  <c r="J16" i="48"/>
  <c r="D16" i="48"/>
  <c r="C16" i="48"/>
  <c r="D15" i="48"/>
  <c r="C15" i="48"/>
  <c r="D14" i="48"/>
  <c r="C14" i="48"/>
  <c r="D13" i="48"/>
  <c r="C13" i="48"/>
  <c r="J12" i="48"/>
  <c r="D12" i="48"/>
  <c r="C12" i="48"/>
  <c r="J11" i="48"/>
  <c r="D11" i="48"/>
  <c r="C11" i="48"/>
  <c r="J10" i="48"/>
  <c r="D10" i="48"/>
  <c r="C10" i="48"/>
  <c r="J9" i="48"/>
  <c r="J8" i="48"/>
  <c r="D8" i="48"/>
  <c r="C8" i="48"/>
  <c r="J7" i="48"/>
  <c r="D7" i="48"/>
  <c r="C7" i="48"/>
  <c r="J6" i="48"/>
  <c r="D6" i="48"/>
  <c r="C6" i="48"/>
  <c r="F6" i="49" l="1"/>
  <c r="G6" i="49"/>
  <c r="C15" i="49"/>
  <c r="D15" i="49" s="1"/>
  <c r="E15" i="49"/>
  <c r="F15" i="49" s="1"/>
  <c r="C30" i="49"/>
  <c r="D37" i="49"/>
  <c r="D30" i="49"/>
  <c r="D31" i="49" s="1"/>
  <c r="E6" i="10" l="1"/>
  <c r="F7" i="49"/>
  <c r="A35" i="10" l="1"/>
  <c r="D20" i="49" l="1"/>
  <c r="D22" i="49"/>
  <c r="C22" i="10" l="1"/>
  <c r="F22" i="49"/>
  <c r="C20" i="10"/>
  <c r="F20" i="49"/>
  <c r="D21" i="49"/>
  <c r="G42" i="10"/>
  <c r="F42" i="10"/>
  <c r="B42" i="10"/>
  <c r="A42" i="10"/>
  <c r="C42" i="10"/>
  <c r="D42" i="10" s="1"/>
  <c r="E42" i="10" s="1"/>
  <c r="D5" i="5"/>
  <c r="D36" i="10" s="1"/>
  <c r="T1" i="27"/>
  <c r="R1" i="27" s="1"/>
  <c r="R4" i="27" s="1"/>
  <c r="H37" i="29"/>
  <c r="U4" i="27"/>
  <c r="C36" i="10"/>
  <c r="C6" i="5"/>
  <c r="D35" i="10"/>
  <c r="C35" i="10"/>
  <c r="G1" i="27"/>
  <c r="G4" i="27" s="1"/>
  <c r="K1" i="27"/>
  <c r="M1" i="27" s="1"/>
  <c r="I1" i="27"/>
  <c r="I4" i="27" s="1"/>
  <c r="C21" i="10" l="1"/>
  <c r="F21" i="49"/>
  <c r="C6" i="49"/>
  <c r="D6" i="49" s="1"/>
  <c r="C6" i="10" s="1"/>
  <c r="D37" i="10"/>
  <c r="C37" i="10"/>
  <c r="D6" i="5"/>
  <c r="E20" i="49"/>
  <c r="D20" i="10" s="1"/>
  <c r="C30" i="10"/>
  <c r="K4" i="27"/>
  <c r="T4" i="27"/>
  <c r="P4" i="27" s="1"/>
  <c r="N4" i="27" s="1"/>
  <c r="M4" i="27" s="1"/>
  <c r="C20" i="49" l="1"/>
  <c r="B22" i="10"/>
  <c r="B21" i="10"/>
  <c r="B4" i="10"/>
  <c r="B6" i="10"/>
  <c r="B20" i="10"/>
  <c r="E4" i="27"/>
  <c r="C4" i="27" s="1"/>
  <c r="B30" i="10"/>
  <c r="D15" i="10"/>
  <c r="B15" i="10"/>
  <c r="D30" i="10"/>
  <c r="C21" i="49" l="1"/>
  <c r="E21" i="49"/>
  <c r="D21" i="10" s="1"/>
  <c r="C22" i="49"/>
  <c r="E22" i="49"/>
  <c r="D22" i="10" s="1"/>
  <c r="D23" i="49"/>
  <c r="D24" i="49" s="1"/>
  <c r="C15" i="10"/>
  <c r="E15" i="10"/>
  <c r="B5" i="10"/>
  <c r="C5" i="49"/>
  <c r="D5" i="49" s="1"/>
  <c r="C5" i="10" s="1"/>
  <c r="C4" i="49"/>
  <c r="E7" i="49"/>
  <c r="E8" i="49" s="1"/>
  <c r="D7" i="10"/>
  <c r="D8" i="10" s="1"/>
  <c r="B23" i="10"/>
  <c r="C23" i="10"/>
  <c r="C23" i="49" l="1"/>
  <c r="B24" i="10" s="1"/>
  <c r="C24" i="10"/>
  <c r="D23" i="10"/>
  <c r="E23" i="49"/>
  <c r="E24" i="49" s="1"/>
  <c r="C7" i="49"/>
  <c r="D4" i="49"/>
  <c r="C4" i="10" s="1"/>
  <c r="E7" i="10"/>
  <c r="E8" i="10" s="1"/>
  <c r="B7" i="10"/>
  <c r="B8" i="10" s="1"/>
  <c r="D24" i="10" l="1"/>
  <c r="C7" i="10"/>
  <c r="D7" i="49"/>
  <c r="C8" i="10" l="1"/>
</calcChain>
</file>

<file path=xl/comments1.xml><?xml version="1.0" encoding="utf-8"?>
<comments xmlns="http://schemas.openxmlformats.org/spreadsheetml/2006/main">
  <authors>
    <author>VanessaLin(TP-林筱臻)#8915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VanessaLin(TP-林筱臻)#8915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注意尾差調整(包含金額及百分比)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注意尾差調整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包含金額及百分比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>
  <authors>
    <author>VanessaLin(TP-林筱臻)#8915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刪除內部關係人</t>
        </r>
      </text>
    </comment>
  </commentList>
</comments>
</file>

<file path=xl/comments4.xml><?xml version="1.0" encoding="utf-8"?>
<comments xmlns="http://schemas.openxmlformats.org/spreadsheetml/2006/main">
  <authors>
    <author>VanessaLin(TP-林筱臻)#8915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VanessaLin(TP-</t>
        </r>
        <r>
          <rPr>
            <b/>
            <sz val="9"/>
            <color indexed="81"/>
            <rFont val="細明體"/>
            <family val="3"/>
            <charset val="136"/>
          </rPr>
          <t>林筱臻</t>
        </r>
        <r>
          <rPr>
            <b/>
            <sz val="9"/>
            <color indexed="81"/>
            <rFont val="Tahoma"/>
            <family val="2"/>
          </rPr>
          <t>)#8915: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刪除內部關係人</t>
        </r>
      </text>
    </comment>
  </commentList>
</comments>
</file>

<file path=xl/sharedStrings.xml><?xml version="1.0" encoding="utf-8"?>
<sst xmlns="http://schemas.openxmlformats.org/spreadsheetml/2006/main" count="7648" uniqueCount="1675">
  <si>
    <t>關係人名稱</t>
    <phoneticPr fontId="27" type="noConversion"/>
  </si>
  <si>
    <t>單位:新台幣仟元;%</t>
    <phoneticPr fontId="27" type="noConversion"/>
  </si>
  <si>
    <t>處分資產項目</t>
    <phoneticPr fontId="27" type="noConversion"/>
  </si>
  <si>
    <t>本月處分資產帳面金額</t>
    <phoneticPr fontId="27" type="noConversion"/>
  </si>
  <si>
    <t>本月處分資產交易金額</t>
    <phoneticPr fontId="27" type="noConversion"/>
  </si>
  <si>
    <t>本年累計處分資產金額</t>
    <phoneticPr fontId="27" type="noConversion"/>
  </si>
  <si>
    <t>※填表說明</t>
  </si>
  <si>
    <t>1. 輸入欄位不夠時請按各報表下「增加關係人欄位點選」以增加欄位，每點選一次可增加五欄；同一關係人請注意各月份申報之名稱應一致。</t>
  </si>
  <si>
    <t>2. 填報之金額單位為新台幣仟元（若為外幣請換算為新台幣）；占百分比部分以%為單位，亦即倘計算出比率為0.1234，則請填寫12.34，可四捨五入至多填至小數點第二位。</t>
  </si>
  <si>
    <t>3. 取得、處分資產之「資產」，以「公開發行公司取得或處分資產處理準則」之定義為準。</t>
  </si>
  <si>
    <t>4. 請於次月底前申報完成，申報期限內可自行上網修改，倘已逾申報期限欲補申報或修改者，請通知本公司上櫃監理部承辦人員開放申報系統。</t>
  </si>
  <si>
    <t>5. 本資訊內容係屬公司之自結數資料，尚未經會計師查核﹙核閱﹚，其資料如有虛偽不實均由公司負責。</t>
  </si>
  <si>
    <t>6. 自民國102年1月起，本表係採用合併報表金額填寫，若公司無需編製合併報表，則依個別報表金額填寫。</t>
  </si>
  <si>
    <t>公司代碼</t>
  </si>
  <si>
    <t>年度/月份</t>
  </si>
  <si>
    <t>文件號碼</t>
  </si>
  <si>
    <t>文件類型</t>
  </si>
  <si>
    <t>文件日期</t>
  </si>
  <si>
    <t>過帳日期</t>
  </si>
  <si>
    <t>G/L科目</t>
  </si>
  <si>
    <t>客戶</t>
  </si>
  <si>
    <t>貿易夥伴</t>
  </si>
  <si>
    <t>文件幣別</t>
  </si>
  <si>
    <t>文件幣別金額</t>
  </si>
  <si>
    <t>LCurr</t>
  </si>
  <si>
    <t>以本國貨幣計算之金額</t>
  </si>
  <si>
    <t>訂單</t>
  </si>
  <si>
    <t>利潤中心</t>
  </si>
  <si>
    <t>成本中心</t>
  </si>
  <si>
    <t>內文</t>
  </si>
  <si>
    <t>結清文件</t>
  </si>
  <si>
    <t>結清日期</t>
  </si>
  <si>
    <t>功能範圍</t>
  </si>
  <si>
    <t>指派</t>
  </si>
  <si>
    <t>USD</t>
  </si>
  <si>
    <t>ICT SERVICE MANAGEMENT SOLUTIONS (INDIA) PRIVATE LIMITED</t>
  </si>
  <si>
    <t>960604</t>
  </si>
  <si>
    <t>供應商</t>
  </si>
  <si>
    <t>960286</t>
  </si>
  <si>
    <t>1250</t>
  </si>
  <si>
    <t>HKD</t>
  </si>
  <si>
    <r>
      <rPr>
        <sz val="11"/>
        <color theme="1"/>
        <rFont val="新細明體"/>
        <family val="1"/>
        <charset val="136"/>
      </rPr>
      <t>關係人名稱</t>
    </r>
    <phoneticPr fontId="32" type="noConversion"/>
  </si>
  <si>
    <r>
      <rPr>
        <sz val="11"/>
        <rFont val="新細明體"/>
        <family val="1"/>
        <charset val="136"/>
      </rPr>
      <t>合計</t>
    </r>
    <phoneticPr fontId="32" type="noConversion"/>
  </si>
  <si>
    <r>
      <rPr>
        <sz val="11"/>
        <rFont val="新細明體"/>
        <family val="1"/>
        <charset val="136"/>
      </rPr>
      <t>本月銷貨金額</t>
    </r>
  </si>
  <si>
    <r>
      <rPr>
        <sz val="11"/>
        <rFont val="新細明體"/>
        <family val="1"/>
        <charset val="136"/>
      </rPr>
      <t>占本月合併報表銷貨金額百分比</t>
    </r>
  </si>
  <si>
    <r>
      <rPr>
        <sz val="11"/>
        <rFont val="新細明體"/>
        <family val="1"/>
        <charset val="136"/>
      </rPr>
      <t>本年累計銷貨金額</t>
    </r>
  </si>
  <si>
    <r>
      <rPr>
        <sz val="11"/>
        <rFont val="新細明體"/>
        <family val="1"/>
        <charset val="136"/>
      </rPr>
      <t>占本年合併報表累計銷貨金額百分比</t>
    </r>
  </si>
  <si>
    <t>1000</t>
  </si>
  <si>
    <t>NTD</t>
  </si>
  <si>
    <t>TT0123</t>
  </si>
  <si>
    <t>100204</t>
  </si>
  <si>
    <t>ZD</t>
  </si>
  <si>
    <t>TT0321</t>
  </si>
  <si>
    <t>108524T0</t>
  </si>
  <si>
    <t>105270T0</t>
  </si>
  <si>
    <t>960900</t>
  </si>
  <si>
    <t>110810T0</t>
  </si>
  <si>
    <t>100726</t>
  </si>
  <si>
    <t>DT</t>
  </si>
  <si>
    <t>960960</t>
  </si>
  <si>
    <t>CNY</t>
  </si>
  <si>
    <t>RMB</t>
  </si>
  <si>
    <t>1650</t>
  </si>
  <si>
    <t>CURRENCY</t>
  </si>
  <si>
    <t>JPY</t>
  </si>
  <si>
    <t>2019/12</t>
  </si>
  <si>
    <r>
      <rPr>
        <b/>
        <sz val="11"/>
        <color theme="1"/>
        <rFont val="新細明體"/>
        <family val="1"/>
        <charset val="136"/>
      </rPr>
      <t>銷貨</t>
    </r>
  </si>
  <si>
    <r>
      <rPr>
        <sz val="11"/>
        <rFont val="新細明體"/>
        <family val="1"/>
        <charset val="136"/>
      </rPr>
      <t>本月應收款增減金額</t>
    </r>
  </si>
  <si>
    <r>
      <rPr>
        <sz val="11"/>
        <rFont val="新細明體"/>
        <family val="1"/>
        <charset val="136"/>
      </rPr>
      <t>本年累計應收款金額</t>
    </r>
  </si>
  <si>
    <r>
      <rPr>
        <sz val="11"/>
        <rFont val="新細明體"/>
        <family val="1"/>
        <charset val="136"/>
      </rPr>
      <t>本月應付款增減金額</t>
    </r>
  </si>
  <si>
    <r>
      <rPr>
        <sz val="11"/>
        <rFont val="新細明體"/>
        <family val="1"/>
        <charset val="136"/>
      </rPr>
      <t>本年累計應付款金額</t>
    </r>
  </si>
  <si>
    <r>
      <rPr>
        <sz val="11"/>
        <rFont val="新細明體"/>
        <family val="1"/>
        <charset val="136"/>
      </rPr>
      <t>占本年合併報表累計該科目百分比</t>
    </r>
  </si>
  <si>
    <r>
      <rPr>
        <b/>
        <sz val="11"/>
        <color theme="1"/>
        <rFont val="新細明體"/>
        <family val="1"/>
        <charset val="136"/>
      </rPr>
      <t>取得資產</t>
    </r>
    <phoneticPr fontId="32" type="noConversion"/>
  </si>
  <si>
    <r>
      <rPr>
        <sz val="11"/>
        <rFont val="新細明體"/>
        <family val="1"/>
        <charset val="136"/>
      </rPr>
      <t>取得資產項目</t>
    </r>
  </si>
  <si>
    <r>
      <rPr>
        <sz val="11"/>
        <rFont val="新細明體"/>
        <family val="1"/>
        <charset val="136"/>
      </rPr>
      <t>本月取得資產金額</t>
    </r>
  </si>
  <si>
    <r>
      <rPr>
        <sz val="11"/>
        <rFont val="新細明體"/>
        <family val="1"/>
        <charset val="136"/>
      </rPr>
      <t>本年累計取得資產金額</t>
    </r>
  </si>
  <si>
    <r>
      <rPr>
        <sz val="11"/>
        <rFont val="新細明體"/>
        <family val="1"/>
        <charset val="136"/>
      </rPr>
      <t>處分資產項目</t>
    </r>
  </si>
  <si>
    <r>
      <rPr>
        <sz val="11"/>
        <rFont val="新細明體"/>
        <family val="1"/>
        <charset val="136"/>
      </rPr>
      <t>本月處分資產帳面金額</t>
    </r>
  </si>
  <si>
    <r>
      <rPr>
        <sz val="11"/>
        <rFont val="新細明體"/>
        <family val="1"/>
        <charset val="136"/>
      </rPr>
      <t>本月處分資產交易金額</t>
    </r>
  </si>
  <si>
    <r>
      <rPr>
        <sz val="11"/>
        <rFont val="新細明體"/>
        <family val="1"/>
        <charset val="136"/>
      </rPr>
      <t>本年累計處分資產交易金額</t>
    </r>
  </si>
  <si>
    <r>
      <rPr>
        <sz val="11"/>
        <rFont val="新細明體"/>
        <family val="1"/>
        <charset val="136"/>
      </rPr>
      <t>本月處分資產損益</t>
    </r>
  </si>
  <si>
    <r>
      <rPr>
        <sz val="11"/>
        <color theme="1"/>
        <rFont val="新細明體"/>
        <family val="1"/>
        <charset val="136"/>
      </rPr>
      <t>關係人名稱</t>
    </r>
    <phoneticPr fontId="32" type="noConversion"/>
  </si>
  <si>
    <r>
      <rPr>
        <sz val="11"/>
        <rFont val="新細明體"/>
        <family val="1"/>
        <charset val="136"/>
      </rPr>
      <t>合計</t>
    </r>
    <phoneticPr fontId="32" type="noConversion"/>
  </si>
  <si>
    <r>
      <rPr>
        <b/>
        <sz val="11"/>
        <color theme="1"/>
        <rFont val="新細明體"/>
        <family val="1"/>
        <charset val="136"/>
      </rPr>
      <t>進貨</t>
    </r>
    <phoneticPr fontId="32" type="noConversion"/>
  </si>
  <si>
    <r>
      <rPr>
        <sz val="11"/>
        <color theme="1"/>
        <rFont val="新細明體"/>
        <family val="1"/>
        <charset val="136"/>
      </rPr>
      <t>關係人名稱</t>
    </r>
    <phoneticPr fontId="32" type="noConversion"/>
  </si>
  <si>
    <r>
      <rPr>
        <sz val="11"/>
        <rFont val="新細明體"/>
        <family val="1"/>
        <charset val="136"/>
      </rPr>
      <t>本月進貨金額</t>
    </r>
    <phoneticPr fontId="32" type="noConversion"/>
  </si>
  <si>
    <r>
      <rPr>
        <sz val="11"/>
        <rFont val="新細明體"/>
        <family val="1"/>
        <charset val="136"/>
      </rPr>
      <t>占本月合併報表進貨金額百分比</t>
    </r>
    <phoneticPr fontId="32" type="noConversion"/>
  </si>
  <si>
    <r>
      <rPr>
        <sz val="11"/>
        <rFont val="新細明體"/>
        <family val="1"/>
        <charset val="136"/>
      </rPr>
      <t>本年累計進貨金額</t>
    </r>
    <phoneticPr fontId="32" type="noConversion"/>
  </si>
  <si>
    <r>
      <rPr>
        <sz val="11"/>
        <rFont val="新細明體"/>
        <family val="1"/>
        <charset val="136"/>
      </rPr>
      <t>占本年合併報表累計進貨金額百分比</t>
    </r>
    <phoneticPr fontId="32" type="noConversion"/>
  </si>
  <si>
    <r>
      <rPr>
        <b/>
        <sz val="11"/>
        <color theme="1"/>
        <rFont val="新細明體"/>
        <family val="1"/>
        <charset val="136"/>
      </rPr>
      <t>應收款</t>
    </r>
    <phoneticPr fontId="32" type="noConversion"/>
  </si>
  <si>
    <r>
      <rPr>
        <sz val="11"/>
        <rFont val="新細明體"/>
        <family val="1"/>
        <charset val="136"/>
      </rPr>
      <t>占本年合併報表累計該科目百分比</t>
    </r>
    <phoneticPr fontId="32" type="noConversion"/>
  </si>
  <si>
    <r>
      <rPr>
        <b/>
        <sz val="11"/>
        <color theme="1"/>
        <rFont val="新細明體"/>
        <family val="1"/>
        <charset val="136"/>
      </rPr>
      <t>應付款</t>
    </r>
    <phoneticPr fontId="32" type="noConversion"/>
  </si>
  <si>
    <r>
      <rPr>
        <b/>
        <sz val="11"/>
        <color theme="1"/>
        <rFont val="新細明體"/>
        <family val="1"/>
        <charset val="136"/>
      </rPr>
      <t>處分資產</t>
    </r>
    <phoneticPr fontId="32" type="noConversion"/>
  </si>
  <si>
    <r>
      <rPr>
        <sz val="11"/>
        <color rgb="FFFF0000"/>
        <rFont val="新細明體"/>
        <family val="1"/>
        <charset val="136"/>
      </rPr>
      <t>→用</t>
    </r>
    <r>
      <rPr>
        <sz val="11"/>
        <color rgb="FFFF0000"/>
        <rFont val="Times New Roman"/>
        <family val="1"/>
      </rPr>
      <t>FAGLL03</t>
    </r>
    <r>
      <rPr>
        <sz val="11"/>
        <color rgb="FFFF0000"/>
        <rFont val="新細明體"/>
        <family val="1"/>
        <charset val="136"/>
      </rPr>
      <t>→找科目</t>
    </r>
    <r>
      <rPr>
        <sz val="11"/>
        <color rgb="FFFF0000"/>
        <rFont val="Times New Roman"/>
        <family val="1"/>
      </rPr>
      <t>5</t>
    </r>
    <r>
      <rPr>
        <sz val="11"/>
        <color rgb="FFFF0000"/>
        <rFont val="新細明體"/>
        <family val="1"/>
        <charset val="136"/>
      </rPr>
      <t>開頭的全部→</t>
    </r>
    <r>
      <rPr>
        <sz val="11"/>
        <color rgb="FFFF0000"/>
        <rFont val="Times New Roman"/>
        <family val="1"/>
      </rPr>
      <t>1000~1900</t>
    </r>
    <r>
      <rPr>
        <sz val="11"/>
        <color rgb="FFFF0000"/>
        <rFont val="新細明體"/>
        <family val="1"/>
        <charset val="136"/>
      </rPr>
      <t>→當月份→夥伴搜尋</t>
    </r>
    <r>
      <rPr>
        <sz val="11"/>
        <color rgb="FFFF0000"/>
        <rFont val="Times New Roman"/>
        <family val="1"/>
      </rPr>
      <t>960132(</t>
    </r>
    <r>
      <rPr>
        <sz val="11"/>
        <color rgb="FFFF0000"/>
        <rFont val="新細明體"/>
        <family val="1"/>
        <charset val="136"/>
      </rPr>
      <t>及非內部關係人的</t>
    </r>
    <r>
      <rPr>
        <sz val="11"/>
        <color rgb="FFFF0000"/>
        <rFont val="Times New Roman"/>
        <family val="1"/>
      </rPr>
      <t>)</t>
    </r>
    <phoneticPr fontId="32" type="noConversion"/>
  </si>
  <si>
    <r>
      <t xml:space="preserve">ZFIP001 </t>
    </r>
    <r>
      <rPr>
        <sz val="11"/>
        <color theme="1"/>
        <rFont val="新細明體"/>
        <family val="1"/>
        <charset val="136"/>
      </rPr>
      <t>看</t>
    </r>
    <r>
      <rPr>
        <sz val="11"/>
        <color theme="1"/>
        <rFont val="Times New Roman"/>
        <family val="1"/>
      </rPr>
      <t>1250</t>
    </r>
    <r>
      <rPr>
        <sz val="11"/>
        <color theme="1"/>
        <rFont val="新細明體"/>
        <family val="1"/>
        <charset val="136"/>
      </rPr>
      <t>試算表</t>
    </r>
    <r>
      <rPr>
        <sz val="11"/>
        <color theme="1"/>
        <rFont val="Times New Roman"/>
        <family val="1"/>
      </rPr>
      <t>&gt;</t>
    </r>
    <r>
      <rPr>
        <sz val="11"/>
        <color theme="1"/>
        <rFont val="新細明體"/>
        <family val="1"/>
        <charset val="136"/>
      </rPr>
      <t>科目選</t>
    </r>
    <r>
      <rPr>
        <sz val="11"/>
        <color theme="1"/>
        <rFont val="Times New Roman"/>
        <family val="1"/>
      </rPr>
      <t>56101902&gt;</t>
    </r>
    <r>
      <rPr>
        <sz val="11"/>
        <color theme="1"/>
        <rFont val="新細明體"/>
        <family val="1"/>
        <charset val="136"/>
      </rPr>
      <t>選當月份變動數</t>
    </r>
    <r>
      <rPr>
        <sz val="11"/>
        <color theme="1"/>
        <rFont val="Times New Roman"/>
        <family val="1"/>
      </rPr>
      <t>&gt;</t>
    </r>
    <r>
      <rPr>
        <sz val="11"/>
        <color theme="1"/>
        <rFont val="新細明體"/>
        <family val="1"/>
        <charset val="136"/>
      </rPr>
      <t>清單匯出</t>
    </r>
    <r>
      <rPr>
        <sz val="11"/>
        <color theme="1"/>
        <rFont val="Times New Roman"/>
        <family val="1"/>
      </rPr>
      <t>EXCEL(</t>
    </r>
    <r>
      <rPr>
        <sz val="11"/>
        <color theme="1"/>
        <rFont val="新細明體"/>
        <family val="1"/>
        <charset val="136"/>
      </rPr>
      <t>檔名後面要加</t>
    </r>
    <r>
      <rPr>
        <sz val="11"/>
        <color theme="1"/>
        <rFont val="Times New Roman"/>
        <family val="1"/>
      </rPr>
      <t>.XLS)&gt;</t>
    </r>
    <r>
      <rPr>
        <sz val="11"/>
        <color theme="1"/>
        <rFont val="新細明體"/>
        <family val="1"/>
        <charset val="136"/>
      </rPr>
      <t>用</t>
    </r>
    <r>
      <rPr>
        <sz val="11"/>
        <color theme="1"/>
        <rFont val="Times New Roman"/>
        <family val="1"/>
      </rPr>
      <t>"</t>
    </r>
    <r>
      <rPr>
        <sz val="11"/>
        <color theme="1"/>
        <rFont val="新細明體"/>
        <family val="1"/>
        <charset val="136"/>
      </rPr>
      <t>指派</t>
    </r>
    <r>
      <rPr>
        <sz val="11"/>
        <color theme="1"/>
        <rFont val="Times New Roman"/>
        <family val="1"/>
      </rPr>
      <t>"</t>
    </r>
    <r>
      <rPr>
        <sz val="11"/>
        <color theme="1"/>
        <rFont val="新細明體"/>
        <family val="1"/>
        <charset val="136"/>
      </rPr>
      <t>篩選</t>
    </r>
    <r>
      <rPr>
        <sz val="11"/>
        <color theme="1"/>
        <rFont val="Times New Roman"/>
        <family val="1"/>
      </rPr>
      <t>"100118</t>
    </r>
    <r>
      <rPr>
        <sz val="11"/>
        <color theme="1"/>
        <rFont val="新細明體"/>
        <family val="1"/>
        <charset val="136"/>
      </rPr>
      <t>、</t>
    </r>
    <r>
      <rPr>
        <sz val="11"/>
        <color theme="1"/>
        <rFont val="Times New Roman"/>
        <family val="1"/>
      </rPr>
      <t>101422"</t>
    </r>
    <r>
      <rPr>
        <sz val="11"/>
        <color theme="1"/>
        <rFont val="新細明體"/>
        <family val="1"/>
        <charset val="136"/>
      </rPr>
      <t>，也</t>
    </r>
    <r>
      <rPr>
        <sz val="11"/>
        <color theme="1"/>
        <rFont val="Times New Roman"/>
        <family val="1"/>
      </rPr>
      <t>CHECK</t>
    </r>
    <r>
      <rPr>
        <sz val="11"/>
        <color theme="1"/>
        <rFont val="新細明體"/>
        <family val="1"/>
        <charset val="136"/>
      </rPr>
      <t>有貿易夥伴的有沒有都抓進來</t>
    </r>
    <phoneticPr fontId="32" type="noConversion"/>
  </si>
  <si>
    <r>
      <rPr>
        <sz val="11"/>
        <color theme="1"/>
        <rFont val="新細明體"/>
        <family val="1"/>
        <charset val="136"/>
      </rPr>
      <t>→把屬於前一年度迴轉的金額拉掉</t>
    </r>
    <phoneticPr fontId="32" type="noConversion"/>
  </si>
  <si>
    <r>
      <rPr>
        <sz val="14"/>
        <color theme="1"/>
        <rFont val="新細明體"/>
        <family val="1"/>
        <charset val="136"/>
      </rPr>
      <t>複核</t>
    </r>
    <r>
      <rPr>
        <sz val="14"/>
        <color theme="1"/>
        <rFont val="Times New Roman"/>
        <family val="1"/>
      </rPr>
      <t>:</t>
    </r>
    <phoneticPr fontId="32" type="noConversion"/>
  </si>
  <si>
    <r>
      <rPr>
        <sz val="14"/>
        <color theme="1"/>
        <rFont val="新細明體"/>
        <family val="1"/>
        <charset val="136"/>
      </rPr>
      <t>製表</t>
    </r>
    <r>
      <rPr>
        <sz val="14"/>
        <color theme="1"/>
        <rFont val="Times New Roman"/>
        <family val="1"/>
      </rPr>
      <t>:</t>
    </r>
    <phoneticPr fontId="32" type="noConversion"/>
  </si>
  <si>
    <r>
      <rPr>
        <sz val="14"/>
        <color theme="1"/>
        <rFont val="新細明體"/>
        <family val="1"/>
        <charset val="136"/>
      </rPr>
      <t>核准</t>
    </r>
    <r>
      <rPr>
        <sz val="14"/>
        <color theme="1"/>
        <rFont val="Times New Roman"/>
        <family val="1"/>
      </rPr>
      <t>:</t>
    </r>
    <phoneticPr fontId="32" type="noConversion"/>
  </si>
  <si>
    <t>TWD</t>
    <phoneticPr fontId="27" type="noConversion"/>
  </si>
  <si>
    <t>TWD</t>
    <phoneticPr fontId="27" type="noConversion"/>
  </si>
  <si>
    <t>USD</t>
    <phoneticPr fontId="27" type="noConversion"/>
  </si>
  <si>
    <t>JPY</t>
    <phoneticPr fontId="27" type="noConversion"/>
  </si>
  <si>
    <t>USD</t>
    <phoneticPr fontId="27" type="noConversion"/>
  </si>
  <si>
    <t>USD</t>
    <phoneticPr fontId="27" type="noConversion"/>
  </si>
  <si>
    <t>RMB</t>
    <phoneticPr fontId="27" type="noConversion"/>
  </si>
  <si>
    <t>RMB</t>
    <phoneticPr fontId="27" type="noConversion"/>
  </si>
  <si>
    <t>RMB</t>
    <phoneticPr fontId="27" type="noConversion"/>
  </si>
  <si>
    <t>WITS_C</t>
    <phoneticPr fontId="27" type="noConversion"/>
  </si>
  <si>
    <t>WITS</t>
    <phoneticPr fontId="27" type="noConversion"/>
  </si>
  <si>
    <t>WIHK</t>
    <phoneticPr fontId="27" type="noConversion"/>
  </si>
  <si>
    <t>WIHK</t>
    <phoneticPr fontId="27" type="noConversion"/>
  </si>
  <si>
    <t>WIJP</t>
    <phoneticPr fontId="27" type="noConversion"/>
  </si>
  <si>
    <t>WIJP</t>
    <phoneticPr fontId="27" type="noConversion"/>
  </si>
  <si>
    <t>WIUS</t>
    <phoneticPr fontId="27" type="noConversion"/>
  </si>
  <si>
    <t>WIUS</t>
    <phoneticPr fontId="27" type="noConversion"/>
  </si>
  <si>
    <t>BVI_C</t>
    <phoneticPr fontId="27" type="noConversion"/>
  </si>
  <si>
    <t>BVI</t>
    <phoneticPr fontId="27" type="noConversion"/>
  </si>
  <si>
    <t>QT</t>
    <phoneticPr fontId="27" type="noConversion"/>
  </si>
  <si>
    <t>QT</t>
    <phoneticPr fontId="27" type="noConversion"/>
  </si>
  <si>
    <t>WIBJ_C</t>
    <phoneticPr fontId="27" type="noConversion"/>
  </si>
  <si>
    <t>WIBJ</t>
    <phoneticPr fontId="27" type="noConversion"/>
  </si>
  <si>
    <t>WIWZ</t>
    <phoneticPr fontId="27" type="noConversion"/>
  </si>
  <si>
    <t>WIYC</t>
    <phoneticPr fontId="27" type="noConversion"/>
  </si>
  <si>
    <t>HKD</t>
    <phoneticPr fontId="27" type="noConversion"/>
  </si>
  <si>
    <r>
      <rPr>
        <sz val="11"/>
        <rFont val="新細明體"/>
        <family val="1"/>
        <charset val="136"/>
      </rPr>
      <t>緯創軟體集團</t>
    </r>
    <phoneticPr fontId="27" type="noConversion"/>
  </si>
  <si>
    <r>
      <rPr>
        <sz val="11"/>
        <rFont val="新細明體"/>
        <family val="1"/>
        <charset val="136"/>
      </rPr>
      <t>合併餘額明細</t>
    </r>
    <phoneticPr fontId="27" type="noConversion"/>
  </si>
  <si>
    <r>
      <rPr>
        <sz val="11"/>
        <rFont val="新細明體"/>
        <family val="1"/>
        <charset val="136"/>
      </rPr>
      <t>合併沖銷</t>
    </r>
    <phoneticPr fontId="27" type="noConversion"/>
  </si>
  <si>
    <r>
      <rPr>
        <sz val="11"/>
        <rFont val="新細明體"/>
        <family val="1"/>
        <charset val="136"/>
      </rPr>
      <t>合併</t>
    </r>
    <phoneticPr fontId="27" type="noConversion"/>
  </si>
  <si>
    <r>
      <t>BVI</t>
    </r>
    <r>
      <rPr>
        <sz val="11"/>
        <rFont val="新細明體"/>
        <family val="1"/>
        <charset val="136"/>
      </rPr>
      <t>合併</t>
    </r>
    <phoneticPr fontId="27" type="noConversion"/>
  </si>
  <si>
    <r>
      <t>BVI_C</t>
    </r>
    <r>
      <rPr>
        <sz val="11"/>
        <rFont val="新細明體"/>
        <family val="1"/>
        <charset val="136"/>
      </rPr>
      <t>合併沖銷</t>
    </r>
    <phoneticPr fontId="27" type="noConversion"/>
  </si>
  <si>
    <r>
      <t>BVI_C</t>
    </r>
    <r>
      <rPr>
        <sz val="11"/>
        <rFont val="新細明體"/>
        <family val="1"/>
        <charset val="136"/>
      </rPr>
      <t>合計</t>
    </r>
    <phoneticPr fontId="27" type="noConversion"/>
  </si>
  <si>
    <r>
      <t>WIBJ_ C</t>
    </r>
    <r>
      <rPr>
        <sz val="11"/>
        <rFont val="新細明體"/>
        <family val="1"/>
        <charset val="136"/>
      </rPr>
      <t>合計</t>
    </r>
    <phoneticPr fontId="27" type="noConversion"/>
  </si>
  <si>
    <r>
      <rPr>
        <b/>
        <sz val="11"/>
        <color rgb="FFFF0000"/>
        <rFont val="新細明體"/>
        <family val="1"/>
        <charset val="136"/>
      </rPr>
      <t>合約資產</t>
    </r>
    <r>
      <rPr>
        <b/>
        <sz val="11"/>
        <color rgb="FFFF0000"/>
        <rFont val="Times New Roman"/>
        <family val="1"/>
      </rPr>
      <t>-</t>
    </r>
    <r>
      <rPr>
        <b/>
        <sz val="11"/>
        <color rgb="FFFF0000"/>
        <rFont val="新細明體"/>
        <family val="1"/>
        <charset val="136"/>
      </rPr>
      <t>流動</t>
    </r>
    <phoneticPr fontId="27" type="noConversion"/>
  </si>
  <si>
    <t>960105</t>
  </si>
  <si>
    <t>100140</t>
  </si>
  <si>
    <t>TT032A</t>
  </si>
  <si>
    <t>TT0323</t>
  </si>
  <si>
    <r>
      <rPr>
        <sz val="11"/>
        <color theme="1"/>
        <rFont val="新細明體"/>
        <family val="1"/>
        <charset val="136"/>
      </rPr>
      <t>單位</t>
    </r>
    <r>
      <rPr>
        <sz val="11"/>
        <color theme="1"/>
        <rFont val="Times New Roman"/>
        <family val="1"/>
      </rPr>
      <t>:</t>
    </r>
    <r>
      <rPr>
        <sz val="11"/>
        <color theme="1"/>
        <rFont val="新細明體"/>
        <family val="1"/>
        <charset val="136"/>
      </rPr>
      <t>新台幣仟元</t>
    </r>
    <r>
      <rPr>
        <sz val="11"/>
        <color theme="1"/>
        <rFont val="Times New Roman"/>
        <family val="1"/>
      </rPr>
      <t>;%</t>
    </r>
    <phoneticPr fontId="27" type="noConversion"/>
  </si>
  <si>
    <r>
      <rPr>
        <sz val="11"/>
        <color theme="1"/>
        <rFont val="新細明體"/>
        <family val="1"/>
        <charset val="136"/>
      </rPr>
      <t>關係人名稱</t>
    </r>
    <phoneticPr fontId="27" type="noConversion"/>
  </si>
  <si>
    <r>
      <rPr>
        <sz val="11"/>
        <color theme="1"/>
        <rFont val="新細明體"/>
        <family val="1"/>
        <charset val="136"/>
      </rPr>
      <t>取得資產項目</t>
    </r>
    <phoneticPr fontId="27" type="noConversion"/>
  </si>
  <si>
    <r>
      <rPr>
        <sz val="11"/>
        <color theme="1"/>
        <rFont val="新細明體"/>
        <family val="1"/>
        <charset val="136"/>
      </rPr>
      <t>本月取得資產金額</t>
    </r>
    <phoneticPr fontId="27" type="noConversion"/>
  </si>
  <si>
    <r>
      <rPr>
        <sz val="11"/>
        <color theme="1"/>
        <rFont val="新細明體"/>
        <family val="1"/>
        <charset val="136"/>
      </rPr>
      <t>本年累計取得資產金額</t>
    </r>
    <phoneticPr fontId="27" type="noConversion"/>
  </si>
  <si>
    <t>111631T0</t>
  </si>
  <si>
    <t>合計</t>
    <phoneticPr fontId="27" type="noConversion"/>
  </si>
  <si>
    <t>960702</t>
  </si>
  <si>
    <t>說明：</t>
    <phoneticPr fontId="32" type="noConversion"/>
  </si>
  <si>
    <t>本次新增關係人緯昌科技，因Hypreion尚未新增該個體，故先併入與資通(960286)之交易體現，</t>
  </si>
  <si>
    <t>AR金額為$148,500</t>
    <phoneticPr fontId="32" type="noConversion"/>
  </si>
  <si>
    <t>收入金額為$33,000+$72,490+$121,220+$110,000=</t>
    <phoneticPr fontId="32" type="noConversion"/>
  </si>
  <si>
    <t>綜合損益表</t>
  </si>
  <si>
    <t/>
  </si>
  <si>
    <t>單位：(元)</t>
  </si>
  <si>
    <t>台幣</t>
  </si>
  <si>
    <t>資料範圍</t>
  </si>
  <si>
    <t>合併數(合併點幣別)</t>
  </si>
  <si>
    <t>公司名稱</t>
  </si>
  <si>
    <t>緯創軟體股份有限公司</t>
  </si>
  <si>
    <t>報表期間</t>
  </si>
  <si>
    <t>累計</t>
  </si>
  <si>
    <t>金額</t>
  </si>
  <si>
    <t>%</t>
  </si>
  <si>
    <t>營業收入</t>
  </si>
  <si>
    <t>營業成本</t>
  </si>
  <si>
    <t>營業毛利</t>
  </si>
  <si>
    <t>421007</t>
  </si>
  <si>
    <t>聯屬公司服務收入</t>
  </si>
  <si>
    <t>421807</t>
  </si>
  <si>
    <t>合併沖銷後</t>
  </si>
  <si>
    <t>合併日</t>
  </si>
  <si>
    <t>集團會計科目</t>
  </si>
  <si>
    <t>112337</t>
  </si>
  <si>
    <t>應收帳款－聯屬公司</t>
  </si>
  <si>
    <t>112301</t>
  </si>
  <si>
    <t>合約資產-流動</t>
  </si>
  <si>
    <t>112000</t>
  </si>
  <si>
    <t>應收票據－非聯屬公司</t>
  </si>
  <si>
    <t>112300</t>
  </si>
  <si>
    <t>應收帳款－非聯屬公司</t>
  </si>
  <si>
    <t>211100</t>
  </si>
  <si>
    <t>應付帳款－非聯屬</t>
  </si>
  <si>
    <t>211147</t>
  </si>
  <si>
    <t>應付帳款－聯屬</t>
  </si>
  <si>
    <t>211497</t>
  </si>
  <si>
    <t>其他應付款-聯屬</t>
  </si>
  <si>
    <t>合併日：</t>
  </si>
  <si>
    <t>合併沖銷後
(A)</t>
  </si>
  <si>
    <t>非合併個體關係人</t>
  </si>
  <si>
    <t>轉換後金額</t>
  </si>
  <si>
    <t>轉換後金額小計
(B)</t>
  </si>
  <si>
    <t>差額
(C) = |(A)| - |(B)|</t>
  </si>
  <si>
    <t>緯創資通</t>
  </si>
  <si>
    <t>緯穎科技</t>
  </si>
  <si>
    <t>开立发票</t>
  </si>
  <si>
    <t>TT0322</t>
  </si>
  <si>
    <t>HC2010</t>
  </si>
  <si>
    <t>112216I0</t>
  </si>
  <si>
    <t>101886</t>
  </si>
  <si>
    <t>2022/03</t>
  </si>
  <si>
    <t>9300001878</t>
  </si>
  <si>
    <t>聯屬暫估收入</t>
  </si>
  <si>
    <t>2022/04</t>
  </si>
  <si>
    <t>9300000711</t>
  </si>
  <si>
    <t>9300000712</t>
  </si>
  <si>
    <t>9300000717</t>
  </si>
  <si>
    <t>9300000813</t>
  </si>
  <si>
    <t>9300000814</t>
  </si>
  <si>
    <t>9300000690</t>
  </si>
  <si>
    <t>9300000691</t>
  </si>
  <si>
    <t>9300000692</t>
  </si>
  <si>
    <t>9300000708</t>
  </si>
  <si>
    <t>9300000709</t>
  </si>
  <si>
    <t>9300000710</t>
  </si>
  <si>
    <t>9300002799</t>
  </si>
  <si>
    <t>ZA31635121 緯創資通 (MLL、MLH 2022/03)</t>
  </si>
  <si>
    <t>ZA31635122 緯創資通 (ML1.ML2.ML6.ML8.MLD 2022/03)</t>
  </si>
  <si>
    <t>ZA31635127 緯創資通 (Dora 2022/03)</t>
  </si>
  <si>
    <t>ZA31635216 緯創資通 (DT 2022/03)</t>
  </si>
  <si>
    <t>ZA31635217 緯創資通 (DT_UX 2022/03)</t>
  </si>
  <si>
    <t>ZA31635100 緯穎科技 (楊雅茹、陳昱安 2022/03)</t>
  </si>
  <si>
    <t>ZA31635101 緯穎科技 (陳建霖等人 2022/03)</t>
  </si>
  <si>
    <t>ZA31635102 緯穎科技 (陳德駿 2022/03)</t>
  </si>
  <si>
    <t>ZA31635118 緯穎科技 (徐于婷-加班費 2022/03)</t>
  </si>
  <si>
    <t>ZA31635119 緯穎科技 (徐于婷 2022/03)</t>
  </si>
  <si>
    <t>ZA31635120 緯穎科技 (周治國 2022/03)</t>
  </si>
  <si>
    <t>112319T0</t>
  </si>
  <si>
    <t>BG47196329 啟碁科技 (中翻英 2022/04)</t>
  </si>
  <si>
    <t>BG47196256 緯創資通 (ML1.ML2.ML6.ML8.MLD 2022/04)</t>
  </si>
  <si>
    <t>BG47196257 緯創資通 (MLL、MLH 2022/04)</t>
  </si>
  <si>
    <t>BG47196258 緯創資通 (Dora 2022/04)</t>
  </si>
  <si>
    <t>BG47196330 緯創資通 (DT 2022/04)</t>
  </si>
  <si>
    <t>BG47196331 緯創資通 (DT_UX 2022/04)</t>
  </si>
  <si>
    <t>BG47196176 緯穎科技 (徐于婷 2022/04)</t>
  </si>
  <si>
    <t>BG47196177 緯穎科技 (周治國 2022/04)</t>
  </si>
  <si>
    <t>BG47196178 緯穎科技 (陳湘妤 2022/04)</t>
  </si>
  <si>
    <t>BG47196179 緯穎科技 (楊雅茹、陳昱安 2022/04)</t>
  </si>
  <si>
    <t>BG47196180 緯穎科技 (陳儀葶等人 2022/04)</t>
  </si>
  <si>
    <t>BG47196206 緯穎科技 (陳德駿 2022/04)</t>
  </si>
  <si>
    <t>202205 啟碁科技股份有限公司 ( SO_762616 )</t>
  </si>
  <si>
    <t>202205 緯創資通股份有限公司 ( SO_704381 )</t>
  </si>
  <si>
    <t>202205 緯創資通股份有限公司 ( SO_704393 )</t>
  </si>
  <si>
    <t>202205 緯創資通股份有限公司 ( SO_704475 )</t>
  </si>
  <si>
    <t>202205 緯創資通股份有限公司 ( SO_704487 )</t>
  </si>
  <si>
    <t>202205 緯創資通股份有限公司 ( SO_704535 )</t>
  </si>
  <si>
    <t>202205 緯創資通股份有限公司 ( SO_704547 )</t>
  </si>
  <si>
    <t>202205 緯創資通股份有限公司 ( SO_704559 )</t>
  </si>
  <si>
    <t>202205 緯創資通股份有限公司 ( SO_704571 )</t>
  </si>
  <si>
    <t>202205 緯創資通股份有限公司 ( SO_704583 )</t>
  </si>
  <si>
    <t>202205 緯創資通股份有限公司 ( SO_704595 )</t>
  </si>
  <si>
    <t>202205 緯創資通股份有限公司 ( SO_704619 )</t>
  </si>
  <si>
    <t>202205 緯創資通股份有限公司 ( SO_704631 )</t>
  </si>
  <si>
    <t>202205 緯創資通股份有限公司 ( SO_704643 )</t>
  </si>
  <si>
    <t>202205 緯創資通股份有限公司 ( SO_704655 )</t>
  </si>
  <si>
    <t>202205 緯創資通股份有限公司 ( SO_704667 )</t>
  </si>
  <si>
    <t>202205 緯創資通股份有限公司 ( SO_704679 )</t>
  </si>
  <si>
    <t>202205 緯創資通股份有限公司 ( SO_704691 )</t>
  </si>
  <si>
    <t>202205 緯創資通股份有限公司 ( SO_704703 )</t>
  </si>
  <si>
    <t>202205 緯創資通股份有限公司 ( SO_705074 )</t>
  </si>
  <si>
    <t>202205 緯創資通股份有限公司 ( SO_705131 )</t>
  </si>
  <si>
    <t>202205 緯創資通股份有限公司 ( SO_705155 )</t>
  </si>
  <si>
    <t>202205 緯創資通股份有限公司 ( SO_705179 )</t>
  </si>
  <si>
    <t>202205 緯創資通股份有限公司 ( SO_712513 )</t>
  </si>
  <si>
    <t>202205 緯創資通股份有限公司 ( SO_712525 )</t>
  </si>
  <si>
    <t>202205 緯創資通股份有限公司 ( SO_712537 )</t>
  </si>
  <si>
    <t>202205 緯創資通股份有限公司 ( SO_712549 )</t>
  </si>
  <si>
    <t>202205 緯創資通股份有限公司 ( SO_712561 )</t>
  </si>
  <si>
    <t>202205 緯創資通股份有限公司 ( SO_712573 )</t>
  </si>
  <si>
    <t>202205 緯創資通股份有限公司 ( SO_712597 )</t>
  </si>
  <si>
    <t>202205 緯創資通股份有限公司 ( SO_712609 )</t>
  </si>
  <si>
    <t>202205 緯創資通股份有限公司 ( SO_712621 )</t>
  </si>
  <si>
    <t>202205 緯創資通股份有限公司 ( SO_712633 )</t>
  </si>
  <si>
    <t>202205 緯創資通股份有限公司 ( SO_712645 )</t>
  </si>
  <si>
    <t>202205 緯創資通股份有限公司 ( SO_712657 )</t>
  </si>
  <si>
    <t>202205 緯創資通股份有限公司 ( SO_712693 )</t>
  </si>
  <si>
    <t>202205 緯創資通股份有限公司 ( SO_712705 )</t>
  </si>
  <si>
    <t>202205 緯創資通股份有限公司 ( SO_712717 )</t>
  </si>
  <si>
    <t>202205 緯創資通股份有限公司 ( SO_712746 )</t>
  </si>
  <si>
    <t>202205 緯創資通股份有限公司 ( SO_712759 )</t>
  </si>
  <si>
    <t>202205 緯創資通股份有限公司 ( SO_712772 )</t>
  </si>
  <si>
    <t>202205 緯創資通股份有限公司 ( SO_712785 )</t>
  </si>
  <si>
    <t>202205 緯創資通股份有限公司 ( SO_712798 )</t>
  </si>
  <si>
    <t>202205 緯創資通股份有限公司 ( SO_712824 )</t>
  </si>
  <si>
    <t>202205 緯創資通股份有限公司 ( SO_712837 )</t>
  </si>
  <si>
    <t>202205 緯創資通股份有限公司 ( SO_712850 )</t>
  </si>
  <si>
    <t>202205 緯創資通股份有限公司 ( SO_712863 )</t>
  </si>
  <si>
    <t>202205 緯創資通股份有限公司 ( SO_712889 )</t>
  </si>
  <si>
    <t>202205 緯創資通股份有限公司 ( SO_715148 )</t>
  </si>
  <si>
    <t>202205 緯創資通股份有限公司 ( SO_715172 )</t>
  </si>
  <si>
    <t>202205 緯創資通股份有限公司 ( SO_715184 )</t>
  </si>
  <si>
    <t>202205 緯創資通股份有限公司 ( SO_715196 )</t>
  </si>
  <si>
    <t>202205 緯創資通股份有限公司 ( SO_715208 )</t>
  </si>
  <si>
    <t>202205 緯創資通股份有限公司 ( SO_715220 )</t>
  </si>
  <si>
    <t>202205 緯創資通股份有限公司 ( SO_715232 )</t>
  </si>
  <si>
    <t>202205 緯創資通股份有限公司 ( SO_715244 )</t>
  </si>
  <si>
    <t>202205 緯創資通股份有限公司 ( SO_715256 )</t>
  </si>
  <si>
    <t>202205 緯創資通股份有限公司 ( SO_715268 )</t>
  </si>
  <si>
    <t>202205 緯創資通股份有限公司 ( SO_715280 )</t>
  </si>
  <si>
    <t>202205 緯創資通股份有限公司 ( SO_715293 )</t>
  </si>
  <si>
    <t>202205 緯創資通股份有限公司 ( SO_730006 )</t>
  </si>
  <si>
    <t>202205 緯創資通股份有限公司 ( SO_748054 )</t>
  </si>
  <si>
    <t>202205 緯創資通股份有限公司 ( SO_748086 )</t>
  </si>
  <si>
    <t>202205 緯創資通股份有限公司 ( SO_751637 )</t>
  </si>
  <si>
    <t>202205 緯創資通股份有限公司 ( SO_758656 )</t>
  </si>
  <si>
    <t>202205 緯創資通股份有限公司 ( SO_758667 )</t>
  </si>
  <si>
    <t>202205 緯創資通股份有限公司 ( SO_758759 )</t>
  </si>
  <si>
    <t>202205 緯創資通股份有限公司 ( SO_759070 )</t>
  </si>
  <si>
    <t>202205 緯創資通股份有限公司 ( SO_759135 )</t>
  </si>
  <si>
    <t>202205 緯創資通股份有限公司 ( SO_759183 )</t>
  </si>
  <si>
    <t>202205 緯創資通股份有限公司 ( SO_759231 )</t>
  </si>
  <si>
    <t>202205 緯創資通股份有限公司 ( SO_759251 )</t>
  </si>
  <si>
    <t>202205 緯創資通股份有限公司 ( SO_759261 )</t>
  </si>
  <si>
    <t>202205 緯創資通股份有限公司 ( SO_759271 )</t>
  </si>
  <si>
    <t>202205 緯創資通股份有限公司 ( SO_764399 )</t>
  </si>
  <si>
    <t>202205 緯創資通股份有限公司 ( SO_764431 )</t>
  </si>
  <si>
    <t>202205 緯創資通股份有限公司 ( SO_764440 )</t>
  </si>
  <si>
    <t>202205 緯創資通股份有限公司 ( SO_767259 )</t>
  </si>
  <si>
    <t>202205 緯創資通股份有限公司 ( SO_767268 )</t>
  </si>
  <si>
    <t>202205 緯創資通股份有限公司 ( SO_767277 )</t>
  </si>
  <si>
    <t>202205 緯穎科技服務股份有限公司 ( SO_742919 )</t>
  </si>
  <si>
    <t>202205 緯穎科技服務股份有限公司 ( SO_742931 )</t>
  </si>
  <si>
    <t>202205 緯穎科技服務股份有限公司 ( SO_742943 )</t>
  </si>
  <si>
    <t>202205 緯穎科技服務股份有限公司 ( SO_742954 )</t>
  </si>
  <si>
    <t>202205 緯穎科技服務股份有限公司 ( SO_742965 )</t>
  </si>
  <si>
    <t>202205 緯穎科技服務股份有限公司 ( SO_742976 )</t>
  </si>
  <si>
    <t>202205 緯穎科技服務股份有限公司 ( SO_742987 )</t>
  </si>
  <si>
    <t>202205 緯穎科技服務股份有限公司 ( SO_759639 )</t>
  </si>
  <si>
    <t>訂單 SO_719057 認列收入</t>
  </si>
  <si>
    <t>2022/05</t>
  </si>
  <si>
    <t>9300001017</t>
  </si>
  <si>
    <t>9300000941</t>
  </si>
  <si>
    <t>9300000942</t>
  </si>
  <si>
    <t>9300000943</t>
  </si>
  <si>
    <t>9300001018</t>
  </si>
  <si>
    <t>9300001019</t>
  </si>
  <si>
    <t>9300000857</t>
  </si>
  <si>
    <t>9300000858</t>
  </si>
  <si>
    <t>9300000859</t>
  </si>
  <si>
    <t>9300000860</t>
  </si>
  <si>
    <t>9300000861</t>
  </si>
  <si>
    <t>9300000888</t>
  </si>
  <si>
    <t>1800010143</t>
  </si>
  <si>
    <t>1800009716</t>
  </si>
  <si>
    <t>1800009717</t>
  </si>
  <si>
    <t>1800009718</t>
  </si>
  <si>
    <t>1800009719</t>
  </si>
  <si>
    <t>1800009720</t>
  </si>
  <si>
    <t>1800009721</t>
  </si>
  <si>
    <t>1800009722</t>
  </si>
  <si>
    <t>1800009723</t>
  </si>
  <si>
    <t>1800009724</t>
  </si>
  <si>
    <t>1800009725</t>
  </si>
  <si>
    <t>1800009726</t>
  </si>
  <si>
    <t>1800009727</t>
  </si>
  <si>
    <t>1800009728</t>
  </si>
  <si>
    <t>1800009729</t>
  </si>
  <si>
    <t>1800009730</t>
  </si>
  <si>
    <t>1800009731</t>
  </si>
  <si>
    <t>1800009732</t>
  </si>
  <si>
    <t>1800009733</t>
  </si>
  <si>
    <t>1800009734</t>
  </si>
  <si>
    <t>1800009735</t>
  </si>
  <si>
    <t>1800009736</t>
  </si>
  <si>
    <t>1800009737</t>
  </si>
  <si>
    <t>1800009738</t>
  </si>
  <si>
    <t>1800009739</t>
  </si>
  <si>
    <t>1800009740</t>
  </si>
  <si>
    <t>1800009741</t>
  </si>
  <si>
    <t>1800009742</t>
  </si>
  <si>
    <t>1800009743</t>
  </si>
  <si>
    <t>1800009744</t>
  </si>
  <si>
    <t>1800009745</t>
  </si>
  <si>
    <t>1800009746</t>
  </si>
  <si>
    <t>1800009747</t>
  </si>
  <si>
    <t>1800009748</t>
  </si>
  <si>
    <t>1800009749</t>
  </si>
  <si>
    <t>1800009750</t>
  </si>
  <si>
    <t>1800009751</t>
  </si>
  <si>
    <t>1800009752</t>
  </si>
  <si>
    <t>1800009753</t>
  </si>
  <si>
    <t>1800009754</t>
  </si>
  <si>
    <t>1800009755</t>
  </si>
  <si>
    <t>1800009756</t>
  </si>
  <si>
    <t>1800009757</t>
  </si>
  <si>
    <t>1800009758</t>
  </si>
  <si>
    <t>1800009759</t>
  </si>
  <si>
    <t>1800009760</t>
  </si>
  <si>
    <t>1800009761</t>
  </si>
  <si>
    <t>1800009762</t>
  </si>
  <si>
    <t>1800009773</t>
  </si>
  <si>
    <t>1800009774</t>
  </si>
  <si>
    <t>1800009775</t>
  </si>
  <si>
    <t>1800009776</t>
  </si>
  <si>
    <t>1800009777</t>
  </si>
  <si>
    <t>1800009778</t>
  </si>
  <si>
    <t>1800009779</t>
  </si>
  <si>
    <t>1800009780</t>
  </si>
  <si>
    <t>1800009781</t>
  </si>
  <si>
    <t>1800009782</t>
  </si>
  <si>
    <t>1800009783</t>
  </si>
  <si>
    <t>1800009784</t>
  </si>
  <si>
    <t>1800009902</t>
  </si>
  <si>
    <t>1800009993</t>
  </si>
  <si>
    <t>1800009994</t>
  </si>
  <si>
    <t>1800009997</t>
  </si>
  <si>
    <t>1800009998</t>
  </si>
  <si>
    <t>1800009999</t>
  </si>
  <si>
    <t>1800010000</t>
  </si>
  <si>
    <t>1800010011</t>
  </si>
  <si>
    <t>1800010013</t>
  </si>
  <si>
    <t>1800010014</t>
  </si>
  <si>
    <t>1800010015</t>
  </si>
  <si>
    <t>1800010016</t>
  </si>
  <si>
    <t>1800010017</t>
  </si>
  <si>
    <t>1800010018</t>
  </si>
  <si>
    <t>1800010155</t>
  </si>
  <si>
    <t>1800010156</t>
  </si>
  <si>
    <t>1800010157</t>
  </si>
  <si>
    <t>1800010164</t>
  </si>
  <si>
    <t>1800010165</t>
  </si>
  <si>
    <t>1800010166</t>
  </si>
  <si>
    <t>1800009951</t>
  </si>
  <si>
    <t>1800009952</t>
  </si>
  <si>
    <t>1800009953</t>
  </si>
  <si>
    <t>1800009954</t>
  </si>
  <si>
    <t>1800009955</t>
  </si>
  <si>
    <t>1800009956</t>
  </si>
  <si>
    <t>1800009957</t>
  </si>
  <si>
    <t>1800010026</t>
  </si>
  <si>
    <t>9300003854</t>
  </si>
  <si>
    <t>1800069655</t>
  </si>
  <si>
    <t>BG47196264 緯創資通 (SWRD 2022/05)</t>
  </si>
  <si>
    <t>參考</t>
  </si>
  <si>
    <t>11530100</t>
  </si>
  <si>
    <t>BG47196329</t>
  </si>
  <si>
    <t>ZA31635121</t>
  </si>
  <si>
    <t>ZA31635122</t>
  </si>
  <si>
    <t>ZA31635127</t>
  </si>
  <si>
    <t>ZA31635216</t>
  </si>
  <si>
    <t>ZA31635217</t>
  </si>
  <si>
    <t>BG47196256</t>
  </si>
  <si>
    <t>BG47196257</t>
  </si>
  <si>
    <t>BG47196258</t>
  </si>
  <si>
    <t>9300000949</t>
  </si>
  <si>
    <t>BG47196264</t>
  </si>
  <si>
    <t>BG47196330</t>
  </si>
  <si>
    <t>BG47196331</t>
  </si>
  <si>
    <t>ZA31635100</t>
  </si>
  <si>
    <t>ZA31635101</t>
  </si>
  <si>
    <t>ZA31635102</t>
  </si>
  <si>
    <t>ZA31635118</t>
  </si>
  <si>
    <t>ZA31635119</t>
  </si>
  <si>
    <t>ZA31635120</t>
  </si>
  <si>
    <t>BG47196176</t>
  </si>
  <si>
    <t>BG47196177</t>
  </si>
  <si>
    <t>BG47196178</t>
  </si>
  <si>
    <t>BG47196179</t>
  </si>
  <si>
    <t>BG47196180</t>
  </si>
  <si>
    <t>BG47196206</t>
  </si>
  <si>
    <t>900000026</t>
  </si>
  <si>
    <t>RV</t>
  </si>
  <si>
    <t>TT0325</t>
  </si>
  <si>
    <t>T-22-05-15 202205 JP-HK-TP聯屬</t>
  </si>
  <si>
    <t>1600000438</t>
  </si>
  <si>
    <t>T-22-05-15</t>
  </si>
  <si>
    <t>900000027</t>
  </si>
  <si>
    <t>TT0121</t>
  </si>
  <si>
    <t>T-22-05-16 202205 HK-TP Allie 聯屬</t>
  </si>
  <si>
    <t>T-22-05-16</t>
  </si>
  <si>
    <t>TT0122</t>
  </si>
  <si>
    <t>TT0131</t>
  </si>
  <si>
    <t>900000024</t>
  </si>
  <si>
    <t>TF0000</t>
  </si>
  <si>
    <t>T-22-05-13 202205 (US-HK-TP)聯屬</t>
  </si>
  <si>
    <t>1900</t>
  </si>
  <si>
    <t>T-22-05-13~14</t>
  </si>
  <si>
    <t>U01110</t>
  </si>
  <si>
    <t>U01200</t>
  </si>
  <si>
    <t>11539898</t>
  </si>
  <si>
    <t>SO_704381</t>
  </si>
  <si>
    <t>SO_704393</t>
  </si>
  <si>
    <t>SO_704475</t>
  </si>
  <si>
    <t>SO_704487</t>
  </si>
  <si>
    <t>SO_704535</t>
  </si>
  <si>
    <t>SO_704547</t>
  </si>
  <si>
    <t>SO_704559</t>
  </si>
  <si>
    <t>SO_704571</t>
  </si>
  <si>
    <t>SO_704583</t>
  </si>
  <si>
    <t>SO_704595</t>
  </si>
  <si>
    <t>SO_704619</t>
  </si>
  <si>
    <t>SO_704631</t>
  </si>
  <si>
    <t>SO_704643</t>
  </si>
  <si>
    <t>SO_704655</t>
  </si>
  <si>
    <t>SO_704667</t>
  </si>
  <si>
    <t>SO_704679</t>
  </si>
  <si>
    <t>SO_704691</t>
  </si>
  <si>
    <t>SO_704703</t>
  </si>
  <si>
    <t>SO_748086</t>
  </si>
  <si>
    <t>SO_759070</t>
  </si>
  <si>
    <t>SO_759135</t>
  </si>
  <si>
    <t>SO_764399</t>
  </si>
  <si>
    <t>SO_705074</t>
  </si>
  <si>
    <t>SO_705131</t>
  </si>
  <si>
    <t>SO_705155</t>
  </si>
  <si>
    <t>SO_705179</t>
  </si>
  <si>
    <t>SO_712513</t>
  </si>
  <si>
    <t>SO_712525</t>
  </si>
  <si>
    <t>SO_712537</t>
  </si>
  <si>
    <t>SO_712549</t>
  </si>
  <si>
    <t>SO_712561</t>
  </si>
  <si>
    <t>SO_712573</t>
  </si>
  <si>
    <t>SO_712597</t>
  </si>
  <si>
    <t>SO_712609</t>
  </si>
  <si>
    <t>SO_712621</t>
  </si>
  <si>
    <t>SO_712633</t>
  </si>
  <si>
    <t>SO_712645</t>
  </si>
  <si>
    <t>SO_712657</t>
  </si>
  <si>
    <t>SO_712693</t>
  </si>
  <si>
    <t>SO_712705</t>
  </si>
  <si>
    <t>SO_712717</t>
  </si>
  <si>
    <t>SO_748054</t>
  </si>
  <si>
    <t>SO_759183</t>
  </si>
  <si>
    <t>SO_764431</t>
  </si>
  <si>
    <t>SO_764440</t>
  </si>
  <si>
    <t>SO_712746</t>
  </si>
  <si>
    <t>SO_712759</t>
  </si>
  <si>
    <t>SO_712772</t>
  </si>
  <si>
    <t>SO_712785</t>
  </si>
  <si>
    <t>SO_712798</t>
  </si>
  <si>
    <t>SO_712824</t>
  </si>
  <si>
    <t>SO_712837</t>
  </si>
  <si>
    <t>SO_712850</t>
  </si>
  <si>
    <t>SO_712863</t>
  </si>
  <si>
    <t>SO_712889</t>
  </si>
  <si>
    <t>SO_715148</t>
  </si>
  <si>
    <t>SO_715172</t>
  </si>
  <si>
    <t>SO_715184</t>
  </si>
  <si>
    <t>SO_715196</t>
  </si>
  <si>
    <t>SO_715208</t>
  </si>
  <si>
    <t>SO_715220</t>
  </si>
  <si>
    <t>SO_715232</t>
  </si>
  <si>
    <t>SO_715244</t>
  </si>
  <si>
    <t>SO_715256</t>
  </si>
  <si>
    <t>SO_715268</t>
  </si>
  <si>
    <t>SO_715280</t>
  </si>
  <si>
    <t>SO_715293</t>
  </si>
  <si>
    <t>SO_730006</t>
  </si>
  <si>
    <t>SO_751637</t>
  </si>
  <si>
    <t>SO_758656</t>
  </si>
  <si>
    <t>SO_758667</t>
  </si>
  <si>
    <t>SO_758759</t>
  </si>
  <si>
    <t>SO_759231</t>
  </si>
  <si>
    <t>SO_759251</t>
  </si>
  <si>
    <t>SO_759261</t>
  </si>
  <si>
    <t>SO_759271</t>
  </si>
  <si>
    <t>SO_767259</t>
  </si>
  <si>
    <t>SO_767268</t>
  </si>
  <si>
    <t>SO_767277</t>
  </si>
  <si>
    <t>SO_762616</t>
  </si>
  <si>
    <t>1800010307</t>
  </si>
  <si>
    <t>SO_742987</t>
  </si>
  <si>
    <t>1800010308</t>
  </si>
  <si>
    <t>SO_759639</t>
  </si>
  <si>
    <t>1800010309</t>
  </si>
  <si>
    <t>SO_742931</t>
  </si>
  <si>
    <t>1800010310</t>
  </si>
  <si>
    <t>SO_742954</t>
  </si>
  <si>
    <t>1800010311</t>
  </si>
  <si>
    <t>SO_742976</t>
  </si>
  <si>
    <t>1800010312</t>
  </si>
  <si>
    <t>SO_742943</t>
  </si>
  <si>
    <t>1800010313</t>
  </si>
  <si>
    <t>SO_742965</t>
  </si>
  <si>
    <t>1800010314</t>
  </si>
  <si>
    <t>SO_742919</t>
  </si>
  <si>
    <t>1200</t>
  </si>
  <si>
    <t>900000017</t>
  </si>
  <si>
    <t>1500</t>
  </si>
  <si>
    <t>KT0131</t>
  </si>
  <si>
    <t>K-19-12-63 201912 BVI-HK Allie 聯屬</t>
  </si>
  <si>
    <t>K-19-12-63</t>
  </si>
  <si>
    <t>KT0132</t>
  </si>
  <si>
    <t>KT0141</t>
  </si>
  <si>
    <t>900000018</t>
  </si>
  <si>
    <t>K-19-12-64 201912 TP-BVI-HK 聯屬(獎金)</t>
  </si>
  <si>
    <t>K-19-12-64</t>
  </si>
  <si>
    <t>9300000005</t>
  </si>
  <si>
    <t>100677</t>
  </si>
  <si>
    <t>960075</t>
  </si>
  <si>
    <t>K-19-12-02 AII Holding Corporation</t>
  </si>
  <si>
    <t>K-19-12-02</t>
  </si>
  <si>
    <t>900000013</t>
  </si>
  <si>
    <t>1100</t>
  </si>
  <si>
    <t>HC1D20</t>
  </si>
  <si>
    <t>K220520 202205 JP-DL 聯屬</t>
  </si>
  <si>
    <t>K220520</t>
  </si>
  <si>
    <t>900000015</t>
  </si>
  <si>
    <t>K220521 202205 JP-HK-TP聯屬</t>
  </si>
  <si>
    <t>K220521</t>
  </si>
  <si>
    <t>900000012</t>
  </si>
  <si>
    <t>K220425 202204(US-HK)聯屬</t>
  </si>
  <si>
    <t>K220425~K220426</t>
  </si>
  <si>
    <t>TF0110</t>
  </si>
  <si>
    <t>900000014</t>
  </si>
  <si>
    <t>K220522 202205(US-HK)聯屬</t>
  </si>
  <si>
    <t>K220522~23</t>
  </si>
  <si>
    <t>1600</t>
  </si>
  <si>
    <t>900000003</t>
  </si>
  <si>
    <t>开立纬创软件（武汉）有限公司2022年4月发票</t>
  </si>
  <si>
    <t>900000004</t>
  </si>
  <si>
    <t>开立纬创软件（武汉）有限公司发票</t>
  </si>
  <si>
    <t>2000000677</t>
  </si>
  <si>
    <t>ZT</t>
  </si>
  <si>
    <t>暂估2022年04月武汉公司收入</t>
  </si>
  <si>
    <t>106763B0</t>
  </si>
  <si>
    <t>2000000733</t>
  </si>
  <si>
    <t>暂估2022年05月武汉公司收入</t>
  </si>
  <si>
    <t>2000000735</t>
  </si>
  <si>
    <t>1609</t>
  </si>
  <si>
    <t>2000000007</t>
  </si>
  <si>
    <t>暂估武汉公司2022.04月收入</t>
  </si>
  <si>
    <t>106763Y0</t>
  </si>
  <si>
    <t>2000000009</t>
  </si>
  <si>
    <t>暂估武汉公司2022.05月收入</t>
  </si>
  <si>
    <t>900000025</t>
  </si>
  <si>
    <t>HC1014</t>
  </si>
  <si>
    <t>202205 JP-DL 聯屬</t>
  </si>
  <si>
    <t>HC1D11</t>
  </si>
  <si>
    <t>HC1D12</t>
  </si>
  <si>
    <t>900000029</t>
  </si>
  <si>
    <t>HC30D3</t>
  </si>
  <si>
    <t>202205(HK-WH)聯屬</t>
  </si>
  <si>
    <t>HC30D4</t>
  </si>
  <si>
    <t>900000031</t>
  </si>
  <si>
    <t>HC1011</t>
  </si>
  <si>
    <t>202205 HK-DL Allie 聯屬</t>
  </si>
  <si>
    <t>HC1012</t>
  </si>
  <si>
    <t>HC1013</t>
  </si>
  <si>
    <t>1400001461</t>
  </si>
  <si>
    <t>2203030009</t>
  </si>
  <si>
    <t>1400001513</t>
  </si>
  <si>
    <t>2204010007</t>
  </si>
  <si>
    <t>2205060023</t>
  </si>
  <si>
    <t>2000000161</t>
  </si>
  <si>
    <t>暂估纬创软件项目4月收入</t>
  </si>
  <si>
    <t>106763I1</t>
  </si>
  <si>
    <t>2000000162</t>
  </si>
  <si>
    <t>暂估纬创软件项目5月收入</t>
  </si>
  <si>
    <t>1800073197</t>
  </si>
  <si>
    <t>SO_719057</t>
  </si>
  <si>
    <r>
      <rPr>
        <sz val="10"/>
        <rFont val="Arial"/>
        <family val="2"/>
      </rPr>
      <t>公司代碼</t>
    </r>
  </si>
  <si>
    <r>
      <rPr>
        <sz val="10"/>
        <rFont val="Arial"/>
        <family val="2"/>
      </rPr>
      <t>年度</t>
    </r>
    <r>
      <rPr>
        <sz val="10"/>
        <rFont val="Book Antiqua"/>
        <family val="1"/>
      </rPr>
      <t>/</t>
    </r>
    <r>
      <rPr>
        <sz val="10"/>
        <rFont val="Arial"/>
        <family val="2"/>
      </rPr>
      <t>月份</t>
    </r>
  </si>
  <si>
    <r>
      <rPr>
        <sz val="10"/>
        <rFont val="Arial"/>
        <family val="2"/>
      </rPr>
      <t>文件號碼</t>
    </r>
  </si>
  <si>
    <r>
      <rPr>
        <sz val="10"/>
        <rFont val="Arial"/>
        <family val="2"/>
      </rPr>
      <t>文件類型</t>
    </r>
  </si>
  <si>
    <r>
      <rPr>
        <sz val="10"/>
        <rFont val="Arial"/>
        <family val="2"/>
      </rPr>
      <t>文件日期</t>
    </r>
  </si>
  <si>
    <r>
      <rPr>
        <sz val="10"/>
        <rFont val="Arial"/>
        <family val="2"/>
      </rPr>
      <t>過帳日期</t>
    </r>
  </si>
  <si>
    <r>
      <t>G/L</t>
    </r>
    <r>
      <rPr>
        <sz val="10"/>
        <rFont val="Arial"/>
        <family val="2"/>
      </rPr>
      <t>科目</t>
    </r>
  </si>
  <si>
    <r>
      <rPr>
        <sz val="10"/>
        <rFont val="Arial"/>
        <family val="2"/>
      </rPr>
      <t>供應商</t>
    </r>
  </si>
  <si>
    <r>
      <rPr>
        <sz val="10"/>
        <rFont val="Arial"/>
        <family val="2"/>
      </rPr>
      <t>客戶</t>
    </r>
  </si>
  <si>
    <r>
      <rPr>
        <sz val="10"/>
        <rFont val="Arial"/>
        <family val="2"/>
      </rPr>
      <t>貿易夥伴</t>
    </r>
  </si>
  <si>
    <r>
      <rPr>
        <sz val="10"/>
        <rFont val="Arial"/>
        <family val="2"/>
      </rPr>
      <t>文件幣別</t>
    </r>
  </si>
  <si>
    <r>
      <rPr>
        <sz val="10"/>
        <rFont val="Arial"/>
        <family val="2"/>
      </rPr>
      <t>文件幣別金額</t>
    </r>
  </si>
  <si>
    <r>
      <rPr>
        <sz val="10"/>
        <rFont val="Arial"/>
        <family val="2"/>
      </rPr>
      <t>以本國貨幣計算之金額</t>
    </r>
  </si>
  <si>
    <r>
      <rPr>
        <sz val="10"/>
        <rFont val="Arial"/>
        <family val="2"/>
      </rPr>
      <t>訂單</t>
    </r>
  </si>
  <si>
    <r>
      <rPr>
        <sz val="10"/>
        <rFont val="Arial"/>
        <family val="2"/>
      </rPr>
      <t>利潤中心</t>
    </r>
  </si>
  <si>
    <r>
      <rPr>
        <sz val="10"/>
        <rFont val="Arial"/>
        <family val="2"/>
      </rPr>
      <t>成本中心</t>
    </r>
  </si>
  <si>
    <r>
      <rPr>
        <sz val="10"/>
        <rFont val="Arial"/>
        <family val="2"/>
      </rPr>
      <t>內文</t>
    </r>
  </si>
  <si>
    <r>
      <rPr>
        <sz val="10"/>
        <rFont val="Arial"/>
        <family val="2"/>
      </rPr>
      <t>結清文件</t>
    </r>
  </si>
  <si>
    <r>
      <rPr>
        <sz val="10"/>
        <rFont val="Arial"/>
        <family val="2"/>
      </rPr>
      <t>結清日期</t>
    </r>
  </si>
  <si>
    <r>
      <rPr>
        <sz val="10"/>
        <rFont val="Arial"/>
        <family val="2"/>
      </rPr>
      <t>功能範圍</t>
    </r>
  </si>
  <si>
    <r>
      <rPr>
        <sz val="10"/>
        <rFont val="Arial"/>
        <family val="2"/>
      </rPr>
      <t>指派</t>
    </r>
  </si>
  <si>
    <r>
      <rPr>
        <sz val="10"/>
        <rFont val="細明體"/>
        <family val="3"/>
        <charset val="136"/>
      </rPr>
      <t>匯率</t>
    </r>
    <phoneticPr fontId="32" type="noConversion"/>
  </si>
  <si>
    <r>
      <rPr>
        <sz val="10"/>
        <rFont val="細明體"/>
        <family val="3"/>
        <charset val="136"/>
      </rPr>
      <t>換算台幣</t>
    </r>
    <phoneticPr fontId="32" type="noConversion"/>
  </si>
  <si>
    <t>890063</t>
  </si>
  <si>
    <t>緯謙</t>
  </si>
  <si>
    <t>960696</t>
  </si>
  <si>
    <t>112997</t>
  </si>
  <si>
    <t>其他應收款-聯屬公司</t>
  </si>
  <si>
    <t>960133</t>
  </si>
  <si>
    <t>116190</t>
  </si>
  <si>
    <t>預付其他</t>
  </si>
  <si>
    <t>本月處分資產損益</t>
    <phoneticPr fontId="27" type="noConversion"/>
  </si>
  <si>
    <t>本年累計處分資產損益</t>
  </si>
  <si>
    <t>本年累計處分資產損益</t>
    <phoneticPr fontId="27" type="noConversion"/>
  </si>
  <si>
    <t>本月無交易</t>
    <phoneticPr fontId="27" type="noConversion"/>
  </si>
  <si>
    <t>960681</t>
  </si>
  <si>
    <t>緯育股份有限公司(960681)</t>
  </si>
  <si>
    <t>緯育</t>
  </si>
  <si>
    <t>421800</t>
  </si>
  <si>
    <t>非聯屬暫估收入</t>
  </si>
  <si>
    <t>無</t>
    <phoneticPr fontId="32" type="noConversion"/>
  </si>
  <si>
    <t xml:space="preserve"> </t>
    <phoneticPr fontId="27" type="noConversion"/>
  </si>
  <si>
    <t>960698</t>
  </si>
  <si>
    <t>匯率</t>
    <phoneticPr fontId="32" type="noConversion"/>
  </si>
  <si>
    <t>換算台幣</t>
    <phoneticPr fontId="32" type="noConversion"/>
  </si>
  <si>
    <t xml:space="preserve"> </t>
    <phoneticPr fontId="27" type="noConversion"/>
  </si>
  <si>
    <t>本月無交易</t>
    <phoneticPr fontId="27" type="noConversion"/>
  </si>
  <si>
    <t>銷貨</t>
  </si>
  <si>
    <t>關係人名稱</t>
  </si>
  <si>
    <t>本月銷貨金額</t>
  </si>
  <si>
    <t>占本月合併報表銷貨金額百分比</t>
  </si>
  <si>
    <t>本年累計銷貨金額</t>
  </si>
  <si>
    <t>占本年合併報表累計銷貨金額百分比</t>
  </si>
  <si>
    <t>緯創資通股份有限公司(960286)</t>
  </si>
  <si>
    <t>緯穎科技服務股份有限公司(960900)</t>
  </si>
  <si>
    <t>合計</t>
  </si>
  <si>
    <t>進貨</t>
  </si>
  <si>
    <t>本月進貨金額</t>
  </si>
  <si>
    <t>占本月合併報表進貨金額百分比</t>
  </si>
  <si>
    <t>本年累計進貨金額</t>
  </si>
  <si>
    <t>占本年合併報表累計進貨金額百分比</t>
  </si>
  <si>
    <t>緯謙科技股份有限公司</t>
  </si>
  <si>
    <t>應收款</t>
  </si>
  <si>
    <t>本月應收款增減金額</t>
  </si>
  <si>
    <t>本年累計應收款金額</t>
  </si>
  <si>
    <t>占本年合併報表累計該科目百分比</t>
  </si>
  <si>
    <t>緯創資通股份有限公司-960286</t>
  </si>
  <si>
    <t>應付款</t>
  </si>
  <si>
    <t>本月應付款增減金額</t>
  </si>
  <si>
    <t>本年累計應付款金額</t>
  </si>
  <si>
    <t>取得資產</t>
  </si>
  <si>
    <t>取得資產項目</t>
  </si>
  <si>
    <t>本月取得資產金額</t>
  </si>
  <si>
    <t>本年累計取得資產金額</t>
  </si>
  <si>
    <t>本月無交易</t>
  </si>
  <si>
    <t>處分資產</t>
  </si>
  <si>
    <t>處分資產項目</t>
  </si>
  <si>
    <t>本月處分資產帳面金額</t>
  </si>
  <si>
    <t>本月處分資產交易金額</t>
  </si>
  <si>
    <t>本年累計處分資產交易金額</t>
  </si>
  <si>
    <t>本月處分資產損益</t>
  </si>
  <si>
    <t>核准:</t>
  </si>
  <si>
    <t>複核:</t>
  </si>
  <si>
    <t>2025/03</t>
    <phoneticPr fontId="32" type="noConversion"/>
  </si>
  <si>
    <t>2025/04</t>
    <phoneticPr fontId="32" type="noConversion"/>
  </si>
  <si>
    <t>2025/03</t>
    <phoneticPr fontId="32" type="noConversion"/>
  </si>
  <si>
    <t>114/04/30</t>
  </si>
  <si>
    <r>
      <t>FAGLL03</t>
    </r>
    <r>
      <rPr>
        <sz val="10"/>
        <color rgb="FFFF0000"/>
        <rFont val="細明體"/>
        <family val="3"/>
        <charset val="136"/>
      </rPr>
      <t>→</t>
    </r>
    <r>
      <rPr>
        <sz val="10"/>
        <color rgb="FFFF0000"/>
        <rFont val="Times New Roman"/>
        <family val="1"/>
      </rPr>
      <t>11439899</t>
    </r>
    <r>
      <rPr>
        <sz val="10"/>
        <color rgb="FFFF0000"/>
        <rFont val="細明體"/>
        <family val="3"/>
        <charset val="136"/>
      </rPr>
      <t>科餘</t>
    </r>
    <phoneticPr fontId="32" type="noConversion"/>
  </si>
  <si>
    <r>
      <t>*</t>
    </r>
    <r>
      <rPr>
        <b/>
        <sz val="11"/>
        <color rgb="FFFF0000"/>
        <rFont val="細明體"/>
        <family val="3"/>
        <charset val="136"/>
      </rPr>
      <t>經篩選明細，</t>
    </r>
    <r>
      <rPr>
        <b/>
        <sz val="11"/>
        <color rgb="FFFF0000"/>
        <rFont val="Times New Roman"/>
        <family val="1"/>
      </rPr>
      <t>2025.04</t>
    </r>
    <r>
      <rPr>
        <b/>
        <sz val="11"/>
        <color rgb="FFFF0000"/>
        <rFont val="細明體"/>
        <family val="3"/>
        <charset val="136"/>
      </rPr>
      <t>無關係人進貨。</t>
    </r>
    <phoneticPr fontId="32" type="noConversion"/>
  </si>
  <si>
    <t>2025/01/01~2025/04/30</t>
  </si>
  <si>
    <t xml:space="preserve">Wistron Group Monthly Ending Rate </t>
    <phoneticPr fontId="85" type="noConversion"/>
  </si>
  <si>
    <t>YTD AVG.</t>
    <phoneticPr fontId="85" type="noConversion"/>
  </si>
  <si>
    <t>匯率</t>
  </si>
  <si>
    <t>生效日期</t>
  </si>
  <si>
    <t>間接報價</t>
  </si>
  <si>
    <t>比率</t>
  </si>
  <si>
    <t>自</t>
  </si>
  <si>
    <t>外幣</t>
  </si>
  <si>
    <t>NTD</t>
    <phoneticPr fontId="85" type="noConversion"/>
  </si>
  <si>
    <t>E</t>
  </si>
  <si>
    <t>2025.04.30</t>
  </si>
  <si>
    <t>X</t>
  </si>
  <si>
    <t>=</t>
  </si>
  <si>
    <t>EUR</t>
  </si>
  <si>
    <t>EUR</t>
    <phoneticPr fontId="27" type="noConversion"/>
  </si>
  <si>
    <t xml:space="preserve"> </t>
    <phoneticPr fontId="85" type="noConversion"/>
  </si>
  <si>
    <t>GBP</t>
  </si>
  <si>
    <t>CZK</t>
    <phoneticPr fontId="85" type="noConversion"/>
  </si>
  <si>
    <t>HUF</t>
    <phoneticPr fontId="85" type="noConversion"/>
  </si>
  <si>
    <t>CAD</t>
  </si>
  <si>
    <t>PLN</t>
    <phoneticPr fontId="85" type="noConversion"/>
  </si>
  <si>
    <t>DKK</t>
  </si>
  <si>
    <t>TRY</t>
    <phoneticPr fontId="85" type="noConversion"/>
  </si>
  <si>
    <t>CHF</t>
    <phoneticPr fontId="85" type="noConversion"/>
  </si>
  <si>
    <t>NOK</t>
    <phoneticPr fontId="85" type="noConversion"/>
  </si>
  <si>
    <t>SEK</t>
    <phoneticPr fontId="85" type="noConversion"/>
  </si>
  <si>
    <t>MXN</t>
    <phoneticPr fontId="85" type="noConversion"/>
  </si>
  <si>
    <t>BRL</t>
    <phoneticPr fontId="85" type="noConversion"/>
  </si>
  <si>
    <t>COP</t>
    <phoneticPr fontId="85" type="noConversion"/>
  </si>
  <si>
    <t>CLP</t>
    <phoneticPr fontId="85" type="noConversion"/>
  </si>
  <si>
    <t>ZAR</t>
    <phoneticPr fontId="85" type="noConversion"/>
  </si>
  <si>
    <t>AUD</t>
  </si>
  <si>
    <t>USD</t>
    <phoneticPr fontId="85" type="noConversion"/>
  </si>
  <si>
    <t>KRW</t>
  </si>
  <si>
    <t>INR</t>
    <phoneticPr fontId="85" type="noConversion"/>
  </si>
  <si>
    <t>MYR</t>
  </si>
  <si>
    <t>NZD</t>
  </si>
  <si>
    <t>RMB</t>
    <phoneticPr fontId="85" type="noConversion"/>
  </si>
  <si>
    <t>MOP</t>
    <phoneticPr fontId="85" type="noConversion"/>
  </si>
  <si>
    <t>PHP</t>
  </si>
  <si>
    <t>SGD</t>
  </si>
  <si>
    <t>THB</t>
  </si>
  <si>
    <t>IDR</t>
    <phoneticPr fontId="85" type="noConversion"/>
  </si>
  <si>
    <t>VND</t>
  </si>
  <si>
    <t>會計年度</t>
  </si>
  <si>
    <t>過帳期間</t>
  </si>
  <si>
    <t>迴轉</t>
  </si>
  <si>
    <t>短文</t>
  </si>
  <si>
    <t>借項/貸項指示碼</t>
  </si>
  <si>
    <t>借貸項指示碼</t>
  </si>
  <si>
    <t>幣別</t>
  </si>
  <si>
    <t>本國貨幣金額</t>
  </si>
  <si>
    <t>備用1</t>
  </si>
  <si>
    <t>描述</t>
  </si>
  <si>
    <t>內部員工編碼</t>
  </si>
  <si>
    <t>姓名</t>
  </si>
  <si>
    <t>文件表頭內文</t>
  </si>
  <si>
    <t>名稱</t>
  </si>
  <si>
    <t>功能範圍內文</t>
  </si>
  <si>
    <t>使用者名稱</t>
  </si>
  <si>
    <t>資產</t>
  </si>
  <si>
    <t>緯創資通股份有限公司</t>
  </si>
  <si>
    <t>緯育股份有限公司</t>
  </si>
  <si>
    <t>緯穎科技服務股份有限公司</t>
  </si>
  <si>
    <t>關係人代號</t>
    <phoneticPr fontId="32" type="noConversion"/>
  </si>
  <si>
    <t>關係企業(人)</t>
  </si>
  <si>
    <t>創建時間：2025-08-21 10:30:24</t>
  </si>
  <si>
    <t>關係企業(人)編號</t>
  </si>
  <si>
    <t>關係企業(人)全名</t>
  </si>
  <si>
    <t>中文名稱</t>
  </si>
  <si>
    <t>國別</t>
  </si>
  <si>
    <t>關閉時間</t>
  </si>
  <si>
    <t>備註</t>
  </si>
  <si>
    <t>960804</t>
  </si>
  <si>
    <t>WNC NeWeb India Private Limited</t>
  </si>
  <si>
    <t>INR</t>
  </si>
  <si>
    <t>India</t>
  </si>
  <si>
    <t>WNC-NIN(2025/06)</t>
  </si>
  <si>
    <t>960760</t>
  </si>
  <si>
    <t>Wistron Ventures Corporation</t>
  </si>
  <si>
    <t>緯創創業投資股份有限公司</t>
  </si>
  <si>
    <t>Taiwan</t>
  </si>
  <si>
    <t>WHQ-WVC(2025/06)</t>
  </si>
  <si>
    <t>960758</t>
  </si>
  <si>
    <t>Wintellgent Technology Corporation</t>
  </si>
  <si>
    <t>緯銘科技股份有限公司</t>
  </si>
  <si>
    <t>WIA-WIT (2025/02 投入資金)</t>
  </si>
  <si>
    <t>960003</t>
  </si>
  <si>
    <t>INTERNATIONAL STANDARDS LABORATORY CORP.</t>
  </si>
  <si>
    <t>翔智科技股份有限公司</t>
  </si>
  <si>
    <t>960005</t>
  </si>
  <si>
    <t>Fullerton Ltd.</t>
  </si>
  <si>
    <t>富理東有限公司</t>
  </si>
  <si>
    <t>Samoa</t>
  </si>
  <si>
    <t>960006</t>
  </si>
  <si>
    <t>Zhongshan Deyi Electrical Equipment Co.,Ltd.</t>
  </si>
  <si>
    <t>中山市德益電器有限公司</t>
  </si>
  <si>
    <t>China</t>
  </si>
  <si>
    <t>960007</t>
  </si>
  <si>
    <t>LIAN-YI PRECISION (ZHONGSHAN) INC.</t>
  </si>
  <si>
    <t>聯益精密(中山)有限公司</t>
  </si>
  <si>
    <t>960008</t>
  </si>
  <si>
    <t xml:space="preserve">LIAN-YI (FAR EAST) LTD. </t>
  </si>
  <si>
    <t>聯益遠東股份有限公司</t>
  </si>
  <si>
    <t>960020</t>
  </si>
  <si>
    <t>理本投資有限公司</t>
  </si>
  <si>
    <t>960029</t>
  </si>
  <si>
    <t>CHANGING INFORMATION TECHNOLOGY INC.</t>
  </si>
  <si>
    <t>全景軟體股份有限公司</t>
  </si>
  <si>
    <t>Original company English name &amp; Brief name: Formosoft International Inc.  (FII)</t>
  </si>
  <si>
    <t>960037</t>
  </si>
  <si>
    <t>Wistron K.K.</t>
  </si>
  <si>
    <t>Japan</t>
  </si>
  <si>
    <t>WiAdvance Technology Corporation</t>
  </si>
  <si>
    <t>2015/07/02 更名" 緯謙科技股份有限公司"_x000D_
Old: 新碁科技股份有限公司(Anextek Global Incorporated)</t>
  </si>
  <si>
    <t xml:space="preserve">AII Holding Corporation </t>
  </si>
  <si>
    <t>AIPG之海外控股公司</t>
  </si>
  <si>
    <t>B.V.I.</t>
  </si>
  <si>
    <t>960088</t>
  </si>
  <si>
    <t>SMS Infocomm Corporation</t>
  </si>
  <si>
    <t>U.S.A.</t>
  </si>
  <si>
    <t>2010/11/1 oriainal name:Wistron Infocomm (Texas) Corporation</t>
  </si>
  <si>
    <t>960125</t>
  </si>
  <si>
    <t>SMS (Kunshan) Co., Ltd</t>
  </si>
  <si>
    <t>昆山緯隆供應鏈管理有限公司</t>
  </si>
  <si>
    <t>原名:昆山緯隆電腦技術服務有限公司, 2019/3 更名</t>
  </si>
  <si>
    <t>960126</t>
  </si>
  <si>
    <t>Wistron LLC</t>
  </si>
  <si>
    <t>960132</t>
  </si>
  <si>
    <t>Wistron InfoComm (Shanghai) Corporation</t>
  </si>
  <si>
    <t>緯創資通 (上海)有限公司</t>
  </si>
  <si>
    <t>Wistron InfoComm (Zhongshan) Corporation</t>
  </si>
  <si>
    <t>緯創資通 (中山)有限公司</t>
  </si>
  <si>
    <t>960135</t>
  </si>
  <si>
    <t>Wistron Mexico, S.A. de C.V.</t>
  </si>
  <si>
    <t>Mexico</t>
  </si>
  <si>
    <t>900195</t>
  </si>
  <si>
    <t>Wise Cap Limited Company</t>
  </si>
  <si>
    <t>鼎創有限公司</t>
  </si>
  <si>
    <t>Brief name &amp; English name changed, original name:1.ASC &amp; Acer SoftCapital Limited 2.Wise Cap Ltd.(2010/8/3changed)</t>
  </si>
  <si>
    <t>Wistron Corporation</t>
  </si>
  <si>
    <t>960290</t>
  </si>
  <si>
    <t>Cowin Worldwide Corporation</t>
  </si>
  <si>
    <t>可盈國際股份有限公司</t>
  </si>
  <si>
    <t>960296</t>
  </si>
  <si>
    <t>Wistron InfoComm Technology (America) Corporation</t>
  </si>
  <si>
    <t>960297</t>
  </si>
  <si>
    <t>Win Smart CO., LTD.</t>
  </si>
  <si>
    <t>英屬維京群島緯穎有限公司</t>
  </si>
  <si>
    <t>960302</t>
  </si>
  <si>
    <t>Wistron InfoComm (Kunshan) Co., Ltd.</t>
  </si>
  <si>
    <t>緯創資通(昆山)有限公司</t>
  </si>
  <si>
    <t>Brief Names changed, original name : WKS</t>
  </si>
  <si>
    <t>960312</t>
  </si>
  <si>
    <t>Xserve (BVI) Corp.</t>
  </si>
  <si>
    <t>960365</t>
  </si>
  <si>
    <t>WIS PRECISION (KUNSHAN) CO., LTD.</t>
  </si>
  <si>
    <t>緯立資訊配件(昆山)有限公司</t>
  </si>
  <si>
    <t>960377</t>
  </si>
  <si>
    <t>Wistron Service (Kunshan) Corp.</t>
  </si>
  <si>
    <t>緯騰技術服務(昆山)有限公司</t>
  </si>
  <si>
    <t>960387</t>
  </si>
  <si>
    <t>MINDFORCE HOLDINGS LIMITED</t>
  </si>
  <si>
    <t>960388</t>
  </si>
  <si>
    <t>Wistron Hong Kong Limited</t>
  </si>
  <si>
    <t>緯創香港有限公司</t>
  </si>
  <si>
    <t>H.K.</t>
  </si>
  <si>
    <t>960601</t>
  </si>
  <si>
    <t>WisVision Corporation</t>
  </si>
  <si>
    <t>英屬維京群島緯駿有限公司</t>
  </si>
  <si>
    <t>960603</t>
  </si>
  <si>
    <t>Wistron InfoComm Technology (Zhongshan) Co., Ltd.</t>
  </si>
  <si>
    <t>緯聯電子科技(中山)有限公司</t>
  </si>
  <si>
    <t>ICT Service Management Solutions (India) Private Limited</t>
  </si>
  <si>
    <t>960606</t>
  </si>
  <si>
    <t>HSIEH-YUH TECHNOLOGY CO., LTD.</t>
  </si>
  <si>
    <t>協昱科技有限公司</t>
  </si>
  <si>
    <t>AIIH-HVBVI(詳 investment structure)</t>
  </si>
  <si>
    <t>960610</t>
  </si>
  <si>
    <t>HSIEH-YUH ELECTRONICS TECHNOLOGY (ZHONG SHAN) CO., LTD.</t>
  </si>
  <si>
    <t>協昱電子科技(中山)有限公司</t>
  </si>
  <si>
    <t>AIIH-HVBVI-HUZS(詳 investment structure)</t>
  </si>
  <si>
    <t>960616</t>
  </si>
  <si>
    <t>Wistron InfoComm (Taizhou) Co., Ltd.</t>
  </si>
  <si>
    <t>緯創資通(泰州)有限公司</t>
  </si>
  <si>
    <t>960619</t>
  </si>
  <si>
    <t>WIS PRECISION (TAIZHOU) CO., LTD.</t>
  </si>
  <si>
    <t>緯立資訊配件(泰州)有限公司</t>
  </si>
  <si>
    <t>960626</t>
  </si>
  <si>
    <t>Information SuperGrid Technology Global Inc.</t>
  </si>
  <si>
    <t>Seychelles</t>
  </si>
  <si>
    <t>960628</t>
  </si>
  <si>
    <t>SMS InfoComm Technology Services and Management Solutions Ltd.</t>
  </si>
  <si>
    <t>Reais</t>
  </si>
  <si>
    <t>Brazil</t>
  </si>
  <si>
    <t>Brazil：SMS InfoComm Servi?os e Gerenciamento de Solu??es de Tecnologia Ltda.</t>
  </si>
  <si>
    <t>960629</t>
  </si>
  <si>
    <t>SMS InfoComm Technology Services Limited Company</t>
  </si>
  <si>
    <t>Liras</t>
  </si>
  <si>
    <t>Turkey</t>
  </si>
  <si>
    <t>SMS INFOCOMM TEKNOLOJ? SERV?S L?M?TED ??RKET?</t>
  </si>
  <si>
    <t>960630</t>
  </si>
  <si>
    <t>Information SuperGrid Technology China Limited</t>
  </si>
  <si>
    <t>信息超級網絡科技中國有限公司</t>
  </si>
  <si>
    <t>Hong Kong</t>
  </si>
  <si>
    <t>960631</t>
  </si>
  <si>
    <t>T-CONN PRECISION CORPORATION</t>
  </si>
  <si>
    <t>太康精密股份有限公司</t>
  </si>
  <si>
    <t>960632</t>
  </si>
  <si>
    <t>T-CONN PRECISION(Zhongshan) CORPORATION</t>
  </si>
  <si>
    <t>太康精密(中山)有限公司</t>
  </si>
  <si>
    <t>960633</t>
  </si>
  <si>
    <t>Super Progressive Ltd.</t>
  </si>
  <si>
    <t>Mauritius</t>
  </si>
  <si>
    <t>960636</t>
  </si>
  <si>
    <t>Wistron GreenTech(Texas) Corporation</t>
  </si>
  <si>
    <t>緯創綠資源事業(德州)分公司</t>
  </si>
  <si>
    <t>960637</t>
  </si>
  <si>
    <t>Wistron Advanced Materials(Kunshan) Co. Ltd</t>
  </si>
  <si>
    <t>緯潤高新材料(昆山)有限公司</t>
  </si>
  <si>
    <t>960642</t>
  </si>
  <si>
    <t xml:space="preserve"> Wistron InfoComm (CHONGQING) Co.Ltd.</t>
  </si>
  <si>
    <t>緯創資通(重慶)有限公司</t>
  </si>
  <si>
    <t>960643</t>
  </si>
  <si>
    <t>HERACLES ENTERPRISES LIMITED</t>
  </si>
  <si>
    <t>原WHQ-HCL(30%) ,2023/10 WMMY-WCL(70%) 成為子公司</t>
  </si>
  <si>
    <t>960645</t>
  </si>
  <si>
    <t>Wistron Investment (Malaysia) Sdn. Bhd.</t>
  </si>
  <si>
    <t>Malaysia</t>
  </si>
  <si>
    <t>HCL-WIMY</t>
  </si>
  <si>
    <t>960646</t>
  </si>
  <si>
    <t>Wistron Hong Kong Holding Limited</t>
  </si>
  <si>
    <t>緯創香港投資控股有限公司</t>
  </si>
  <si>
    <t>960647</t>
  </si>
  <si>
    <t xml:space="preserve">Wistron Investment (Sichuan) Co., Ltd. </t>
  </si>
  <si>
    <t>緯創投資(四川)有限公司</t>
  </si>
  <si>
    <t xml:space="preserve">緯創投資(四川)有限公司6/8更名 </t>
  </si>
  <si>
    <t>960648</t>
  </si>
  <si>
    <t>Wistron InfoComm (Chengdu) Co., Ltd.</t>
  </si>
  <si>
    <t>緯創資通(成都)有限公司</t>
  </si>
  <si>
    <t>960649</t>
  </si>
  <si>
    <t>Service Management Solutions Mexico S.A. DE C.V.</t>
  </si>
  <si>
    <t>MXN</t>
  </si>
  <si>
    <t>960651</t>
  </si>
  <si>
    <t>SMS InfoComm (Czech) s.r.o.</t>
  </si>
  <si>
    <t>CZK</t>
  </si>
  <si>
    <t>Czech</t>
  </si>
  <si>
    <t>960657</t>
  </si>
  <si>
    <t>Hartec Asia Pte Ltd</t>
  </si>
  <si>
    <t>Singapore</t>
  </si>
  <si>
    <t>960659</t>
  </si>
  <si>
    <t>Wistron Foundation</t>
  </si>
  <si>
    <t>財團法人緯創人文基金會</t>
  </si>
  <si>
    <t>960665</t>
  </si>
  <si>
    <t>Maya International Company, Ltd.</t>
  </si>
  <si>
    <t>馬雅資訊股份有限公司</t>
  </si>
  <si>
    <t>WHQ - MAYA     /  WCL - MAYA</t>
  </si>
  <si>
    <t>960667</t>
  </si>
  <si>
    <t xml:space="preserve">SMS Infocomm Global Service (CQ) </t>
  </si>
  <si>
    <t>緯騰（重慶）信息技術服務有限公司</t>
  </si>
  <si>
    <t>WHQ- WSCQ(2016/12 投入資金)</t>
  </si>
  <si>
    <t>960671</t>
  </si>
  <si>
    <t>WiseCap (Hong Kong) Limited</t>
  </si>
  <si>
    <t>鼎創香港有限公司</t>
  </si>
  <si>
    <t>WHQ - WCHK  (2013/9 投入資金)</t>
  </si>
  <si>
    <t>960672</t>
  </si>
  <si>
    <t xml:space="preserve">Wistron InfoComm Technology Service (Kunshan) Co., Ltd. </t>
  </si>
  <si>
    <t xml:space="preserve">昆山緯績智能科技有限公司 </t>
  </si>
  <si>
    <t>WHQ - WINS -WRKS</t>
  </si>
  <si>
    <t>960675</t>
  </si>
  <si>
    <t>Formosa Prosonic Industries Berhad</t>
  </si>
  <si>
    <t>WHQ- FPI</t>
  </si>
  <si>
    <t>WIEDU CORPORATION</t>
  </si>
  <si>
    <t>WHQ - WEHK - WETW (原始申請WiEdu Corporation,後正式名稱有變更)</t>
  </si>
  <si>
    <t>960683</t>
  </si>
  <si>
    <t>Join-Link International Technology Co. Ltd.</t>
  </si>
  <si>
    <t>宗盈國際科技股份有限公司</t>
  </si>
  <si>
    <t>WHQ - JLH</t>
  </si>
  <si>
    <t>960685</t>
  </si>
  <si>
    <t>昆山映台電子科技有限公司</t>
  </si>
  <si>
    <t>WHQ - JLH - JLKS</t>
  </si>
  <si>
    <t>960688</t>
  </si>
  <si>
    <t>ICA Inc.</t>
  </si>
  <si>
    <t>重慶仙桃智能樣機創新中心有限公司</t>
  </si>
  <si>
    <t xml:space="preserve">WCQ </t>
  </si>
  <si>
    <t>960690</t>
  </si>
  <si>
    <t>Wistron InfoComm Technology (Texas) Corporation</t>
  </si>
  <si>
    <t>USA</t>
  </si>
  <si>
    <t>WHQ-&gt;WLLC-&gt;WITW</t>
  </si>
  <si>
    <t>960691</t>
  </si>
  <si>
    <t>SMS InfoComm (Singapore) Pte. Ltd.</t>
  </si>
  <si>
    <t>緯隆國際新加坡股份有限公司</t>
  </si>
  <si>
    <t>功能性貨幣由SGD 改成 USD' 2016/01/01 生效</t>
  </si>
  <si>
    <t>960695</t>
  </si>
  <si>
    <t>Wistron Medical Tech Holding Company</t>
  </si>
  <si>
    <t>緯創生技投資控股股份有限公司</t>
  </si>
  <si>
    <t>WHQ -&gt; WMH</t>
  </si>
  <si>
    <t>Wistron Medical Technology Corporation</t>
  </si>
  <si>
    <t>緯創醫學科技股份有限公司</t>
  </si>
  <si>
    <t>WHQ -&gt; WMH -&gt; WMT</t>
  </si>
  <si>
    <t>Wistron Digital Technology Holding Company</t>
  </si>
  <si>
    <t>緯創數技投資控股股份有限公司</t>
  </si>
  <si>
    <t>WHQ -&gt; WDH</t>
  </si>
  <si>
    <t>960699</t>
  </si>
  <si>
    <t>Hartec Technology (Kunshan) Co.,Ltd.</t>
  </si>
  <si>
    <t>赫得納米科技(昆山)有限公司</t>
  </si>
  <si>
    <t>960657_100%子公司</t>
  </si>
  <si>
    <t>960700</t>
  </si>
  <si>
    <t>Wistron Medical Tech (Chongqing) CO.,LTD.</t>
  </si>
  <si>
    <t>重慶緯創醫療科技有限公司</t>
  </si>
  <si>
    <t>WHQ-WMH-WMT-WMCQ(2016/10注資)</t>
  </si>
  <si>
    <t>WIBASE INDUSTRIAL SOLUTIONS INC.</t>
  </si>
  <si>
    <t>緯昌科技股份有限公司</t>
  </si>
  <si>
    <t>(2017/01 廣昌改為緯昌);(2020/11/4 轉為子公司)</t>
  </si>
  <si>
    <t>960703</t>
  </si>
  <si>
    <t>Free Bionics, Inc</t>
  </si>
  <si>
    <t>Cayman</t>
  </si>
  <si>
    <t>WMH-Freedom</t>
  </si>
  <si>
    <t>960704</t>
  </si>
  <si>
    <t xml:space="preserve">Pell Bio-Med Technology Co., Ltd. </t>
  </si>
  <si>
    <t>沛爾生技醫藥股份有限公司</t>
  </si>
  <si>
    <t>WMH-PELL</t>
  </si>
  <si>
    <t>960705</t>
  </si>
  <si>
    <t xml:space="preserve">Wistron Technology Service (America) Corporation </t>
  </si>
  <si>
    <t>WHQ-WTS((2017/11 投入資金)</t>
  </si>
  <si>
    <t>960707</t>
  </si>
  <si>
    <t>Wistron InfoComm (Philippines) Corporation</t>
  </si>
  <si>
    <t>緯創資通(菲律賓)股份有限公司</t>
  </si>
  <si>
    <t>Philippines</t>
  </si>
  <si>
    <t>SAP 記帳幣別由PHP 改成 USD, 功能性貨幣仍為USD (2018/1/1適用)</t>
  </si>
  <si>
    <t>960709</t>
  </si>
  <si>
    <t xml:space="preserve">福寶科技股份有限公司 </t>
  </si>
  <si>
    <t>Free Bionics 之子公司</t>
  </si>
  <si>
    <t>960710</t>
  </si>
  <si>
    <t>Free Bionics Japan Inc.</t>
  </si>
  <si>
    <t>FREE Bionics Japan株式會社</t>
  </si>
  <si>
    <t>960712</t>
  </si>
  <si>
    <t xml:space="preserve">Wistron InfoComm (Czech), s.r.o. </t>
  </si>
  <si>
    <t>For WCZ 功能性貨幣轉換為USD(2019/1/1/適用)</t>
  </si>
  <si>
    <t>960714</t>
  </si>
  <si>
    <t>Abilliant Corporation</t>
  </si>
  <si>
    <t>郁創科技股份有限公司</t>
  </si>
  <si>
    <t>WHQ-WCL-WAC</t>
  </si>
  <si>
    <t>960715</t>
  </si>
  <si>
    <t xml:space="preserve">B Temia Asia Pte Ltd.      </t>
  </si>
  <si>
    <t xml:space="preserve">WHQ-WMH-BTA </t>
  </si>
  <si>
    <t>960717</t>
  </si>
  <si>
    <t>XTRONICS(Nanjing) Automotive Intelligent Technologies Co., Ltd.</t>
  </si>
  <si>
    <t>蔚隆(南京)汽車智能科技有限公司</t>
  </si>
  <si>
    <t>WAKS-XTRNA</t>
  </si>
  <si>
    <t>960718</t>
  </si>
  <si>
    <t>XTRONICS (Nanjing) Electronics Technology Co., Ltd</t>
  </si>
  <si>
    <t>南京蔚隆汽車電子科技有限公司</t>
  </si>
  <si>
    <t>蔚隆(南京)汽車智能之子公司</t>
  </si>
  <si>
    <t>960719</t>
  </si>
  <si>
    <t>XTRONICS(Kunshan)Electronics Technology Co.,Ltd</t>
  </si>
  <si>
    <t xml:space="preserve">蔚隆(昆山)汽車電子有限公司 </t>
  </si>
  <si>
    <t>WAKS-XTRKS(原為蔚隆(南京)子公司, 2019/10 跟蔚隆(南京)購買老股)</t>
  </si>
  <si>
    <t>960720</t>
  </si>
  <si>
    <t>Wistron Technology (Malaysia) Sdn. Bhd.</t>
  </si>
  <si>
    <t>功能性貨幣由 MYR改成 USD, 生效日為2019/08</t>
  </si>
  <si>
    <t>960721</t>
  </si>
  <si>
    <t xml:space="preserve">Wistron InfoComm  Mexico S.A. de C.V. </t>
  </si>
  <si>
    <t>2020/3 spin-off from WMX</t>
  </si>
  <si>
    <t>960722</t>
  </si>
  <si>
    <t>Wistron InfoComm (Vietnam) Co., Ltd</t>
  </si>
  <si>
    <t>Vietnam</t>
  </si>
  <si>
    <t>WHQ-WVN ,為有限公司不發行股票(2020/06 effective)</t>
  </si>
  <si>
    <t>960724</t>
  </si>
  <si>
    <t>Smartiply India Private Limited</t>
  </si>
  <si>
    <t>WMMI-STI(2020/10資本金投入) =&gt; 2023/03 更改架構WIN-STI</t>
  </si>
  <si>
    <t>960726</t>
  </si>
  <si>
    <t>B-TEMIA INC.</t>
  </si>
  <si>
    <t>Canada</t>
  </si>
  <si>
    <t>WMH-BTI (2025/04從關聯企業變更為子公司))</t>
  </si>
  <si>
    <t>960727</t>
  </si>
  <si>
    <t>Wistron Medical Technology Japan K. K.</t>
  </si>
  <si>
    <t>WMH-WMT-BTA-WMJP (2020/05 effective)(2023/03更名)</t>
  </si>
  <si>
    <t>960731</t>
  </si>
  <si>
    <t>Wistron Optronics (Kunshan) Co. , Ltd.</t>
  </si>
  <si>
    <t>緯視晶光電(昆山)有限公司</t>
  </si>
  <si>
    <t>For WOK(960032) 功能性貨幣轉換為USD(2021/04 effective)</t>
  </si>
  <si>
    <t>960732</t>
  </si>
  <si>
    <t>NICE Licensing LLC.</t>
  </si>
  <si>
    <t>WHQ-NICE</t>
  </si>
  <si>
    <t>960733</t>
  </si>
  <si>
    <t>Wistron InfoComm Computer (Chengdu)Co.,Ltd</t>
  </si>
  <si>
    <t>成都緯成計算機有限公司</t>
  </si>
  <si>
    <t>WSC-WCD</t>
  </si>
  <si>
    <t>960734</t>
  </si>
  <si>
    <t>WISTRON MEDICAL TECHNOLOGY MALAYSIA SDN. BHD.</t>
  </si>
  <si>
    <t>WMH-WMT-BTA-WMKL,(2023/01更名)_x000D_
Original company English name KEEOGO MALAYSIA SDN. BHD.</t>
  </si>
  <si>
    <t>960735</t>
  </si>
  <si>
    <t>緯成資產管理股份有限公司</t>
  </si>
  <si>
    <t>WHQ-WCA</t>
  </si>
  <si>
    <t>960736</t>
  </si>
  <si>
    <t>KAOHSIUNG OPTO-ELECTRONICS INC.</t>
  </si>
  <si>
    <t>高雄晶傑達光電科技股份有限公司</t>
  </si>
  <si>
    <t>WCL-KOE(2021/12/1 Effective)</t>
  </si>
  <si>
    <t>960739</t>
  </si>
  <si>
    <t xml:space="preserve">IKALA GLOBAL ONLINE CORP.  </t>
  </si>
  <si>
    <t>WDH-IKALA2(報表幣別轉換USD-&gt; NTD,2022/01 effective)</t>
  </si>
  <si>
    <t>960740</t>
  </si>
  <si>
    <t>Wistron Green Energy Holding Company</t>
  </si>
  <si>
    <t>緯創綠能控股股份有限公司</t>
  </si>
  <si>
    <t>WHQ-WGEH</t>
  </si>
  <si>
    <t>960741</t>
  </si>
  <si>
    <t>RETRONIX TECHNOLOGY INC.</t>
  </si>
  <si>
    <t>瑞相科技股份有限公司</t>
  </si>
  <si>
    <t>2025-04-30 00:00:00.0</t>
  </si>
  <si>
    <t>WCL-RTX_x000D_
2025/04 處分</t>
  </si>
  <si>
    <t>960743</t>
  </si>
  <si>
    <t>Wistron Automotive Electronics (India) Private Limited</t>
  </si>
  <si>
    <t>2025-03-31 00:00:00.0</t>
  </si>
  <si>
    <t>WMMY-WAEI</t>
  </si>
  <si>
    <t>960745</t>
  </si>
  <si>
    <t xml:space="preserve">Wistron Green Recycling Technology (Kunshan) Co., Ltd. </t>
  </si>
  <si>
    <t xml:space="preserve">緯晶綠能科技（昆山）有限公司 </t>
  </si>
  <si>
    <t>WAKS-WTKS(2023/01注資)</t>
  </si>
  <si>
    <t>960746</t>
  </si>
  <si>
    <t xml:space="preserve">AiSails Power Inc. </t>
  </si>
  <si>
    <t xml:space="preserve">智帆風能股份有限公司  </t>
  </si>
  <si>
    <t>WGEH-AIS (2022/11注資)</t>
  </si>
  <si>
    <t>960747</t>
  </si>
  <si>
    <t xml:space="preserve">Mobility Technology Group Inc. </t>
  </si>
  <si>
    <t>WHQ-MTGI</t>
  </si>
  <si>
    <t>960749</t>
  </si>
  <si>
    <t>WISTRON TECHNOLOGY (VIETNAM) Co., Ltd</t>
  </si>
  <si>
    <t>WHQ-WTVN</t>
  </si>
  <si>
    <t>960751</t>
  </si>
  <si>
    <t>WisLab Corporation</t>
  </si>
  <si>
    <t>WHQ-WAE (2024/2 effective)_x000D_
2025/03更名為WLC(WisLab Corporation)_x000D_
2025/04From WLC to WisLab</t>
  </si>
  <si>
    <t>960752</t>
  </si>
  <si>
    <t>GEOSAT Aerospace &amp; Technology Inc.</t>
  </si>
  <si>
    <t>經緯航太科技股份有限公司</t>
  </si>
  <si>
    <t>WCL-GEOSAT</t>
  </si>
  <si>
    <t>960753</t>
  </si>
  <si>
    <t>Taiwan Space and Communications CO., LTD.</t>
  </si>
  <si>
    <t>台灣太空通訊股份有限公司</t>
  </si>
  <si>
    <t>WHQ-TASC</t>
  </si>
  <si>
    <t>962000</t>
  </si>
  <si>
    <t>ANWITH TECHNOLOGY CORPORATION</t>
  </si>
  <si>
    <t>緯聰科技股份有限公司</t>
  </si>
  <si>
    <t>WHQ - WCHQ (2013/9 投入資金)</t>
  </si>
  <si>
    <t>Wiwynn Corporation</t>
  </si>
  <si>
    <t>WHQ - WYHQ</t>
  </si>
  <si>
    <t>960910</t>
  </si>
  <si>
    <t>Wiwynn International Corporation</t>
  </si>
  <si>
    <t>WYHQ - WYUDE(原WYUDE)</t>
  </si>
  <si>
    <t>960930</t>
  </si>
  <si>
    <t>Wiwynn Technology Service Japan, Inc.</t>
  </si>
  <si>
    <t>WYHQ - WYJP</t>
  </si>
  <si>
    <t>960940</t>
  </si>
  <si>
    <t>Wiwynn Korea Ltd.</t>
  </si>
  <si>
    <t>Korea</t>
  </si>
  <si>
    <t>WYHQ - WYKR</t>
  </si>
  <si>
    <t>960950</t>
  </si>
  <si>
    <t>Wiwynn Technology Service Hong Kong Limited</t>
  </si>
  <si>
    <t>WYHQ - WYHK</t>
  </si>
  <si>
    <t>Wiwynn Technology Service KunShan Ltd.</t>
  </si>
  <si>
    <t>緯穎技術服務(昆山)有限公司</t>
  </si>
  <si>
    <t>WYHQ - WYHK - WYKS</t>
  </si>
  <si>
    <t>960970</t>
  </si>
  <si>
    <t>Wiwynn Technology Service Malaysia SDN. BHD.</t>
  </si>
  <si>
    <t>WYHQ - WYMY(2017/09 已投入資金)</t>
  </si>
  <si>
    <t>960980</t>
  </si>
  <si>
    <t>Wiwynn Mexico, S.A. de C.V.</t>
  </si>
  <si>
    <t>WYHQ - WYMX (2019/02 投入資金)</t>
  </si>
  <si>
    <t>960990</t>
  </si>
  <si>
    <t>Wiwynn Technology Service Mexico SA De CV</t>
  </si>
  <si>
    <t>WYHQ - WYSMX (222/05 投入資金)</t>
  </si>
  <si>
    <t>960901</t>
  </si>
  <si>
    <t>LIQUIDSTACK HOLDING B. V.</t>
  </si>
  <si>
    <t>Netherlands</t>
  </si>
  <si>
    <t>WYHQ-Liquid</t>
  </si>
  <si>
    <t>960052</t>
  </si>
  <si>
    <t>Wistron Neweb(Kunshan)Corporation</t>
  </si>
  <si>
    <t>啟新通訊(昆山)有限公司</t>
  </si>
  <si>
    <t>Brief name changed, original name :WNEKS</t>
  </si>
  <si>
    <t>960084</t>
  </si>
  <si>
    <t>NEWEB SERVICE (KUNSHAN) CORPORATION</t>
  </si>
  <si>
    <t>啟承技術服務(昆山)有限公司</t>
  </si>
  <si>
    <t>WNC Corporation</t>
  </si>
  <si>
    <t>啟碁科技股份有限公司</t>
  </si>
  <si>
    <t>2025/05 Full name changed</t>
  </si>
  <si>
    <t>960304</t>
  </si>
  <si>
    <t>WNC Holding Corporation</t>
  </si>
  <si>
    <t>960317</t>
  </si>
  <si>
    <t>Neweb Holding Corporation</t>
  </si>
  <si>
    <t>Brief name changed, original name :NHC</t>
  </si>
  <si>
    <t>960344</t>
  </si>
  <si>
    <t>W-NeWeb Corporation</t>
  </si>
  <si>
    <t>啟碁美國子公司</t>
  </si>
  <si>
    <t>960358</t>
  </si>
  <si>
    <t>Webcom Communication (kunshan) Corporation</t>
  </si>
  <si>
    <t>啟基永昌通訊(昆山)有限公司</t>
  </si>
  <si>
    <t>Brief name changed, original name :NCKS</t>
  </si>
  <si>
    <t>960373</t>
  </si>
  <si>
    <t>WNC (kunshan) Corporation</t>
  </si>
  <si>
    <t>啟佳通訊(昆山)有限公司</t>
  </si>
  <si>
    <t>Brief name changed, original name :WNCKS</t>
  </si>
  <si>
    <t>960679</t>
  </si>
  <si>
    <t>WNC UK LIMITED</t>
  </si>
  <si>
    <t>啟碁英國子公司</t>
  </si>
  <si>
    <t>England</t>
  </si>
  <si>
    <t>2014/6/5 effective</t>
  </si>
  <si>
    <t>960686</t>
  </si>
  <si>
    <t>WNC JAPAN INC.</t>
  </si>
  <si>
    <t>啟碁日本子公司</t>
  </si>
  <si>
    <t>2015/01 Effective</t>
  </si>
  <si>
    <t>960728</t>
  </si>
  <si>
    <t xml:space="preserve">NEWEB VIETNAM CO., LTD. </t>
  </si>
  <si>
    <t>啟碁越南(河南)子公司</t>
  </si>
  <si>
    <t>2020/05 Effective</t>
  </si>
  <si>
    <t>960800</t>
  </si>
  <si>
    <t>NeWeb GmbH</t>
  </si>
  <si>
    <t xml:space="preserve">啟碁德國子公司  </t>
  </si>
  <si>
    <t>Germany</t>
  </si>
  <si>
    <t>2021/09 Effective</t>
  </si>
  <si>
    <t>960801</t>
  </si>
  <si>
    <t>WNC USA Corporation</t>
  </si>
  <si>
    <t>2024/3 effective</t>
  </si>
  <si>
    <t>960802</t>
  </si>
  <si>
    <t xml:space="preserve">Resideo Manufacturas de Chihuahua, S. de R.L. de C.V. </t>
  </si>
  <si>
    <t>2024/4 effective</t>
  </si>
  <si>
    <t>960625</t>
  </si>
  <si>
    <t>BEIJING  WISTRON WISTEL TECHNOLOGY CO., LTD</t>
  </si>
  <si>
    <t>9609F0</t>
  </si>
  <si>
    <t>Wiwynn Technology Corporation</t>
  </si>
  <si>
    <t>WYHQ - WYMUS(2025/03投入資金)</t>
  </si>
  <si>
    <t>9609D0</t>
  </si>
  <si>
    <t>Wiwynn Smart Manufacturing Corporation</t>
  </si>
  <si>
    <t>緯穎智造股份有限公司</t>
  </si>
  <si>
    <t>WYHQ-WYMTN (2025/01 投入資金)</t>
  </si>
  <si>
    <t>960759</t>
  </si>
  <si>
    <t>Wistron InfoComm (USA) Corporation</t>
  </si>
  <si>
    <t>2025/05 投入資金</t>
  </si>
  <si>
    <t>960757</t>
  </si>
  <si>
    <t>Wistron Property (Vietnam) Co., Ltd</t>
  </si>
  <si>
    <t>2025/04投入資金(WHQ-WPVN)</t>
  </si>
  <si>
    <t>960764</t>
  </si>
  <si>
    <t>GOALTOP TECHNOLOGY CORPORATION</t>
  </si>
  <si>
    <t>高爾科技股份有限公司</t>
  </si>
  <si>
    <t>WHQ-GOALTOP(2025/08 Effective)</t>
  </si>
  <si>
    <t>960763</t>
  </si>
  <si>
    <t>WiSING Smart CO., LTD.</t>
  </si>
  <si>
    <t>緯詠智能股份有限公司</t>
  </si>
  <si>
    <t>WDH-WISING(2025/06)</t>
  </si>
  <si>
    <t>關係企業名稱</t>
    <phoneticPr fontId="32" type="noConversion"/>
  </si>
  <si>
    <t>(TWD)</t>
  </si>
  <si>
    <t>(JPY)</t>
  </si>
  <si>
    <t>(HKD)</t>
  </si>
  <si>
    <t>(USD)</t>
  </si>
  <si>
    <t>合計數</t>
  </si>
  <si>
    <t>合併沖銷數</t>
  </si>
  <si>
    <t>100%</t>
  </si>
  <si>
    <t>母公司</t>
  </si>
  <si>
    <t>緯軟資服</t>
  </si>
  <si>
    <t>緯創軟體東京株式會社</t>
  </si>
  <si>
    <t>Wistron Information HK</t>
  </si>
  <si>
    <t>Wistron Information BVI(合併)</t>
  </si>
  <si>
    <t>WITS AMERICA, CORP</t>
  </si>
  <si>
    <t>緯創軟體(合併)</t>
  </si>
  <si>
    <t>110100</t>
  </si>
  <si>
    <t>庫存現金</t>
  </si>
  <si>
    <t>110200</t>
  </si>
  <si>
    <t>銀行存款</t>
  </si>
  <si>
    <t>110300</t>
  </si>
  <si>
    <t>定期存款</t>
  </si>
  <si>
    <t>110400</t>
  </si>
  <si>
    <t>零用金</t>
  </si>
  <si>
    <t>112710</t>
  </si>
  <si>
    <t>應收利息</t>
  </si>
  <si>
    <t>112740</t>
  </si>
  <si>
    <t>存出保證金-流動</t>
  </si>
  <si>
    <t>112753</t>
  </si>
  <si>
    <t>應退所得稅</t>
  </si>
  <si>
    <t>112800</t>
  </si>
  <si>
    <t>備抵壞帳-應收款</t>
  </si>
  <si>
    <t>112801</t>
  </si>
  <si>
    <t>備抵壞帳-合約資產</t>
  </si>
  <si>
    <t>112990</t>
  </si>
  <si>
    <t>應收其他</t>
  </si>
  <si>
    <t>116191</t>
  </si>
  <si>
    <t>進項稅額</t>
  </si>
  <si>
    <t>116192</t>
  </si>
  <si>
    <t>留抵稅額</t>
  </si>
  <si>
    <t>116901</t>
  </si>
  <si>
    <t>暫付款</t>
  </si>
  <si>
    <t>120100</t>
  </si>
  <si>
    <t>長期投資</t>
  </si>
  <si>
    <t>130100</t>
  </si>
  <si>
    <t>土地及土地改良</t>
  </si>
  <si>
    <t>130200</t>
  </si>
  <si>
    <t>房屋及建物改良</t>
  </si>
  <si>
    <t>130700</t>
  </si>
  <si>
    <t>運輸設備</t>
  </si>
  <si>
    <t>130800</t>
  </si>
  <si>
    <t>辦公設備</t>
  </si>
  <si>
    <t>130901</t>
  </si>
  <si>
    <t>使用權資產</t>
  </si>
  <si>
    <t>131000</t>
  </si>
  <si>
    <t>租賃改良</t>
  </si>
  <si>
    <t>131500</t>
  </si>
  <si>
    <t>什項設備</t>
  </si>
  <si>
    <t>132200</t>
  </si>
  <si>
    <t>累計折舊－房屋及建物</t>
  </si>
  <si>
    <t>132700</t>
  </si>
  <si>
    <t>累計折舊－運輸設備</t>
  </si>
  <si>
    <t>132800</t>
  </si>
  <si>
    <t>累計折舊－辦公設備</t>
  </si>
  <si>
    <t>132901</t>
  </si>
  <si>
    <t>累計折舊-使用權資產</t>
  </si>
  <si>
    <t>133000</t>
  </si>
  <si>
    <t>累計折舊－租賃改良</t>
  </si>
  <si>
    <t>133500</t>
  </si>
  <si>
    <t>累計折舊－什項設備</t>
  </si>
  <si>
    <t>140300</t>
  </si>
  <si>
    <t>商譽</t>
  </si>
  <si>
    <t>150100</t>
  </si>
  <si>
    <t>保證金 / 押金</t>
  </si>
  <si>
    <t>150330</t>
  </si>
  <si>
    <t>暫付所得稅</t>
  </si>
  <si>
    <t>150900</t>
  </si>
  <si>
    <t>遞延所得稅- 非流動</t>
  </si>
  <si>
    <t>151060</t>
  </si>
  <si>
    <t>遞延軟體成本</t>
  </si>
  <si>
    <t>159098</t>
  </si>
  <si>
    <t>長期待攤費用</t>
  </si>
  <si>
    <t>211211</t>
  </si>
  <si>
    <t>應付員工薪資</t>
  </si>
  <si>
    <t>211212</t>
  </si>
  <si>
    <t>應計獎金</t>
  </si>
  <si>
    <t>211280</t>
  </si>
  <si>
    <t>應付勞務費</t>
  </si>
  <si>
    <t>211290</t>
  </si>
  <si>
    <t>應付其他費用</t>
  </si>
  <si>
    <t>211291</t>
  </si>
  <si>
    <t>應付其他薪酬相關費用</t>
  </si>
  <si>
    <t>211292</t>
  </si>
  <si>
    <t>應付福利費</t>
  </si>
  <si>
    <t>211300</t>
  </si>
  <si>
    <t>應付所得稅</t>
  </si>
  <si>
    <t>211530</t>
  </si>
  <si>
    <t>應付董事酬勞</t>
  </si>
  <si>
    <t>211540</t>
  </si>
  <si>
    <t>應付員工分紅</t>
  </si>
  <si>
    <t>211990</t>
  </si>
  <si>
    <t>其他流動負債</t>
  </si>
  <si>
    <t>211991</t>
  </si>
  <si>
    <t>租賃負債-流動</t>
  </si>
  <si>
    <t>213000</t>
  </si>
  <si>
    <t>預收款</t>
  </si>
  <si>
    <t>213001</t>
  </si>
  <si>
    <t>合約負債-流動</t>
  </si>
  <si>
    <t>214000</t>
  </si>
  <si>
    <t>代收代扣款項</t>
  </si>
  <si>
    <t>214011</t>
  </si>
  <si>
    <t>其他代收款</t>
  </si>
  <si>
    <t>214012</t>
  </si>
  <si>
    <t>應納稅額</t>
  </si>
  <si>
    <t>240100</t>
  </si>
  <si>
    <t>存入保證金</t>
  </si>
  <si>
    <t>240300</t>
  </si>
  <si>
    <t>暫收款項</t>
  </si>
  <si>
    <t>240801</t>
  </si>
  <si>
    <t>除役、復原及修復成本之長期負債準備</t>
  </si>
  <si>
    <t>240900</t>
  </si>
  <si>
    <t>遞延所得稅負債 - 非流動</t>
  </si>
  <si>
    <t>243000</t>
  </si>
  <si>
    <t>應付退休金 - 非流動</t>
  </si>
  <si>
    <t>249001</t>
  </si>
  <si>
    <t>租賃負債-非流動</t>
  </si>
  <si>
    <t>310100</t>
  </si>
  <si>
    <t>普通股股本</t>
  </si>
  <si>
    <t>310310</t>
  </si>
  <si>
    <t>待轉股本 - 股票股利</t>
  </si>
  <si>
    <t>320100</t>
  </si>
  <si>
    <t>法定公積</t>
  </si>
  <si>
    <t>320210</t>
  </si>
  <si>
    <t>股本溢價公積</t>
  </si>
  <si>
    <t>320290</t>
  </si>
  <si>
    <t>其他資本公積</t>
  </si>
  <si>
    <t>320300</t>
  </si>
  <si>
    <t>特別公積</t>
  </si>
  <si>
    <t>321100</t>
  </si>
  <si>
    <t>前期累積盈虧</t>
  </si>
  <si>
    <t>321400</t>
  </si>
  <si>
    <t>換算調整數-調整前餘額</t>
  </si>
  <si>
    <t>321600</t>
  </si>
  <si>
    <t>未認列退休金成本之淨損失</t>
  </si>
  <si>
    <t>411000</t>
  </si>
  <si>
    <t>非聯屬銷貨收入</t>
  </si>
  <si>
    <t>411600</t>
  </si>
  <si>
    <t>非聯屬銷貨折讓</t>
  </si>
  <si>
    <t>421000</t>
  </si>
  <si>
    <t>非聯屬服務收入</t>
  </si>
  <si>
    <t>700110-COGS</t>
  </si>
  <si>
    <t>職工薪資</t>
  </si>
  <si>
    <t>700111-COGS</t>
  </si>
  <si>
    <t>員工離職補償金</t>
  </si>
  <si>
    <t>700120-COGS</t>
  </si>
  <si>
    <t>職務加給與其他津貼</t>
  </si>
  <si>
    <t>700140-COGS</t>
  </si>
  <si>
    <t>臨時工資</t>
  </si>
  <si>
    <t>700150-COGS</t>
  </si>
  <si>
    <t>其他獎金</t>
  </si>
  <si>
    <t>700152-COGS</t>
  </si>
  <si>
    <t>議定獎金</t>
  </si>
  <si>
    <t>700155-COGS</t>
  </si>
  <si>
    <t>提撥獎金</t>
  </si>
  <si>
    <t>700160-COGS</t>
  </si>
  <si>
    <t>加班費(課稅&amp;免稅)</t>
  </si>
  <si>
    <t>700180-COGS</t>
  </si>
  <si>
    <t>伙食津貼</t>
  </si>
  <si>
    <t>700200-COGS</t>
  </si>
  <si>
    <t>員工保險費</t>
  </si>
  <si>
    <t>700400-COGS</t>
  </si>
  <si>
    <t>退休金</t>
  </si>
  <si>
    <t>700500-COGS</t>
  </si>
  <si>
    <t>福利金</t>
  </si>
  <si>
    <t>700800-COGS</t>
  </si>
  <si>
    <t>教育訓練費</t>
  </si>
  <si>
    <t>701000-COGS</t>
  </si>
  <si>
    <t>其他用人費用</t>
  </si>
  <si>
    <t>702100-COGS</t>
  </si>
  <si>
    <t>不動產、廠房及設備折舊</t>
  </si>
  <si>
    <t>702200-COGS</t>
  </si>
  <si>
    <t>修繕費</t>
  </si>
  <si>
    <t>702300-COGS</t>
  </si>
  <si>
    <t>租金</t>
  </si>
  <si>
    <t>702400-COGS</t>
  </si>
  <si>
    <t>產物險</t>
  </si>
  <si>
    <t>702500-COGS</t>
  </si>
  <si>
    <t>財產稅,營業及其他稅捐</t>
  </si>
  <si>
    <t>702600-COGS</t>
  </si>
  <si>
    <t>什項購置</t>
  </si>
  <si>
    <t>704100-COGS</t>
  </si>
  <si>
    <t>交際費</t>
  </si>
  <si>
    <t>704200-COGS</t>
  </si>
  <si>
    <t>郵電費</t>
  </si>
  <si>
    <t>704300-COGS</t>
  </si>
  <si>
    <t>交通費</t>
  </si>
  <si>
    <t>704500-COGS</t>
  </si>
  <si>
    <t>文具印刷費</t>
  </si>
  <si>
    <t>704600-COGS</t>
  </si>
  <si>
    <t>差旅費</t>
  </si>
  <si>
    <t>704700-COGS</t>
  </si>
  <si>
    <t>水電費</t>
  </si>
  <si>
    <t>706000-COGS</t>
  </si>
  <si>
    <t>招聘費</t>
  </si>
  <si>
    <t>706100-COGS</t>
  </si>
  <si>
    <t>勞務費</t>
  </si>
  <si>
    <t>706101-COGS</t>
  </si>
  <si>
    <t>外包勞務費</t>
  </si>
  <si>
    <t>706300-COGS</t>
  </si>
  <si>
    <t>會議費</t>
  </si>
  <si>
    <t>706700-COGS</t>
  </si>
  <si>
    <t>各項攤提</t>
  </si>
  <si>
    <t>707200-COGS</t>
  </si>
  <si>
    <t>什 費</t>
  </si>
  <si>
    <t>708110-COGS</t>
  </si>
  <si>
    <t>陸運費</t>
  </si>
  <si>
    <t>708800-COGS</t>
  </si>
  <si>
    <t>銀行手續費</t>
  </si>
  <si>
    <t>700110-GA</t>
  </si>
  <si>
    <t>700110-RD</t>
  </si>
  <si>
    <t>700110-SM</t>
  </si>
  <si>
    <t>700111-GA</t>
  </si>
  <si>
    <t>700111-SM</t>
  </si>
  <si>
    <t>700120-GA</t>
  </si>
  <si>
    <t>700120-RD</t>
  </si>
  <si>
    <t>700120-SM</t>
  </si>
  <si>
    <t>700140-GA</t>
  </si>
  <si>
    <t>700140-RD</t>
  </si>
  <si>
    <t>700140-SM</t>
  </si>
  <si>
    <t>700150-GA</t>
  </si>
  <si>
    <t>700150-RD</t>
  </si>
  <si>
    <t>700150-SM</t>
  </si>
  <si>
    <t>700151-GA</t>
  </si>
  <si>
    <t>員工酬勞</t>
  </si>
  <si>
    <t>700151-SM</t>
  </si>
  <si>
    <t>700152-GA</t>
  </si>
  <si>
    <t>700152-SM</t>
  </si>
  <si>
    <t>700153-GA</t>
  </si>
  <si>
    <t>績效獎金</t>
  </si>
  <si>
    <t>700154-GA</t>
  </si>
  <si>
    <t>董事酬勞</t>
  </si>
  <si>
    <t>700155-GA</t>
  </si>
  <si>
    <t>700155-RD</t>
  </si>
  <si>
    <t>700155-SM</t>
  </si>
  <si>
    <t>700160-GA</t>
  </si>
  <si>
    <t>700160-RD</t>
  </si>
  <si>
    <t>700160-SM</t>
  </si>
  <si>
    <t>700180-GA</t>
  </si>
  <si>
    <t>700180-RD</t>
  </si>
  <si>
    <t>700180-SM</t>
  </si>
  <si>
    <t>700200-GA</t>
  </si>
  <si>
    <t>700200-RD</t>
  </si>
  <si>
    <t>700200-SM</t>
  </si>
  <si>
    <t>700400-GA</t>
  </si>
  <si>
    <t>700400-RD</t>
  </si>
  <si>
    <t>700400-SM</t>
  </si>
  <si>
    <t>700500-GA</t>
  </si>
  <si>
    <t>700500-RD</t>
  </si>
  <si>
    <t>700500-SM</t>
  </si>
  <si>
    <t>700800-GA</t>
  </si>
  <si>
    <t>701000-GA</t>
  </si>
  <si>
    <t>701000-RD</t>
  </si>
  <si>
    <t>701000-SM</t>
  </si>
  <si>
    <t>702100-GA</t>
  </si>
  <si>
    <t>702100-SM</t>
  </si>
  <si>
    <t>702110-GA</t>
  </si>
  <si>
    <t>使用權資產折舊</t>
  </si>
  <si>
    <t>702200-GA</t>
  </si>
  <si>
    <t>702300-GA</t>
  </si>
  <si>
    <t>702300-SM</t>
  </si>
  <si>
    <t>702400-GA</t>
  </si>
  <si>
    <t>702400-SM</t>
  </si>
  <si>
    <t>702500-GA</t>
  </si>
  <si>
    <t>702500-SM</t>
  </si>
  <si>
    <t>702600-GA</t>
  </si>
  <si>
    <t>702600-SM</t>
  </si>
  <si>
    <t>704100-GA</t>
  </si>
  <si>
    <t>704100-SM</t>
  </si>
  <si>
    <t>704200-GA</t>
  </si>
  <si>
    <t>704200-SM</t>
  </si>
  <si>
    <t>704300-GA</t>
  </si>
  <si>
    <t>704300-RD</t>
  </si>
  <si>
    <t>704300-SM</t>
  </si>
  <si>
    <t>704400-GA</t>
  </si>
  <si>
    <t>書報雜誌費</t>
  </si>
  <si>
    <t>704500-GA</t>
  </si>
  <si>
    <t>704500-SM</t>
  </si>
  <si>
    <t>704600-GA</t>
  </si>
  <si>
    <t>704600-SM</t>
  </si>
  <si>
    <t>704700-GA</t>
  </si>
  <si>
    <t>704700-SM</t>
  </si>
  <si>
    <t>705000-GA</t>
  </si>
  <si>
    <t>廣告費</t>
  </si>
  <si>
    <t>705000-SM</t>
  </si>
  <si>
    <t>706000-GA</t>
  </si>
  <si>
    <t>706000-SM</t>
  </si>
  <si>
    <t>706100-GA</t>
  </si>
  <si>
    <t>706100-RD</t>
  </si>
  <si>
    <t>706100-SM</t>
  </si>
  <si>
    <t>706101-GA</t>
  </si>
  <si>
    <t>706101-SM</t>
  </si>
  <si>
    <t>706200-GA</t>
  </si>
  <si>
    <t>捐贈</t>
  </si>
  <si>
    <t>706300-GA</t>
  </si>
  <si>
    <t>706300-SM</t>
  </si>
  <si>
    <t>706700-GA</t>
  </si>
  <si>
    <t>706700-RD</t>
  </si>
  <si>
    <t>707200-GA</t>
  </si>
  <si>
    <t>707200-RD</t>
  </si>
  <si>
    <t>707200-SM</t>
  </si>
  <si>
    <t>708600-GA</t>
  </si>
  <si>
    <t>預期信用減損損失（利益）</t>
  </si>
  <si>
    <t>708800-GA</t>
  </si>
  <si>
    <t>708800-SM</t>
  </si>
  <si>
    <t>810110</t>
  </si>
  <si>
    <t>利息收入-非聯屬</t>
  </si>
  <si>
    <t>810220</t>
  </si>
  <si>
    <t>長期投資收益</t>
  </si>
  <si>
    <t>810310</t>
  </si>
  <si>
    <t>財產交易收入-非聯屬</t>
  </si>
  <si>
    <t>810390</t>
  </si>
  <si>
    <t>什項收入</t>
  </si>
  <si>
    <t>810391</t>
  </si>
  <si>
    <t>政府補助收入</t>
  </si>
  <si>
    <t>810400</t>
  </si>
  <si>
    <t>兌換盈餘</t>
  </si>
  <si>
    <t>820110</t>
  </si>
  <si>
    <t>利息支出－非聯屬公司</t>
  </si>
  <si>
    <t>820111</t>
  </si>
  <si>
    <t>利息支出-使用權資產</t>
  </si>
  <si>
    <t>820220</t>
  </si>
  <si>
    <t>長期投資損失</t>
  </si>
  <si>
    <t>820312</t>
  </si>
  <si>
    <t>報廢損失</t>
  </si>
  <si>
    <t>820390</t>
  </si>
  <si>
    <t>什項支出</t>
  </si>
  <si>
    <t>820400</t>
  </si>
  <si>
    <t>兌換損失</t>
  </si>
  <si>
    <t>910100</t>
  </si>
  <si>
    <t>所得稅費用 (利得)</t>
  </si>
  <si>
    <t>單月</t>
  </si>
  <si>
    <t>2025/04/01~2025/04/30</t>
  </si>
  <si>
    <t>營業費用</t>
  </si>
  <si>
    <t xml:space="preserve">  推銷費用</t>
  </si>
  <si>
    <t xml:space="preserve">  管理費用</t>
  </si>
  <si>
    <t xml:space="preserve">  研究發展費用</t>
  </si>
  <si>
    <t xml:space="preserve">  預期信用減損損失</t>
  </si>
  <si>
    <t xml:space="preserve">    營業費用合計</t>
  </si>
  <si>
    <t>營業淨利</t>
  </si>
  <si>
    <t>營業外收入及支出</t>
  </si>
  <si>
    <t xml:space="preserve">  利息收入</t>
  </si>
  <si>
    <t xml:space="preserve">  其他收入</t>
  </si>
  <si>
    <t xml:space="preserve">  其他利益及損失</t>
  </si>
  <si>
    <t xml:space="preserve">  採用權益法認列之子公司、關聯企業及合資損益之份額</t>
  </si>
  <si>
    <t xml:space="preserve">  財務成本</t>
  </si>
  <si>
    <t xml:space="preserve">    營業外收入及支出合計</t>
  </si>
  <si>
    <t>稅前淨利</t>
  </si>
  <si>
    <t>所得稅費用</t>
  </si>
  <si>
    <t>本期淨利</t>
  </si>
  <si>
    <t>其他綜合損益：</t>
  </si>
  <si>
    <t xml:space="preserve">  不重分類至損益之項目</t>
  </si>
  <si>
    <t xml:space="preserve">    確定福利計畫之再衡量數</t>
  </si>
  <si>
    <t xml:space="preserve">    透過其他綜合損益按公允價值衡量之權益工具投資未實現評價損益</t>
  </si>
  <si>
    <t xml:space="preserve">    與不重分類之項目相關之所得稅</t>
  </si>
  <si>
    <t xml:space="preserve">      不重分類至損益之項目合計</t>
  </si>
  <si>
    <t>後續可能重分類至損益之項目</t>
  </si>
  <si>
    <t xml:space="preserve">  國外營運機構財務報表換算之兌換差額</t>
  </si>
  <si>
    <t xml:space="preserve">  與可能重分類之項目相關之所得稅</t>
  </si>
  <si>
    <t xml:space="preserve">    後續可能重分類至損益之項目合計</t>
  </si>
  <si>
    <t>本期其他綜合損益</t>
  </si>
  <si>
    <t>本期綜合損益總額</t>
  </si>
  <si>
    <t>每股盈餘(單位：新台幣元)</t>
  </si>
  <si>
    <t xml:space="preserve">  基本每股盈餘</t>
  </si>
  <si>
    <t xml:space="preserve">  稀釋每股盈餘</t>
  </si>
  <si>
    <t>緯創資通股份有限公司</t>
    <phoneticPr fontId="32" type="noConversion"/>
  </si>
  <si>
    <t>緯育股份有限公司</t>
    <phoneticPr fontId="32" type="noConversion"/>
  </si>
  <si>
    <t>緯穎科技服務股份有限公司</t>
    <phoneticPr fontId="32" type="noConversion"/>
  </si>
  <si>
    <t xml:space="preserve">                             -  </t>
  </si>
  <si>
    <t xml:space="preserve">                 -  </t>
  </si>
  <si>
    <t>810340</t>
  </si>
  <si>
    <t>下腳及廢料收益</t>
  </si>
  <si>
    <t>關係人名稱</t>
    <phoneticPr fontId="32" type="noConversion"/>
  </si>
  <si>
    <t>合計</t>
    <phoneticPr fontId="32" type="noConversion"/>
  </si>
  <si>
    <t>進貨</t>
    <phoneticPr fontId="32" type="noConversion"/>
  </si>
  <si>
    <t>應收款</t>
    <phoneticPr fontId="32" type="noConversion"/>
  </si>
  <si>
    <t>應付款</t>
    <phoneticPr fontId="32" type="noConversion"/>
  </si>
  <si>
    <t>取得資產</t>
    <phoneticPr fontId="32" type="noConversion"/>
  </si>
  <si>
    <t>處分資產</t>
    <phoneticPr fontId="32" type="noConversion"/>
  </si>
  <si>
    <t>核准: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</si>
</sst>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3" formatCode="_(* #,##0.00_);_(* \(#,##0.00\);_(* &quot;-&quot;??_);_(@_)"/>
    <numFmt numFmtId="176" formatCode="_-&quot;$&quot;* #,##0_-;\-&quot;$&quot;* #,##0_-;_-&quot;$&quot;* &quot;-&quot;_-;_-@_-"/>
    <numFmt numFmtId="177" formatCode="_-* #,##0_-;\-* #,##0_-;_-* &quot;-&quot;_-;_-@_-"/>
    <numFmt numFmtId="178" formatCode="_-* #,##0.00_-;\-* #,##0.00_-;_-* &quot;-&quot;??_-;_-@_-"/>
    <numFmt numFmtId="179" formatCode="_-* #,##0_-;\-* #,##0_-;_-* &quot;-&quot;??_-;_-@_-"/>
    <numFmt numFmtId="180" formatCode="0.0000"/>
    <numFmt numFmtId="181" formatCode="_-* #,##0.0000_-;\-* #,##0.0000_-;_-* &quot;-&quot;??_-;_-@_-"/>
    <numFmt numFmtId="182" formatCode="#,##0_ ;[Red]\-#,##0\ "/>
    <numFmt numFmtId="183" formatCode="0.00000_);[Red]\(0.00000\)"/>
    <numFmt numFmtId="184" formatCode="0.0000_ "/>
    <numFmt numFmtId="185" formatCode="#,##0.00_ ;[Red]\-#,##0.00\ "/>
    <numFmt numFmtId="186" formatCode="#,##0_ "/>
    <numFmt numFmtId="187" formatCode="_-* #,##0.0_-;\-* #,##0.0_-;_-* &quot;-&quot;??_-;_-@_-"/>
    <numFmt numFmtId="188" formatCode="#,##0;[Red]\(#,##0\)"/>
    <numFmt numFmtId="189" formatCode="#,##0.00;[Red]\(#,##0.00\)"/>
    <numFmt numFmtId="190" formatCode="#,##0;[Red]\(#,##0\);_-* &quot;-&quot;"/>
    <numFmt numFmtId="191" formatCode="0.0000%"/>
    <numFmt numFmtId="192" formatCode="0.000%"/>
    <numFmt numFmtId="193" formatCode="m&quot;月&quot;d&quot;日&quot;"/>
    <numFmt numFmtId="194" formatCode="0.00000"/>
    <numFmt numFmtId="195" formatCode="#,##0.0000;[Red]\(#,##0.0000\)"/>
    <numFmt numFmtId="196" formatCode="#,##0.00;[Red]\(#,##0.00\);_-* &quot;-&quot;"/>
  </numFmts>
  <fonts count="9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9"/>
      <name val="新細明體"/>
      <family val="1"/>
      <charset val="136"/>
      <scheme val="minor"/>
    </font>
    <font>
      <sz val="10"/>
      <name val="Arial"/>
      <family val="2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細明體"/>
      <family val="3"/>
      <charset val="136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name val="細明體"/>
      <family val="3"/>
      <charset val="136"/>
    </font>
    <font>
      <sz val="18"/>
      <color theme="3"/>
      <name val="新細明體"/>
      <family val="2"/>
      <charset val="136"/>
      <scheme val="major"/>
    </font>
    <font>
      <sz val="11"/>
      <color rgb="FF333333"/>
      <name val="Times New Roman"/>
      <family val="1"/>
    </font>
    <font>
      <sz val="11"/>
      <name val="Times New Roman"/>
      <family val="1"/>
    </font>
    <font>
      <sz val="11"/>
      <name val="新細明體"/>
      <family val="1"/>
      <charset val="136"/>
    </font>
    <font>
      <sz val="11"/>
      <color theme="1"/>
      <name val="Times New Roman"/>
      <family val="1"/>
    </font>
    <font>
      <sz val="11"/>
      <color theme="1"/>
      <name val="新細明體"/>
      <family val="1"/>
      <charset val="136"/>
    </font>
    <font>
      <b/>
      <sz val="11"/>
      <color theme="1"/>
      <name val="新細明體"/>
      <family val="1"/>
      <charset val="136"/>
    </font>
    <font>
      <sz val="11"/>
      <color rgb="FFFF0000"/>
      <name val="Times New Roman"/>
      <family val="1"/>
    </font>
    <font>
      <sz val="11"/>
      <color rgb="FFFF0000"/>
      <name val="新細明體"/>
      <family val="1"/>
      <charset val="136"/>
    </font>
    <font>
      <sz val="10"/>
      <name val="Helv"/>
      <family val="2"/>
    </font>
    <font>
      <b/>
      <sz val="11"/>
      <color theme="1"/>
      <name val="Times New Roman"/>
      <family val="1"/>
    </font>
    <font>
      <sz val="11"/>
      <color theme="1"/>
      <name val="細明體"/>
      <family val="3"/>
      <charset val="136"/>
    </font>
    <font>
      <sz val="14"/>
      <color theme="1"/>
      <name val="Times New Roman"/>
      <family val="1"/>
    </font>
    <font>
      <sz val="14"/>
      <color theme="1"/>
      <name val="新細明體"/>
      <family val="1"/>
      <charset val="136"/>
    </font>
    <font>
      <b/>
      <sz val="11"/>
      <color rgb="FFFF0000"/>
      <name val="Times New Roman"/>
      <family val="1"/>
    </font>
    <font>
      <b/>
      <sz val="11"/>
      <color rgb="FFFF0000"/>
      <name val="新細明體"/>
      <family val="1"/>
      <charset val="136"/>
    </font>
    <font>
      <b/>
      <sz val="11"/>
      <color rgb="FFFF0000"/>
      <name val="細明體"/>
      <family val="3"/>
      <charset val="136"/>
    </font>
    <font>
      <b/>
      <sz val="11"/>
      <color theme="1"/>
      <name val="細明體"/>
      <family val="3"/>
      <charset val="136"/>
    </font>
    <font>
      <sz val="11"/>
      <color theme="1"/>
      <name val="新細明體"/>
      <family val="1"/>
      <charset val="136"/>
      <scheme val="minor"/>
    </font>
    <font>
      <sz val="14"/>
      <color theme="1"/>
      <name val="細明體"/>
      <family val="3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name val="Times New Roman"/>
      <family val="1"/>
    </font>
    <font>
      <sz val="10"/>
      <name val="Book Antiqua"/>
      <family val="1"/>
    </font>
    <font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10"/>
      <color rgb="FFFF0000"/>
      <name val="Times New Roman"/>
      <family val="1"/>
    </font>
    <font>
      <sz val="10"/>
      <color rgb="FFFF0000"/>
      <name val="細明體"/>
      <family val="3"/>
      <charset val="136"/>
    </font>
    <font>
      <b/>
      <sz val="16"/>
      <color indexed="62"/>
      <name val="Arial"/>
      <family val="2"/>
    </font>
    <font>
      <sz val="9"/>
      <name val="細明體"/>
      <family val="3"/>
      <charset val="136"/>
    </font>
    <font>
      <sz val="16"/>
      <color indexed="6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10"/>
      <name val="Arial"/>
      <family val="2"/>
    </font>
    <font>
      <sz val="14"/>
      <color rgb="FFFF0000"/>
      <name val="Arial"/>
      <family val="2"/>
    </font>
    <font>
      <b/>
      <sz val="22"/>
      <name val="宋体"/>
      <family val="3"/>
      <charset val="136"/>
    </font>
    <font>
      <sz val="12"/>
      <name val="宋体"/>
    </font>
    <font>
      <sz val="10"/>
      <name val="宋体"/>
    </font>
    <font>
      <sz val="12"/>
      <color rgb="FF000000"/>
      <name val="微軟正黑體"/>
      <family val="2"/>
      <charset val="136"/>
    </font>
    <font>
      <b/>
      <sz val="14"/>
      <color rgb="FFFF000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243">
    <xf numFmtId="0" fontId="0" fillId="0" borderId="0">
      <alignment vertical="center"/>
    </xf>
    <xf numFmtId="178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34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6" applyNumberFormat="0" applyAlignment="0" applyProtection="0">
      <alignment vertical="center"/>
    </xf>
    <xf numFmtId="0" fontId="42" fillId="8" borderId="7" applyNumberFormat="0" applyAlignment="0" applyProtection="0">
      <alignment vertical="center"/>
    </xf>
    <xf numFmtId="0" fontId="43" fillId="8" borderId="6" applyNumberFormat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5" fillId="9" borderId="9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6" fillId="10" borderId="10" applyNumberFormat="0" applyFont="0" applyAlignment="0" applyProtection="0">
      <alignment vertical="center"/>
    </xf>
    <xf numFmtId="0" fontId="50" fillId="0" borderId="0"/>
    <xf numFmtId="0" fontId="25" fillId="10" borderId="10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1" fillId="0" borderId="0"/>
    <xf numFmtId="0" fontId="24" fillId="10" borderId="10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0" borderId="10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0" borderId="10" applyNumberFormat="0" applyFont="0" applyAlignment="0" applyProtection="0">
      <alignment vertical="center"/>
    </xf>
    <xf numFmtId="0" fontId="33" fillId="0" borderId="0"/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3" fillId="0" borderId="0"/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0" borderId="10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3" fontId="53" fillId="0" borderId="0" applyFont="0" applyFill="0" applyBorder="0" applyAlignment="0" applyProtection="0"/>
    <xf numFmtId="0" fontId="54" fillId="0" borderId="0"/>
    <xf numFmtId="178" fontId="21" fillId="0" borderId="0" applyFont="0" applyFill="0" applyBorder="0" applyAlignment="0" applyProtection="0">
      <alignment vertical="center"/>
    </xf>
    <xf numFmtId="0" fontId="21" fillId="10" borderId="10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0" borderId="10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9" fillId="10" borderId="1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0" borderId="10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65" fillId="0" borderId="0"/>
    <xf numFmtId="0" fontId="17" fillId="10" borderId="10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0" borderId="10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0" borderId="10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/>
    <xf numFmtId="0" fontId="14" fillId="10" borderId="10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0" borderId="10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176" fontId="78" fillId="0" borderId="0" applyFont="0" applyFill="0" applyBorder="0" applyAlignment="0" applyProtection="0"/>
    <xf numFmtId="178" fontId="54" fillId="0" borderId="0" applyFont="0" applyFill="0" applyBorder="0" applyAlignment="0" applyProtection="0"/>
    <xf numFmtId="0" fontId="54" fillId="0" borderId="0"/>
    <xf numFmtId="0" fontId="12" fillId="10" borderId="10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11" fillId="10" borderId="10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0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0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8" fontId="53" fillId="0" borderId="0" applyFont="0" applyFill="0" applyBorder="0" applyAlignment="0" applyProtection="0"/>
    <xf numFmtId="178" fontId="8" fillId="0" borderId="0" applyFont="0" applyFill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33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8" fontId="7" fillId="0" borderId="0" applyFont="0" applyFill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28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8" fontId="53" fillId="0" borderId="0" applyFont="0" applyFill="0" applyBorder="0" applyAlignment="0" applyProtection="0"/>
    <xf numFmtId="178" fontId="7" fillId="0" borderId="0" applyFont="0" applyFill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33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178" fontId="54" fillId="0" borderId="0" applyFont="0" applyFill="0" applyBorder="0" applyAlignment="0" applyProtection="0"/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0" borderId="10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0" borderId="10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0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0" borderId="10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0" borderId="10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0" borderId="10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5" fillId="0" borderId="0"/>
    <xf numFmtId="0" fontId="1" fillId="10" borderId="10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33" fillId="0" borderId="0" xfId="0" applyFont="1" applyAlignment="1"/>
    <xf numFmtId="14" fontId="33" fillId="0" borderId="0" xfId="0" applyNumberFormat="1" applyFont="1" applyAlignment="1">
      <alignment horizontal="right"/>
    </xf>
    <xf numFmtId="0" fontId="60" fillId="0" borderId="0" xfId="0" applyFont="1">
      <alignment vertical="center"/>
    </xf>
    <xf numFmtId="0" fontId="60" fillId="0" borderId="2" xfId="0" applyFont="1" applyBorder="1">
      <alignment vertical="center"/>
    </xf>
    <xf numFmtId="0" fontId="60" fillId="0" borderId="16" xfId="0" applyFont="1" applyBorder="1">
      <alignment vertical="center"/>
    </xf>
    <xf numFmtId="0" fontId="60" fillId="0" borderId="20" xfId="0" applyFont="1" applyBorder="1">
      <alignment vertical="center"/>
    </xf>
    <xf numFmtId="0" fontId="57" fillId="0" borderId="15" xfId="0" applyFont="1" applyFill="1" applyBorder="1" applyAlignment="1">
      <alignment horizontal="left" vertical="center"/>
    </xf>
    <xf numFmtId="0" fontId="57" fillId="0" borderId="15" xfId="0" applyFont="1" applyFill="1" applyBorder="1">
      <alignment vertical="center"/>
    </xf>
    <xf numFmtId="1" fontId="33" fillId="0" borderId="0" xfId="0" applyNumberFormat="1" applyFont="1" applyAlignment="1">
      <alignment horizontal="right"/>
    </xf>
    <xf numFmtId="0" fontId="63" fillId="0" borderId="0" xfId="0" applyFont="1">
      <alignment vertical="center"/>
    </xf>
    <xf numFmtId="0" fontId="60" fillId="0" borderId="0" xfId="0" applyFont="1" applyAlignment="1">
      <alignment horizontal="left" vertical="center"/>
    </xf>
    <xf numFmtId="179" fontId="60" fillId="0" borderId="2" xfId="0" applyNumberFormat="1" applyFont="1" applyBorder="1">
      <alignment vertical="center"/>
    </xf>
    <xf numFmtId="10" fontId="60" fillId="0" borderId="2" xfId="0" applyNumberFormat="1" applyFont="1" applyBorder="1">
      <alignment vertical="center"/>
    </xf>
    <xf numFmtId="179" fontId="60" fillId="0" borderId="0" xfId="0" applyNumberFormat="1" applyFont="1">
      <alignment vertical="center"/>
    </xf>
    <xf numFmtId="10" fontId="60" fillId="0" borderId="0" xfId="0" applyNumberFormat="1" applyFont="1">
      <alignment vertical="center"/>
    </xf>
    <xf numFmtId="0" fontId="60" fillId="0" borderId="0" xfId="0" applyFont="1" applyAlignment="1">
      <alignment vertical="top"/>
    </xf>
    <xf numFmtId="0" fontId="60" fillId="0" borderId="0" xfId="0" applyFont="1" applyAlignment="1">
      <alignment vertical="top" wrapText="1"/>
    </xf>
    <xf numFmtId="10" fontId="60" fillId="0" borderId="0" xfId="2" applyNumberFormat="1" applyFont="1">
      <alignment vertical="center"/>
    </xf>
    <xf numFmtId="0" fontId="60" fillId="0" borderId="0" xfId="0" applyFont="1" applyAlignment="1">
      <alignment horizontal="right" vertical="center"/>
    </xf>
    <xf numFmtId="0" fontId="60" fillId="0" borderId="0" xfId="0" applyFont="1" applyFill="1" applyAlignment="1">
      <alignment horizontal="right" vertical="center"/>
    </xf>
    <xf numFmtId="0" fontId="60" fillId="0" borderId="0" xfId="0" applyFont="1" applyFill="1">
      <alignment vertical="center"/>
    </xf>
    <xf numFmtId="179" fontId="60" fillId="0" borderId="0" xfId="1" applyNumberFormat="1" applyFont="1">
      <alignment vertical="center"/>
    </xf>
    <xf numFmtId="178" fontId="60" fillId="0" borderId="0" xfId="1" applyFont="1">
      <alignment vertical="center"/>
    </xf>
    <xf numFmtId="10" fontId="60" fillId="0" borderId="16" xfId="0" applyNumberFormat="1" applyFont="1" applyBorder="1">
      <alignment vertical="center"/>
    </xf>
    <xf numFmtId="0" fontId="60" fillId="36" borderId="12" xfId="0" applyFont="1" applyFill="1" applyBorder="1">
      <alignment vertical="center"/>
    </xf>
    <xf numFmtId="0" fontId="58" fillId="36" borderId="13" xfId="0" applyFont="1" applyFill="1" applyBorder="1" applyAlignment="1">
      <alignment horizontal="center" vertical="center" wrapText="1"/>
    </xf>
    <xf numFmtId="0" fontId="58" fillId="36" borderId="14" xfId="0" applyFont="1" applyFill="1" applyBorder="1" applyAlignment="1">
      <alignment horizontal="center" vertical="center" wrapText="1"/>
    </xf>
    <xf numFmtId="0" fontId="58" fillId="36" borderId="17" xfId="0" applyFont="1" applyFill="1" applyBorder="1">
      <alignment vertical="center"/>
    </xf>
    <xf numFmtId="0" fontId="60" fillId="36" borderId="18" xfId="0" applyFont="1" applyFill="1" applyBorder="1">
      <alignment vertical="center"/>
    </xf>
    <xf numFmtId="0" fontId="60" fillId="36" borderId="19" xfId="0" applyFont="1" applyFill="1" applyBorder="1">
      <alignment vertical="center"/>
    </xf>
    <xf numFmtId="0" fontId="66" fillId="0" borderId="0" xfId="0" applyFont="1" applyBorder="1">
      <alignment vertical="center"/>
    </xf>
    <xf numFmtId="17" fontId="60" fillId="0" borderId="0" xfId="0" quotePrefix="1" applyNumberFormat="1" applyFont="1">
      <alignment vertical="center"/>
    </xf>
    <xf numFmtId="0" fontId="60" fillId="35" borderId="0" xfId="0" applyFont="1" applyFill="1">
      <alignment vertical="center"/>
    </xf>
    <xf numFmtId="0" fontId="68" fillId="0" borderId="0" xfId="0" applyFont="1" applyAlignment="1">
      <alignment horizontal="right" vertical="center"/>
    </xf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horizontal="center" vertical="center" wrapText="1"/>
    </xf>
    <xf numFmtId="182" fontId="60" fillId="0" borderId="2" xfId="0" applyNumberFormat="1" applyFont="1" applyBorder="1">
      <alignment vertical="center"/>
    </xf>
    <xf numFmtId="0" fontId="60" fillId="0" borderId="20" xfId="0" applyFont="1" applyBorder="1" applyAlignment="1">
      <alignment vertical="center" wrapText="1"/>
    </xf>
    <xf numFmtId="0" fontId="57" fillId="0" borderId="15" xfId="0" applyFont="1" applyFill="1" applyBorder="1" applyAlignment="1">
      <alignment horizontal="left" vertical="center" wrapText="1"/>
    </xf>
    <xf numFmtId="182" fontId="60" fillId="36" borderId="18" xfId="0" applyNumberFormat="1" applyFont="1" applyFill="1" applyBorder="1">
      <alignment vertical="center"/>
    </xf>
    <xf numFmtId="10" fontId="60" fillId="36" borderId="18" xfId="2" applyNumberFormat="1" applyFont="1" applyFill="1" applyBorder="1">
      <alignment vertical="center"/>
    </xf>
    <xf numFmtId="10" fontId="60" fillId="0" borderId="2" xfId="2" applyNumberFormat="1" applyFont="1" applyFill="1" applyBorder="1">
      <alignment vertical="center"/>
    </xf>
    <xf numFmtId="10" fontId="60" fillId="0" borderId="16" xfId="2" applyNumberFormat="1" applyFont="1" applyFill="1" applyBorder="1">
      <alignment vertical="center"/>
    </xf>
    <xf numFmtId="10" fontId="60" fillId="36" borderId="19" xfId="2" applyNumberFormat="1" applyFont="1" applyFill="1" applyBorder="1">
      <alignment vertical="center"/>
    </xf>
    <xf numFmtId="183" fontId="58" fillId="0" borderId="2" xfId="0" applyNumberFormat="1" applyFont="1" applyBorder="1" applyAlignment="1">
      <alignment horizontal="center" vertical="center"/>
    </xf>
    <xf numFmtId="184" fontId="58" fillId="0" borderId="2" xfId="0" applyNumberFormat="1" applyFont="1" applyFill="1" applyBorder="1" applyAlignment="1">
      <alignment horizontal="center" vertical="center"/>
    </xf>
    <xf numFmtId="184" fontId="58" fillId="38" borderId="2" xfId="0" applyNumberFormat="1" applyFont="1" applyFill="1" applyBorder="1" applyAlignment="1" applyProtection="1">
      <alignment horizontal="center" vertical="center"/>
      <protection locked="0"/>
    </xf>
    <xf numFmtId="183" fontId="58" fillId="39" borderId="2" xfId="0" applyNumberFormat="1" applyFont="1" applyFill="1" applyBorder="1" applyAlignment="1">
      <alignment horizontal="center" vertical="center"/>
    </xf>
    <xf numFmtId="183" fontId="58" fillId="0" borderId="2" xfId="0" applyNumberFormat="1" applyFont="1" applyFill="1" applyBorder="1" applyAlignment="1">
      <alignment horizontal="center" vertical="center"/>
    </xf>
    <xf numFmtId="178" fontId="58" fillId="0" borderId="2" xfId="0" applyNumberFormat="1" applyFont="1" applyFill="1" applyBorder="1" applyAlignment="1">
      <alignment horizontal="center" vertical="center"/>
    </xf>
    <xf numFmtId="0" fontId="58" fillId="0" borderId="2" xfId="0" quotePrefix="1" applyFont="1" applyBorder="1" applyAlignment="1">
      <alignment horizontal="center" vertical="center"/>
    </xf>
    <xf numFmtId="177" fontId="58" fillId="0" borderId="2" xfId="0" applyNumberFormat="1" applyFont="1" applyBorder="1" applyAlignment="1">
      <alignment horizontal="center" vertical="center"/>
    </xf>
    <xf numFmtId="177" fontId="58" fillId="40" borderId="2" xfId="0" applyNumberFormat="1" applyFont="1" applyFill="1" applyBorder="1" applyAlignment="1">
      <alignment horizontal="center" vertical="center"/>
    </xf>
    <xf numFmtId="177" fontId="58" fillId="40" borderId="2" xfId="0" quotePrefix="1" applyNumberFormat="1" applyFont="1" applyFill="1" applyBorder="1" applyAlignment="1">
      <alignment horizontal="center" vertical="center"/>
    </xf>
    <xf numFmtId="0" fontId="58" fillId="39" borderId="2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 vertical="center"/>
    </xf>
    <xf numFmtId="0" fontId="58" fillId="0" borderId="2" xfId="0" applyFont="1" applyBorder="1" applyAlignment="1" applyProtection="1">
      <alignment horizontal="center" vertical="center"/>
      <protection locked="0"/>
    </xf>
    <xf numFmtId="177" fontId="58" fillId="41" borderId="2" xfId="0" applyNumberFormat="1" applyFont="1" applyFill="1" applyBorder="1" applyAlignment="1">
      <alignment horizontal="center" vertical="center"/>
    </xf>
    <xf numFmtId="177" fontId="58" fillId="42" borderId="2" xfId="0" applyNumberFormat="1" applyFont="1" applyFill="1" applyBorder="1" applyAlignment="1">
      <alignment horizontal="center" vertical="center"/>
    </xf>
    <xf numFmtId="177" fontId="58" fillId="0" borderId="2" xfId="0" applyNumberFormat="1" applyFont="1" applyFill="1" applyBorder="1" applyAlignment="1">
      <alignment horizontal="center" vertical="center"/>
    </xf>
    <xf numFmtId="177" fontId="58" fillId="43" borderId="2" xfId="0" applyNumberFormat="1" applyFont="1" applyFill="1" applyBorder="1" applyAlignment="1">
      <alignment horizontal="center" vertical="center"/>
    </xf>
    <xf numFmtId="0" fontId="58" fillId="41" borderId="2" xfId="0" applyFont="1" applyFill="1" applyBorder="1" applyAlignment="1">
      <alignment horizontal="center" vertical="center"/>
    </xf>
    <xf numFmtId="0" fontId="58" fillId="43" borderId="2" xfId="0" applyFont="1" applyFill="1" applyBorder="1" applyAlignment="1">
      <alignment horizontal="center" vertical="center"/>
    </xf>
    <xf numFmtId="0" fontId="58" fillId="0" borderId="0" xfId="0" applyFont="1" applyAlignment="1" applyProtection="1">
      <alignment horizontal="center" vertical="center"/>
      <protection locked="0"/>
    </xf>
    <xf numFmtId="0" fontId="70" fillId="0" borderId="2" xfId="0" applyFont="1" applyFill="1" applyBorder="1">
      <alignment vertical="center"/>
    </xf>
    <xf numFmtId="182" fontId="58" fillId="0" borderId="2" xfId="1" applyNumberFormat="1" applyFont="1" applyFill="1" applyBorder="1">
      <alignment vertical="center"/>
    </xf>
    <xf numFmtId="185" fontId="58" fillId="44" borderId="2" xfId="1" applyNumberFormat="1" applyFont="1" applyFill="1" applyBorder="1" applyProtection="1">
      <alignment vertical="center"/>
      <protection locked="0"/>
    </xf>
    <xf numFmtId="182" fontId="58" fillId="44" borderId="2" xfId="1" applyNumberFormat="1" applyFont="1" applyFill="1" applyBorder="1" applyProtection="1">
      <alignment vertical="center"/>
      <protection locked="0"/>
    </xf>
    <xf numFmtId="185" fontId="58" fillId="0" borderId="2" xfId="1" applyNumberFormat="1" applyFont="1" applyBorder="1">
      <alignment vertical="center"/>
    </xf>
    <xf numFmtId="182" fontId="58" fillId="0" borderId="2" xfId="1" applyNumberFormat="1" applyFont="1" applyBorder="1">
      <alignment vertical="center"/>
    </xf>
    <xf numFmtId="185" fontId="58" fillId="0" borderId="2" xfId="1" applyNumberFormat="1" applyFont="1" applyFill="1" applyBorder="1">
      <alignment vertical="center"/>
    </xf>
    <xf numFmtId="2" fontId="33" fillId="0" borderId="0" xfId="0" applyNumberFormat="1" applyFont="1" applyAlignment="1">
      <alignment horizontal="right"/>
    </xf>
    <xf numFmtId="180" fontId="33" fillId="0" borderId="0" xfId="0" applyNumberFormat="1" applyFont="1" applyAlignment="1">
      <alignment horizontal="right"/>
    </xf>
    <xf numFmtId="0" fontId="70" fillId="0" borderId="0" xfId="0" applyFont="1">
      <alignment vertical="center"/>
    </xf>
    <xf numFmtId="178" fontId="60" fillId="0" borderId="0" xfId="1" applyFont="1" applyFill="1">
      <alignment vertical="center"/>
    </xf>
    <xf numFmtId="0" fontId="60" fillId="0" borderId="0" xfId="0" applyFont="1" applyAlignment="1">
      <alignment horizontal="right" vertical="top"/>
    </xf>
    <xf numFmtId="0" fontId="60" fillId="37" borderId="0" xfId="0" applyFont="1" applyFill="1" applyAlignment="1">
      <alignment horizontal="center" vertical="center"/>
    </xf>
    <xf numFmtId="0" fontId="60" fillId="37" borderId="0" xfId="0" applyFont="1" applyFill="1" applyAlignment="1">
      <alignment horizontal="center" vertical="center" wrapText="1"/>
    </xf>
    <xf numFmtId="0" fontId="67" fillId="0" borderId="2" xfId="0" applyFont="1" applyBorder="1">
      <alignment vertical="center"/>
    </xf>
    <xf numFmtId="179" fontId="60" fillId="0" borderId="0" xfId="1" applyNumberFormat="1" applyFont="1" applyAlignment="1">
      <alignment vertical="top" wrapText="1"/>
    </xf>
    <xf numFmtId="179" fontId="60" fillId="0" borderId="0" xfId="0" applyNumberFormat="1" applyFont="1" applyAlignment="1">
      <alignment vertical="top" wrapText="1"/>
    </xf>
    <xf numFmtId="187" fontId="60" fillId="0" borderId="0" xfId="1" applyNumberFormat="1" applyFont="1">
      <alignment vertical="center"/>
    </xf>
    <xf numFmtId="178" fontId="74" fillId="0" borderId="0" xfId="1" applyFont="1">
      <alignment vertical="center"/>
    </xf>
    <xf numFmtId="0" fontId="74" fillId="0" borderId="0" xfId="0" applyFont="1" applyAlignment="1">
      <alignment horizontal="center" vertical="center"/>
    </xf>
    <xf numFmtId="0" fontId="67" fillId="0" borderId="0" xfId="0" applyFont="1" applyAlignment="1">
      <alignment vertical="top"/>
    </xf>
    <xf numFmtId="0" fontId="73" fillId="0" borderId="0" xfId="0" applyFont="1" applyAlignment="1">
      <alignment vertical="top"/>
    </xf>
    <xf numFmtId="0" fontId="66" fillId="0" borderId="0" xfId="0" applyFont="1" applyAlignment="1">
      <alignment vertical="top"/>
    </xf>
    <xf numFmtId="179" fontId="66" fillId="0" borderId="1" xfId="0" applyNumberFormat="1" applyFont="1" applyBorder="1" applyAlignment="1">
      <alignment vertical="top"/>
    </xf>
    <xf numFmtId="0" fontId="63" fillId="0" borderId="0" xfId="0" applyFont="1" applyAlignment="1">
      <alignment horizontal="center" vertical="center"/>
    </xf>
    <xf numFmtId="179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8" fontId="68" fillId="0" borderId="0" xfId="1" applyFont="1">
      <alignment vertical="center"/>
    </xf>
    <xf numFmtId="178" fontId="68" fillId="0" borderId="0" xfId="1" applyFont="1" applyAlignment="1">
      <alignment horizontal="center" vertical="center"/>
    </xf>
    <xf numFmtId="49" fontId="68" fillId="0" borderId="0" xfId="1" applyNumberFormat="1" applyFont="1">
      <alignment vertical="center"/>
    </xf>
    <xf numFmtId="0" fontId="75" fillId="0" borderId="0" xfId="0" applyFont="1">
      <alignment vertical="center"/>
    </xf>
    <xf numFmtId="0" fontId="76" fillId="0" borderId="0" xfId="0" applyFont="1" applyAlignment="1">
      <alignment horizontal="right" vertical="center"/>
    </xf>
    <xf numFmtId="0" fontId="0" fillId="0" borderId="0" xfId="0" applyAlignment="1"/>
    <xf numFmtId="0" fontId="76" fillId="0" borderId="0" xfId="0" applyFont="1" applyAlignment="1">
      <alignment horizontal="left" vertical="center"/>
    </xf>
    <xf numFmtId="0" fontId="33" fillId="0" borderId="0" xfId="3"/>
    <xf numFmtId="178" fontId="33" fillId="0" borderId="0" xfId="1" applyFont="1" applyAlignment="1"/>
    <xf numFmtId="0" fontId="33" fillId="3" borderId="2" xfId="0" applyFont="1" applyFill="1" applyBorder="1" applyAlignment="1"/>
    <xf numFmtId="178" fontId="33" fillId="3" borderId="2" xfId="1" applyFont="1" applyFill="1" applyBorder="1" applyAlignment="1"/>
    <xf numFmtId="178" fontId="33" fillId="0" borderId="0" xfId="1" applyFont="1" applyAlignment="1">
      <alignment horizontal="right"/>
    </xf>
    <xf numFmtId="186" fontId="60" fillId="0" borderId="0" xfId="0" applyNumberFormat="1" applyFont="1">
      <alignment vertical="center"/>
    </xf>
    <xf numFmtId="182" fontId="60" fillId="0" borderId="0" xfId="0" applyNumberFormat="1" applyFont="1">
      <alignment vertical="center"/>
    </xf>
    <xf numFmtId="0" fontId="33" fillId="0" borderId="0" xfId="3" applyFont="1" applyAlignment="1"/>
    <xf numFmtId="14" fontId="33" fillId="0" borderId="0" xfId="3" applyNumberFormat="1" applyFont="1" applyAlignment="1">
      <alignment horizontal="right"/>
    </xf>
    <xf numFmtId="1" fontId="33" fillId="0" borderId="0" xfId="3" applyNumberFormat="1" applyFont="1" applyAlignment="1">
      <alignment horizontal="right"/>
    </xf>
    <xf numFmtId="0" fontId="77" fillId="0" borderId="23" xfId="0" applyFont="1" applyBorder="1" applyAlignment="1">
      <alignment horizontal="left" vertical="center" wrapText="1"/>
    </xf>
    <xf numFmtId="0" fontId="79" fillId="3" borderId="2" xfId="3" applyFont="1" applyFill="1" applyBorder="1" applyAlignment="1"/>
    <xf numFmtId="0" fontId="79" fillId="3" borderId="2" xfId="0" applyFont="1" applyFill="1" applyBorder="1" applyAlignment="1"/>
    <xf numFmtId="0" fontId="0" fillId="0" borderId="0" xfId="0">
      <alignment vertical="center"/>
    </xf>
    <xf numFmtId="0" fontId="80" fillId="0" borderId="0" xfId="0" applyFont="1">
      <alignment vertical="center"/>
    </xf>
    <xf numFmtId="0" fontId="0" fillId="0" borderId="0" xfId="0" applyAlignment="1">
      <alignment vertical="center"/>
    </xf>
    <xf numFmtId="178" fontId="0" fillId="0" borderId="0" xfId="1" applyFont="1" applyAlignment="1">
      <alignment vertical="center"/>
    </xf>
    <xf numFmtId="178" fontId="0" fillId="0" borderId="0" xfId="0" applyNumberFormat="1" applyAlignment="1">
      <alignment vertical="center"/>
    </xf>
    <xf numFmtId="0" fontId="33" fillId="0" borderId="0" xfId="3" applyFont="1" applyAlignment="1"/>
    <xf numFmtId="14" fontId="33" fillId="0" borderId="0" xfId="3" applyNumberFormat="1" applyFont="1" applyAlignment="1">
      <alignment horizontal="right"/>
    </xf>
    <xf numFmtId="2" fontId="33" fillId="0" borderId="0" xfId="3" applyNumberFormat="1" applyFont="1" applyAlignment="1">
      <alignment horizontal="right"/>
    </xf>
    <xf numFmtId="190" fontId="76" fillId="0" borderId="0" xfId="0" applyNumberFormat="1" applyFont="1" applyAlignment="1">
      <alignment horizontal="right" vertical="center"/>
    </xf>
    <xf numFmtId="190" fontId="76" fillId="0" borderId="25" xfId="0" applyNumberFormat="1" applyFont="1" applyBorder="1" applyAlignment="1">
      <alignment horizontal="right" vertical="center"/>
    </xf>
    <xf numFmtId="38" fontId="60" fillId="0" borderId="2" xfId="0" applyNumberFormat="1" applyFont="1" applyFill="1" applyBorder="1">
      <alignment vertical="center"/>
    </xf>
    <xf numFmtId="38" fontId="60" fillId="0" borderId="2" xfId="0" applyNumberFormat="1" applyFont="1" applyBorder="1">
      <alignment vertical="center"/>
    </xf>
    <xf numFmtId="38" fontId="60" fillId="36" borderId="18" xfId="0" applyNumberFormat="1" applyFont="1" applyFill="1" applyBorder="1">
      <alignment vertical="center"/>
    </xf>
    <xf numFmtId="38" fontId="60" fillId="0" borderId="16" xfId="0" applyNumberFormat="1" applyFont="1" applyBorder="1">
      <alignment vertical="center"/>
    </xf>
    <xf numFmtId="38" fontId="60" fillId="36" borderId="19" xfId="0" applyNumberFormat="1" applyFont="1" applyFill="1" applyBorder="1">
      <alignment vertical="center"/>
    </xf>
    <xf numFmtId="0" fontId="77" fillId="0" borderId="23" xfId="0" applyFont="1" applyBorder="1" applyAlignment="1">
      <alignment horizontal="left" vertical="center"/>
    </xf>
    <xf numFmtId="188" fontId="76" fillId="0" borderId="23" xfId="0" applyNumberFormat="1" applyFont="1" applyBorder="1" applyAlignment="1">
      <alignment horizontal="right" vertical="center"/>
    </xf>
    <xf numFmtId="191" fontId="60" fillId="0" borderId="0" xfId="2" applyNumberFormat="1" applyFont="1">
      <alignment vertical="center"/>
    </xf>
    <xf numFmtId="192" fontId="60" fillId="0" borderId="0" xfId="2" applyNumberFormat="1" applyFont="1">
      <alignment vertical="center"/>
    </xf>
    <xf numFmtId="0" fontId="81" fillId="0" borderId="0" xfId="0" applyFont="1" applyAlignment="1"/>
    <xf numFmtId="0" fontId="81" fillId="0" borderId="0" xfId="0" applyNumberFormat="1" applyFont="1" applyAlignment="1"/>
    <xf numFmtId="14" fontId="81" fillId="0" borderId="0" xfId="0" applyNumberFormat="1" applyFont="1" applyAlignment="1">
      <alignment horizontal="right"/>
    </xf>
    <xf numFmtId="179" fontId="80" fillId="0" borderId="0" xfId="1" applyNumberFormat="1" applyFont="1">
      <alignment vertical="center"/>
    </xf>
    <xf numFmtId="17" fontId="80" fillId="0" borderId="0" xfId="0" applyNumberFormat="1" applyFont="1">
      <alignment vertical="center"/>
    </xf>
    <xf numFmtId="0" fontId="0" fillId="0" borderId="0" xfId="0" applyAlignment="1">
      <alignment horizontal="right"/>
    </xf>
    <xf numFmtId="0" fontId="61" fillId="0" borderId="0" xfId="0" applyFont="1" applyAlignment="1">
      <alignment vertical="top" wrapText="1"/>
    </xf>
    <xf numFmtId="182" fontId="60" fillId="0" borderId="0" xfId="0" applyNumberFormat="1" applyFont="1" applyFill="1">
      <alignment vertical="center"/>
    </xf>
    <xf numFmtId="0" fontId="58" fillId="0" borderId="0" xfId="0" applyFont="1" applyFill="1" applyBorder="1" applyAlignment="1">
      <alignment horizontal="center" vertical="center" wrapText="1"/>
    </xf>
    <xf numFmtId="38" fontId="60" fillId="0" borderId="0" xfId="0" applyNumberFormat="1" applyFont="1" applyFill="1" applyBorder="1">
      <alignment vertical="center"/>
    </xf>
    <xf numFmtId="0" fontId="60" fillId="0" borderId="0" xfId="0" applyFont="1" applyFill="1" applyBorder="1">
      <alignment vertical="center"/>
    </xf>
    <xf numFmtId="0" fontId="82" fillId="0" borderId="0" xfId="0" applyFont="1" applyAlignment="1">
      <alignment vertical="center"/>
    </xf>
    <xf numFmtId="179" fontId="81" fillId="0" borderId="0" xfId="1" applyNumberFormat="1" applyFont="1" applyAlignment="1">
      <alignment horizontal="right"/>
    </xf>
    <xf numFmtId="0" fontId="86" fillId="0" borderId="0" xfId="200" applyFont="1"/>
    <xf numFmtId="0" fontId="84" fillId="0" borderId="0" xfId="200" applyFont="1"/>
    <xf numFmtId="0" fontId="87" fillId="0" borderId="0" xfId="200" applyFont="1"/>
    <xf numFmtId="193" fontId="88" fillId="0" borderId="0" xfId="200" applyNumberFormat="1" applyFont="1" applyAlignment="1">
      <alignment horizontal="left"/>
    </xf>
    <xf numFmtId="0" fontId="88" fillId="0" borderId="0" xfId="200" applyFont="1" applyAlignment="1">
      <alignment horizontal="left"/>
    </xf>
    <xf numFmtId="0" fontId="88" fillId="0" borderId="1" xfId="200" applyFont="1" applyBorder="1" applyAlignment="1">
      <alignment horizontal="center" wrapText="1"/>
    </xf>
    <xf numFmtId="17" fontId="89" fillId="0" borderId="1" xfId="200" applyNumberFormat="1" applyFont="1" applyBorder="1" applyAlignment="1">
      <alignment horizontal="center" wrapText="1"/>
    </xf>
    <xf numFmtId="0" fontId="87" fillId="0" borderId="0" xfId="200" applyFont="1" applyAlignment="1">
      <alignment horizontal="center" wrapText="1"/>
    </xf>
    <xf numFmtId="181" fontId="88" fillId="0" borderId="0" xfId="268" applyNumberFormat="1" applyFont="1" applyBorder="1" applyAlignment="1">
      <alignment horizontal="right"/>
    </xf>
    <xf numFmtId="0" fontId="87" fillId="0" borderId="0" xfId="200" applyFont="1" applyAlignment="1">
      <alignment horizontal="right" wrapText="1"/>
    </xf>
    <xf numFmtId="0" fontId="88" fillId="0" borderId="0" xfId="200" applyFont="1" applyBorder="1" applyAlignment="1">
      <alignment horizontal="center"/>
    </xf>
    <xf numFmtId="0" fontId="87" fillId="0" borderId="0" xfId="200" applyFont="1" applyAlignment="1">
      <alignment horizontal="center"/>
    </xf>
    <xf numFmtId="194" fontId="87" fillId="0" borderId="0" xfId="200" applyNumberFormat="1" applyFont="1" applyAlignment="1">
      <alignment horizontal="right"/>
    </xf>
    <xf numFmtId="181" fontId="88" fillId="0" borderId="0" xfId="268" applyNumberFormat="1" applyFont="1" applyFill="1" applyBorder="1" applyAlignment="1">
      <alignment horizontal="right"/>
    </xf>
    <xf numFmtId="0" fontId="87" fillId="0" borderId="0" xfId="200" applyFont="1" applyAlignment="1">
      <alignment horizontal="right"/>
    </xf>
    <xf numFmtId="0" fontId="88" fillId="45" borderId="0" xfId="200" applyFont="1" applyFill="1" applyBorder="1" applyAlignment="1">
      <alignment horizontal="center"/>
    </xf>
    <xf numFmtId="181" fontId="89" fillId="45" borderId="0" xfId="268" applyNumberFormat="1" applyFont="1" applyFill="1" applyBorder="1" applyAlignment="1">
      <alignment horizontal="right"/>
    </xf>
    <xf numFmtId="181" fontId="88" fillId="45" borderId="0" xfId="268" applyNumberFormat="1" applyFont="1" applyFill="1" applyBorder="1" applyAlignment="1">
      <alignment horizontal="right"/>
    </xf>
    <xf numFmtId="0" fontId="87" fillId="0" borderId="0" xfId="200" applyFont="1" applyFill="1"/>
    <xf numFmtId="0" fontId="87" fillId="0" borderId="0" xfId="200" applyFont="1" applyFill="1" applyAlignment="1">
      <alignment horizontal="center"/>
    </xf>
    <xf numFmtId="0" fontId="87" fillId="0" borderId="0" xfId="200" applyFont="1" applyFill="1" applyAlignment="1">
      <alignment horizontal="right"/>
    </xf>
    <xf numFmtId="193" fontId="87" fillId="0" borderId="0" xfId="200" applyNumberFormat="1" applyFont="1" applyFill="1" applyAlignment="1">
      <alignment horizontal="center"/>
    </xf>
    <xf numFmtId="0" fontId="88" fillId="0" borderId="0" xfId="269" applyFont="1" applyBorder="1" applyAlignment="1">
      <alignment horizontal="center"/>
    </xf>
    <xf numFmtId="0" fontId="87" fillId="0" borderId="0" xfId="1229" applyFont="1"/>
    <xf numFmtId="0" fontId="87" fillId="0" borderId="0" xfId="1229" applyFont="1" applyAlignment="1">
      <alignment horizontal="center"/>
    </xf>
    <xf numFmtId="0" fontId="87" fillId="0" borderId="0" xfId="1229" applyFont="1" applyAlignment="1">
      <alignment horizontal="right"/>
    </xf>
    <xf numFmtId="181" fontId="88" fillId="0" borderId="0" xfId="268" applyNumberFormat="1" applyFont="1" applyBorder="1" applyAlignment="1">
      <alignment horizontal="center"/>
    </xf>
    <xf numFmtId="2" fontId="87" fillId="0" borderId="0" xfId="1229" applyNumberFormat="1" applyFont="1" applyAlignment="1">
      <alignment horizontal="right"/>
    </xf>
    <xf numFmtId="194" fontId="87" fillId="0" borderId="0" xfId="1229" applyNumberFormat="1" applyFont="1" applyAlignment="1">
      <alignment horizontal="right"/>
    </xf>
    <xf numFmtId="0" fontId="90" fillId="0" borderId="0" xfId="1229" applyFont="1"/>
    <xf numFmtId="180" fontId="87" fillId="0" borderId="0" xfId="1229" applyNumberFormat="1" applyFont="1" applyAlignment="1">
      <alignment horizontal="right"/>
    </xf>
    <xf numFmtId="180" fontId="87" fillId="0" borderId="0" xfId="200" applyNumberFormat="1" applyFont="1" applyFill="1" applyAlignment="1">
      <alignment horizontal="right"/>
    </xf>
    <xf numFmtId="180" fontId="87" fillId="0" borderId="0" xfId="200" applyNumberFormat="1" applyFont="1" applyAlignment="1">
      <alignment horizontal="right"/>
    </xf>
    <xf numFmtId="180" fontId="87" fillId="0" borderId="0" xfId="200" applyNumberFormat="1" applyFont="1" applyAlignment="1">
      <alignment horizontal="right" wrapText="1"/>
    </xf>
    <xf numFmtId="181" fontId="87" fillId="0" borderId="0" xfId="268" applyNumberFormat="1" applyFont="1" applyAlignment="1">
      <alignment horizontal="right"/>
    </xf>
    <xf numFmtId="0" fontId="88" fillId="0" borderId="0" xfId="200" applyFont="1" applyFill="1" applyBorder="1" applyAlignment="1">
      <alignment horizontal="center"/>
    </xf>
    <xf numFmtId="0" fontId="88" fillId="0" borderId="25" xfId="200" applyFont="1" applyBorder="1" applyAlignment="1">
      <alignment horizontal="center"/>
    </xf>
    <xf numFmtId="181" fontId="88" fillId="0" borderId="25" xfId="268" applyNumberFormat="1" applyFont="1" applyFill="1" applyBorder="1" applyAlignment="1">
      <alignment horizontal="right"/>
    </xf>
    <xf numFmtId="181" fontId="88" fillId="0" borderId="25" xfId="268" applyNumberFormat="1" applyFont="1" applyBorder="1" applyAlignment="1">
      <alignment horizontal="right"/>
    </xf>
    <xf numFmtId="0" fontId="88" fillId="0" borderId="0" xfId="200" applyFont="1" applyBorder="1"/>
    <xf numFmtId="1" fontId="88" fillId="0" borderId="0" xfId="200" applyNumberFormat="1" applyFont="1" applyBorder="1"/>
    <xf numFmtId="0" fontId="88" fillId="0" borderId="0" xfId="200" applyFont="1"/>
    <xf numFmtId="0" fontId="60" fillId="36" borderId="26" xfId="0" applyFont="1" applyFill="1" applyBorder="1">
      <alignment vertical="center"/>
    </xf>
    <xf numFmtId="0" fontId="57" fillId="0" borderId="27" xfId="0" applyFont="1" applyFill="1" applyBorder="1" applyAlignment="1">
      <alignment horizontal="left" vertical="center"/>
    </xf>
    <xf numFmtId="0" fontId="58" fillId="36" borderId="21" xfId="0" applyFont="1" applyFill="1" applyBorder="1">
      <alignment vertical="center"/>
    </xf>
    <xf numFmtId="0" fontId="57" fillId="0" borderId="23" xfId="0" applyFont="1" applyFill="1" applyBorder="1" applyAlignment="1">
      <alignment horizontal="left" vertical="center"/>
    </xf>
    <xf numFmtId="0" fontId="60" fillId="36" borderId="13" xfId="0" applyFont="1" applyFill="1" applyBorder="1">
      <alignment vertical="center"/>
    </xf>
    <xf numFmtId="182" fontId="60" fillId="0" borderId="23" xfId="0" applyNumberFormat="1" applyFont="1" applyBorder="1">
      <alignment vertical="center"/>
    </xf>
    <xf numFmtId="10" fontId="60" fillId="0" borderId="23" xfId="2" applyNumberFormat="1" applyFont="1" applyFill="1" applyBorder="1">
      <alignment vertical="center"/>
    </xf>
    <xf numFmtId="38" fontId="60" fillId="0" borderId="23" xfId="0" applyNumberFormat="1" applyFont="1" applyFill="1" applyBorder="1">
      <alignment vertical="center"/>
    </xf>
    <xf numFmtId="38" fontId="60" fillId="0" borderId="23" xfId="0" applyNumberFormat="1" applyFont="1" applyBorder="1">
      <alignment vertical="center"/>
    </xf>
    <xf numFmtId="0" fontId="58" fillId="36" borderId="18" xfId="0" applyFont="1" applyFill="1" applyBorder="1">
      <alignment vertical="center"/>
    </xf>
    <xf numFmtId="0" fontId="76" fillId="0" borderId="0" xfId="0" applyFont="1" applyAlignment="1">
      <alignment horizontal="center" vertical="center"/>
    </xf>
    <xf numFmtId="0" fontId="76" fillId="0" borderId="25" xfId="0" applyFont="1" applyBorder="1" applyAlignment="1">
      <alignment horizontal="center" vertical="center"/>
    </xf>
    <xf numFmtId="189" fontId="76" fillId="0" borderId="23" xfId="0" applyNumberFormat="1" applyFont="1" applyBorder="1" applyAlignment="1">
      <alignment horizontal="right" vertical="center"/>
    </xf>
    <xf numFmtId="0" fontId="76" fillId="0" borderId="23" xfId="0" applyFont="1" applyBorder="1" applyAlignment="1">
      <alignment horizontal="left" vertical="center" wrapText="1"/>
    </xf>
    <xf numFmtId="38" fontId="33" fillId="0" borderId="0" xfId="0" applyNumberFormat="1" applyFont="1" applyAlignment="1"/>
    <xf numFmtId="0" fontId="92" fillId="0" borderId="22" xfId="3" applyFont="1" applyBorder="1" applyAlignment="1" applyProtection="1">
      <alignment horizontal="center" vertical="center"/>
    </xf>
    <xf numFmtId="0" fontId="93" fillId="0" borderId="22" xfId="3" applyFont="1" applyBorder="1" applyAlignment="1">
      <alignment horizontal="center" vertical="center" wrapText="1"/>
    </xf>
    <xf numFmtId="0" fontId="33" fillId="2" borderId="2" xfId="0" applyFont="1" applyFill="1" applyBorder="1" applyAlignment="1"/>
    <xf numFmtId="38" fontId="33" fillId="2" borderId="2" xfId="0" applyNumberFormat="1" applyFont="1" applyFill="1" applyBorder="1" applyAlignment="1"/>
    <xf numFmtId="0" fontId="77" fillId="0" borderId="23" xfId="0" applyFont="1" applyBorder="1" applyAlignment="1">
      <alignment horizontal="center" vertical="center"/>
    </xf>
    <xf numFmtId="0" fontId="77" fillId="0" borderId="28" xfId="0" applyFont="1" applyBorder="1" applyAlignment="1">
      <alignment horizontal="center" vertical="center"/>
    </xf>
    <xf numFmtId="0" fontId="76" fillId="0" borderId="23" xfId="0" applyFont="1" applyBorder="1" applyAlignment="1">
      <alignment horizontal="left" vertical="center"/>
    </xf>
    <xf numFmtId="195" fontId="94" fillId="0" borderId="23" xfId="0" applyNumberFormat="1" applyFont="1" applyBorder="1" applyAlignment="1">
      <alignment horizontal="right" vertical="center"/>
    </xf>
    <xf numFmtId="190" fontId="76" fillId="0" borderId="29" xfId="0" applyNumberFormat="1" applyFont="1" applyBorder="1" applyAlignment="1">
      <alignment horizontal="right" vertical="center"/>
    </xf>
    <xf numFmtId="196" fontId="76" fillId="0" borderId="29" xfId="0" applyNumberFormat="1" applyFont="1" applyBorder="1" applyAlignment="1">
      <alignment horizontal="right" vertical="center"/>
    </xf>
    <xf numFmtId="0" fontId="76" fillId="2" borderId="23" xfId="0" applyFont="1" applyFill="1" applyBorder="1" applyAlignment="1">
      <alignment horizontal="left" vertical="center"/>
    </xf>
    <xf numFmtId="188" fontId="76" fillId="2" borderId="23" xfId="0" applyNumberFormat="1" applyFont="1" applyFill="1" applyBorder="1" applyAlignment="1">
      <alignment horizontal="right" vertical="center"/>
    </xf>
    <xf numFmtId="189" fontId="76" fillId="2" borderId="23" xfId="0" applyNumberFormat="1" applyFont="1" applyFill="1" applyBorder="1" applyAlignment="1">
      <alignment horizontal="right" vertical="center"/>
    </xf>
    <xf numFmtId="195" fontId="94" fillId="2" borderId="23" xfId="0" applyNumberFormat="1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57" fillId="0" borderId="33" xfId="0" applyFont="1" applyFill="1" applyBorder="1" applyAlignment="1">
      <alignment horizontal="left" vertical="center"/>
    </xf>
    <xf numFmtId="10" fontId="60" fillId="0" borderId="34" xfId="2" applyNumberFormat="1" applyFont="1" applyFill="1" applyBorder="1">
      <alignment vertical="center"/>
    </xf>
    <xf numFmtId="38" fontId="60" fillId="36" borderId="24" xfId="0" applyNumberFormat="1" applyFont="1" applyFill="1" applyBorder="1">
      <alignment vertical="center"/>
    </xf>
    <xf numFmtId="10" fontId="60" fillId="36" borderId="35" xfId="2" applyNumberFormat="1" applyFont="1" applyFill="1" applyBorder="1">
      <alignment vertical="center"/>
    </xf>
    <xf numFmtId="0" fontId="58" fillId="36" borderId="36" xfId="0" applyFont="1" applyFill="1" applyBorder="1" applyAlignment="1">
      <alignment horizontal="center" vertical="center" wrapText="1"/>
    </xf>
    <xf numFmtId="182" fontId="60" fillId="0" borderId="30" xfId="0" applyNumberFormat="1" applyFont="1" applyBorder="1">
      <alignment vertical="center"/>
    </xf>
    <xf numFmtId="179" fontId="60" fillId="0" borderId="30" xfId="0" applyNumberFormat="1" applyFont="1" applyBorder="1">
      <alignment vertical="center"/>
    </xf>
    <xf numFmtId="182" fontId="60" fillId="36" borderId="32" xfId="0" applyNumberFormat="1" applyFont="1" applyFill="1" applyBorder="1">
      <alignment vertical="center"/>
    </xf>
    <xf numFmtId="0" fontId="60" fillId="0" borderId="37" xfId="0" applyFont="1" applyBorder="1">
      <alignment vertical="center"/>
    </xf>
    <xf numFmtId="0" fontId="60" fillId="0" borderId="37" xfId="0" applyFont="1" applyBorder="1" applyAlignment="1">
      <alignment vertical="center" wrapText="1"/>
    </xf>
    <xf numFmtId="0" fontId="58" fillId="36" borderId="38" xfId="0" applyFont="1" applyFill="1" applyBorder="1">
      <alignment vertical="center"/>
    </xf>
    <xf numFmtId="0" fontId="60" fillId="0" borderId="31" xfId="0" applyFont="1" applyBorder="1">
      <alignment vertical="center"/>
    </xf>
    <xf numFmtId="0" fontId="60" fillId="0" borderId="31" xfId="0" applyFont="1" applyBorder="1" applyAlignment="1">
      <alignment vertical="center" wrapText="1"/>
    </xf>
    <xf numFmtId="10" fontId="60" fillId="0" borderId="23" xfId="0" applyNumberFormat="1" applyFont="1" applyBorder="1">
      <alignment vertical="center"/>
    </xf>
    <xf numFmtId="179" fontId="60" fillId="0" borderId="23" xfId="0" applyNumberFormat="1" applyFont="1" applyBorder="1">
      <alignment vertical="center"/>
    </xf>
    <xf numFmtId="10" fontId="60" fillId="0" borderId="34" xfId="0" applyNumberFormat="1" applyFont="1" applyBorder="1">
      <alignment vertical="center"/>
    </xf>
    <xf numFmtId="0" fontId="58" fillId="36" borderId="24" xfId="0" applyFont="1" applyFill="1" applyBorder="1">
      <alignment vertical="center"/>
    </xf>
    <xf numFmtId="10" fontId="60" fillId="36" borderId="24" xfId="2" applyNumberFormat="1" applyFont="1" applyFill="1" applyBorder="1">
      <alignment vertical="center"/>
    </xf>
    <xf numFmtId="182" fontId="60" fillId="36" borderId="24" xfId="0" applyNumberFormat="1" applyFont="1" applyFill="1" applyBorder="1">
      <alignment vertical="center"/>
    </xf>
    <xf numFmtId="0" fontId="57" fillId="0" borderId="33" xfId="0" applyFont="1" applyFill="1" applyBorder="1" applyAlignment="1">
      <alignment horizontal="left" vertical="center" wrapText="1"/>
    </xf>
    <xf numFmtId="0" fontId="57" fillId="0" borderId="23" xfId="0" applyFont="1" applyFill="1" applyBorder="1" applyAlignment="1">
      <alignment horizontal="left" vertical="center" wrapText="1"/>
    </xf>
    <xf numFmtId="0" fontId="67" fillId="0" borderId="23" xfId="0" applyFont="1" applyBorder="1">
      <alignment vertical="center"/>
    </xf>
    <xf numFmtId="38" fontId="60" fillId="0" borderId="34" xfId="0" applyNumberFormat="1" applyFont="1" applyBorder="1">
      <alignment vertical="center"/>
    </xf>
    <xf numFmtId="0" fontId="60" fillId="36" borderId="24" xfId="0" applyFont="1" applyFill="1" applyBorder="1">
      <alignment vertical="center"/>
    </xf>
    <xf numFmtId="38" fontId="60" fillId="36" borderId="35" xfId="0" applyNumberFormat="1" applyFont="1" applyFill="1" applyBorder="1">
      <alignment vertical="center"/>
    </xf>
    <xf numFmtId="0" fontId="57" fillId="0" borderId="33" xfId="0" applyFont="1" applyFill="1" applyBorder="1">
      <alignment vertical="center"/>
    </xf>
    <xf numFmtId="0" fontId="57" fillId="0" borderId="23" xfId="0" applyFont="1" applyFill="1" applyBorder="1">
      <alignment vertical="center"/>
    </xf>
    <xf numFmtId="0" fontId="60" fillId="0" borderId="23" xfId="0" applyFont="1" applyBorder="1">
      <alignment vertical="center"/>
    </xf>
    <xf numFmtId="0" fontId="60" fillId="0" borderId="34" xfId="0" applyFont="1" applyBorder="1">
      <alignment vertical="center"/>
    </xf>
    <xf numFmtId="0" fontId="60" fillId="36" borderId="35" xfId="0" applyFont="1" applyFill="1" applyBorder="1">
      <alignment vertical="center"/>
    </xf>
    <xf numFmtId="178" fontId="60" fillId="0" borderId="23" xfId="1" applyFont="1" applyBorder="1">
      <alignment vertical="center"/>
    </xf>
    <xf numFmtId="178" fontId="60" fillId="0" borderId="30" xfId="1" applyFont="1" applyBorder="1">
      <alignment vertical="center"/>
    </xf>
    <xf numFmtId="0" fontId="95" fillId="0" borderId="0" xfId="200" applyFont="1" applyBorder="1" applyAlignment="1">
      <alignment horizontal="center" wrapText="1"/>
    </xf>
    <xf numFmtId="0" fontId="33" fillId="3" borderId="23" xfId="3" applyFont="1" applyFill="1" applyBorder="1" applyAlignment="1"/>
    <xf numFmtId="0" fontId="77" fillId="0" borderId="23" xfId="0" applyFont="1" applyBorder="1" applyAlignment="1">
      <alignment horizontal="center" vertical="center"/>
    </xf>
    <xf numFmtId="0" fontId="77" fillId="0" borderId="28" xfId="0" applyFont="1" applyBorder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6" fillId="0" borderId="25" xfId="0" applyFont="1" applyBorder="1" applyAlignment="1">
      <alignment horizontal="center" vertical="center"/>
    </xf>
    <xf numFmtId="179" fontId="68" fillId="0" borderId="0" xfId="1" applyNumberFormat="1" applyFont="1" applyAlignment="1">
      <alignment horizontal="center" vertical="center"/>
    </xf>
    <xf numFmtId="0" fontId="77" fillId="0" borderId="24" xfId="0" applyFont="1" applyBorder="1" applyAlignment="1">
      <alignment horizontal="center" vertical="center" wrapText="1"/>
    </xf>
    <xf numFmtId="0" fontId="77" fillId="0" borderId="23" xfId="0" applyFont="1" applyBorder="1" applyAlignment="1">
      <alignment horizontal="center" vertical="center" wrapText="1"/>
    </xf>
    <xf numFmtId="0" fontId="76" fillId="0" borderId="23" xfId="0" applyFont="1" applyBorder="1" applyAlignment="1">
      <alignment horizontal="left" vertical="center" wrapText="1"/>
    </xf>
    <xf numFmtId="189" fontId="76" fillId="0" borderId="23" xfId="0" applyNumberFormat="1" applyFont="1" applyBorder="1" applyAlignment="1">
      <alignment horizontal="right" vertical="center"/>
    </xf>
    <xf numFmtId="0" fontId="84" fillId="0" borderId="0" xfId="200" applyFont="1" applyAlignment="1">
      <alignment horizontal="center"/>
    </xf>
    <xf numFmtId="0" fontId="91" fillId="0" borderId="0" xfId="3" applyFont="1" applyAlignment="1" applyProtection="1">
      <alignment horizontal="center" vertical="center"/>
    </xf>
    <xf numFmtId="0" fontId="33" fillId="0" borderId="0" xfId="3"/>
    <xf numFmtId="0" fontId="92" fillId="0" borderId="0" xfId="3" applyFont="1" applyAlignment="1" applyProtection="1">
      <alignment horizontal="left" vertical="center"/>
    </xf>
  </cellXfs>
  <cellStyles count="1243">
    <cellStyle name="20% - 輔色1" xfId="23" builtinId="30" customBuiltin="1"/>
    <cellStyle name="20% - 輔色1 10" xfId="202"/>
    <cellStyle name="20% - 輔色1 10 2" xfId="485"/>
    <cellStyle name="20% - 輔色1 10 2 2" xfId="1045"/>
    <cellStyle name="20% - 輔色1 10 3" xfId="765"/>
    <cellStyle name="20% - 輔色1 11" xfId="215"/>
    <cellStyle name="20% - 輔色1 11 2" xfId="498"/>
    <cellStyle name="20% - 輔色1 11 2 2" xfId="1058"/>
    <cellStyle name="20% - 輔色1 11 3" xfId="778"/>
    <cellStyle name="20% - 輔色1 12" xfId="228"/>
    <cellStyle name="20% - 輔色1 12 2" xfId="511"/>
    <cellStyle name="20% - 輔色1 12 2 2" xfId="1071"/>
    <cellStyle name="20% - 輔色1 12 3" xfId="791"/>
    <cellStyle name="20% - 輔色1 13" xfId="242"/>
    <cellStyle name="20% - 輔色1 13 2" xfId="525"/>
    <cellStyle name="20% - 輔色1 13 2 2" xfId="1085"/>
    <cellStyle name="20% - 輔色1 13 3" xfId="804"/>
    <cellStyle name="20% - 輔色1 14" xfId="255"/>
    <cellStyle name="20% - 輔色1 14 2" xfId="538"/>
    <cellStyle name="20% - 輔色1 14 2 2" xfId="1098"/>
    <cellStyle name="20% - 輔色1 14 3" xfId="817"/>
    <cellStyle name="20% - 輔色1 15" xfId="271"/>
    <cellStyle name="20% - 輔色1 15 2" xfId="552"/>
    <cellStyle name="20% - 輔色1 15 2 2" xfId="1112"/>
    <cellStyle name="20% - 輔色1 15 3" xfId="831"/>
    <cellStyle name="20% - 輔色1 16" xfId="285"/>
    <cellStyle name="20% - 輔色1 16 2" xfId="566"/>
    <cellStyle name="20% - 輔色1 16 2 2" xfId="1126"/>
    <cellStyle name="20% - 輔色1 16 3" xfId="845"/>
    <cellStyle name="20% - 輔色1 17" xfId="298"/>
    <cellStyle name="20% - 輔色1 17 2" xfId="579"/>
    <cellStyle name="20% - 輔色1 17 2 2" xfId="1139"/>
    <cellStyle name="20% - 輔色1 17 3" xfId="858"/>
    <cellStyle name="20% - 輔色1 18" xfId="311"/>
    <cellStyle name="20% - 輔色1 18 2" xfId="592"/>
    <cellStyle name="20% - 輔色1 18 2 2" xfId="1152"/>
    <cellStyle name="20% - 輔色1 18 3" xfId="871"/>
    <cellStyle name="20% - 輔色1 19" xfId="324"/>
    <cellStyle name="20% - 輔色1 19 2" xfId="884"/>
    <cellStyle name="20% - 輔色1 2" xfId="49"/>
    <cellStyle name="20% - 輔色1 2 2" xfId="103"/>
    <cellStyle name="20% - 輔色1 2 2 2" xfId="390"/>
    <cellStyle name="20% - 輔色1 2 2 2 2" xfId="950"/>
    <cellStyle name="20% - 輔色1 2 2 3" xfId="671"/>
    <cellStyle name="20% - 輔色1 2 3" xfId="338"/>
    <cellStyle name="20% - 輔色1 2 3 2" xfId="898"/>
    <cellStyle name="20% - 輔色1 2 4" xfId="619"/>
    <cellStyle name="20% - 輔色1 20" xfId="605"/>
    <cellStyle name="20% - 輔色1 21" xfId="1165"/>
    <cellStyle name="20% - 輔色1 22" xfId="1178"/>
    <cellStyle name="20% - 輔色1 23" xfId="1191"/>
    <cellStyle name="20% - 輔色1 24" xfId="1204"/>
    <cellStyle name="20% - 輔色1 25" xfId="1217"/>
    <cellStyle name="20% - 輔色1 26" xfId="1231"/>
    <cellStyle name="20% - 輔色1 3" xfId="63"/>
    <cellStyle name="20% - 輔色1 3 2" xfId="117"/>
    <cellStyle name="20% - 輔色1 3 2 2" xfId="403"/>
    <cellStyle name="20% - 輔色1 3 2 2 2" xfId="963"/>
    <cellStyle name="20% - 輔色1 3 2 3" xfId="684"/>
    <cellStyle name="20% - 輔色1 3 3" xfId="351"/>
    <cellStyle name="20% - 輔色1 3 3 2" xfId="911"/>
    <cellStyle name="20% - 輔色1 3 4" xfId="632"/>
    <cellStyle name="20% - 輔色1 4" xfId="76"/>
    <cellStyle name="20% - 輔色1 4 2" xfId="130"/>
    <cellStyle name="20% - 輔色1 4 2 2" xfId="416"/>
    <cellStyle name="20% - 輔色1 4 2 2 2" xfId="976"/>
    <cellStyle name="20% - 輔色1 4 2 3" xfId="697"/>
    <cellStyle name="20% - 輔色1 4 3" xfId="364"/>
    <cellStyle name="20% - 輔色1 4 3 2" xfId="924"/>
    <cellStyle name="20% - 輔色1 4 4" xfId="645"/>
    <cellStyle name="20% - 輔色1 5" xfId="88"/>
    <cellStyle name="20% - 輔色1 5 2" xfId="376"/>
    <cellStyle name="20% - 輔色1 5 2 2" xfId="936"/>
    <cellStyle name="20% - 輔色1 5 3" xfId="657"/>
    <cellStyle name="20% - 輔色1 6" xfId="148"/>
    <cellStyle name="20% - 輔色1 6 2" xfId="433"/>
    <cellStyle name="20% - 輔色1 6 2 2" xfId="993"/>
    <cellStyle name="20% - 輔色1 6 3" xfId="713"/>
    <cellStyle name="20% - 輔色1 7" xfId="161"/>
    <cellStyle name="20% - 輔色1 7 2" xfId="446"/>
    <cellStyle name="20% - 輔色1 7 2 2" xfId="1006"/>
    <cellStyle name="20% - 輔色1 7 3" xfId="726"/>
    <cellStyle name="20% - 輔色1 8" xfId="175"/>
    <cellStyle name="20% - 輔色1 8 2" xfId="459"/>
    <cellStyle name="20% - 輔色1 8 2 2" xfId="1019"/>
    <cellStyle name="20% - 輔色1 8 3" xfId="739"/>
    <cellStyle name="20% - 輔色1 9" xfId="188"/>
    <cellStyle name="20% - 輔色1 9 2" xfId="472"/>
    <cellStyle name="20% - 輔色1 9 2 2" xfId="1032"/>
    <cellStyle name="20% - 輔色1 9 3" xfId="752"/>
    <cellStyle name="20% - 輔色2" xfId="27" builtinId="34" customBuiltin="1"/>
    <cellStyle name="20% - 輔色2 10" xfId="204"/>
    <cellStyle name="20% - 輔色2 10 2" xfId="487"/>
    <cellStyle name="20% - 輔色2 10 2 2" xfId="1047"/>
    <cellStyle name="20% - 輔色2 10 3" xfId="767"/>
    <cellStyle name="20% - 輔色2 11" xfId="217"/>
    <cellStyle name="20% - 輔色2 11 2" xfId="500"/>
    <cellStyle name="20% - 輔色2 11 2 2" xfId="1060"/>
    <cellStyle name="20% - 輔色2 11 3" xfId="780"/>
    <cellStyle name="20% - 輔色2 12" xfId="230"/>
    <cellStyle name="20% - 輔色2 12 2" xfId="513"/>
    <cellStyle name="20% - 輔色2 12 2 2" xfId="1073"/>
    <cellStyle name="20% - 輔色2 12 3" xfId="793"/>
    <cellStyle name="20% - 輔色2 13" xfId="244"/>
    <cellStyle name="20% - 輔色2 13 2" xfId="527"/>
    <cellStyle name="20% - 輔色2 13 2 2" xfId="1087"/>
    <cellStyle name="20% - 輔色2 13 3" xfId="806"/>
    <cellStyle name="20% - 輔色2 14" xfId="257"/>
    <cellStyle name="20% - 輔色2 14 2" xfId="540"/>
    <cellStyle name="20% - 輔色2 14 2 2" xfId="1100"/>
    <cellStyle name="20% - 輔色2 14 3" xfId="819"/>
    <cellStyle name="20% - 輔色2 15" xfId="273"/>
    <cellStyle name="20% - 輔色2 15 2" xfId="554"/>
    <cellStyle name="20% - 輔色2 15 2 2" xfId="1114"/>
    <cellStyle name="20% - 輔色2 15 3" xfId="833"/>
    <cellStyle name="20% - 輔色2 16" xfId="287"/>
    <cellStyle name="20% - 輔色2 16 2" xfId="568"/>
    <cellStyle name="20% - 輔色2 16 2 2" xfId="1128"/>
    <cellStyle name="20% - 輔色2 16 3" xfId="847"/>
    <cellStyle name="20% - 輔色2 17" xfId="300"/>
    <cellStyle name="20% - 輔色2 17 2" xfId="581"/>
    <cellStyle name="20% - 輔色2 17 2 2" xfId="1141"/>
    <cellStyle name="20% - 輔色2 17 3" xfId="860"/>
    <cellStyle name="20% - 輔色2 18" xfId="313"/>
    <cellStyle name="20% - 輔色2 18 2" xfId="594"/>
    <cellStyle name="20% - 輔色2 18 2 2" xfId="1154"/>
    <cellStyle name="20% - 輔色2 18 3" xfId="873"/>
    <cellStyle name="20% - 輔色2 19" xfId="326"/>
    <cellStyle name="20% - 輔色2 19 2" xfId="886"/>
    <cellStyle name="20% - 輔色2 2" xfId="51"/>
    <cellStyle name="20% - 輔色2 2 2" xfId="105"/>
    <cellStyle name="20% - 輔色2 2 2 2" xfId="392"/>
    <cellStyle name="20% - 輔色2 2 2 2 2" xfId="952"/>
    <cellStyle name="20% - 輔色2 2 2 3" xfId="673"/>
    <cellStyle name="20% - 輔色2 2 3" xfId="340"/>
    <cellStyle name="20% - 輔色2 2 3 2" xfId="900"/>
    <cellStyle name="20% - 輔色2 2 4" xfId="621"/>
    <cellStyle name="20% - 輔色2 20" xfId="607"/>
    <cellStyle name="20% - 輔色2 21" xfId="1167"/>
    <cellStyle name="20% - 輔色2 22" xfId="1180"/>
    <cellStyle name="20% - 輔色2 23" xfId="1193"/>
    <cellStyle name="20% - 輔色2 24" xfId="1206"/>
    <cellStyle name="20% - 輔色2 25" xfId="1219"/>
    <cellStyle name="20% - 輔色2 26" xfId="1233"/>
    <cellStyle name="20% - 輔色2 3" xfId="65"/>
    <cellStyle name="20% - 輔色2 3 2" xfId="119"/>
    <cellStyle name="20% - 輔色2 3 2 2" xfId="405"/>
    <cellStyle name="20% - 輔色2 3 2 2 2" xfId="965"/>
    <cellStyle name="20% - 輔色2 3 2 3" xfId="686"/>
    <cellStyle name="20% - 輔色2 3 3" xfId="353"/>
    <cellStyle name="20% - 輔色2 3 3 2" xfId="913"/>
    <cellStyle name="20% - 輔色2 3 4" xfId="634"/>
    <cellStyle name="20% - 輔色2 4" xfId="78"/>
    <cellStyle name="20% - 輔色2 4 2" xfId="132"/>
    <cellStyle name="20% - 輔色2 4 2 2" xfId="418"/>
    <cellStyle name="20% - 輔色2 4 2 2 2" xfId="978"/>
    <cellStyle name="20% - 輔色2 4 2 3" xfId="699"/>
    <cellStyle name="20% - 輔色2 4 3" xfId="366"/>
    <cellStyle name="20% - 輔色2 4 3 2" xfId="926"/>
    <cellStyle name="20% - 輔色2 4 4" xfId="647"/>
    <cellStyle name="20% - 輔色2 5" xfId="90"/>
    <cellStyle name="20% - 輔色2 5 2" xfId="378"/>
    <cellStyle name="20% - 輔色2 5 2 2" xfId="938"/>
    <cellStyle name="20% - 輔色2 5 3" xfId="659"/>
    <cellStyle name="20% - 輔色2 6" xfId="150"/>
    <cellStyle name="20% - 輔色2 6 2" xfId="435"/>
    <cellStyle name="20% - 輔色2 6 2 2" xfId="995"/>
    <cellStyle name="20% - 輔色2 6 3" xfId="715"/>
    <cellStyle name="20% - 輔色2 7" xfId="163"/>
    <cellStyle name="20% - 輔色2 7 2" xfId="448"/>
    <cellStyle name="20% - 輔色2 7 2 2" xfId="1008"/>
    <cellStyle name="20% - 輔色2 7 3" xfId="728"/>
    <cellStyle name="20% - 輔色2 8" xfId="177"/>
    <cellStyle name="20% - 輔色2 8 2" xfId="461"/>
    <cellStyle name="20% - 輔色2 8 2 2" xfId="1021"/>
    <cellStyle name="20% - 輔色2 8 3" xfId="741"/>
    <cellStyle name="20% - 輔色2 9" xfId="190"/>
    <cellStyle name="20% - 輔色2 9 2" xfId="474"/>
    <cellStyle name="20% - 輔色2 9 2 2" xfId="1034"/>
    <cellStyle name="20% - 輔色2 9 3" xfId="754"/>
    <cellStyle name="20% - 輔色3" xfId="31" builtinId="38" customBuiltin="1"/>
    <cellStyle name="20% - 輔色3 10" xfId="206"/>
    <cellStyle name="20% - 輔色3 10 2" xfId="489"/>
    <cellStyle name="20% - 輔色3 10 2 2" xfId="1049"/>
    <cellStyle name="20% - 輔色3 10 3" xfId="769"/>
    <cellStyle name="20% - 輔色3 11" xfId="219"/>
    <cellStyle name="20% - 輔色3 11 2" xfId="502"/>
    <cellStyle name="20% - 輔色3 11 2 2" xfId="1062"/>
    <cellStyle name="20% - 輔色3 11 3" xfId="782"/>
    <cellStyle name="20% - 輔色3 12" xfId="232"/>
    <cellStyle name="20% - 輔色3 12 2" xfId="515"/>
    <cellStyle name="20% - 輔色3 12 2 2" xfId="1075"/>
    <cellStyle name="20% - 輔色3 12 3" xfId="795"/>
    <cellStyle name="20% - 輔色3 13" xfId="246"/>
    <cellStyle name="20% - 輔色3 13 2" xfId="529"/>
    <cellStyle name="20% - 輔色3 13 2 2" xfId="1089"/>
    <cellStyle name="20% - 輔色3 13 3" xfId="808"/>
    <cellStyle name="20% - 輔色3 14" xfId="259"/>
    <cellStyle name="20% - 輔色3 14 2" xfId="542"/>
    <cellStyle name="20% - 輔色3 14 2 2" xfId="1102"/>
    <cellStyle name="20% - 輔色3 14 3" xfId="821"/>
    <cellStyle name="20% - 輔色3 15" xfId="275"/>
    <cellStyle name="20% - 輔色3 15 2" xfId="556"/>
    <cellStyle name="20% - 輔色3 15 2 2" xfId="1116"/>
    <cellStyle name="20% - 輔色3 15 3" xfId="835"/>
    <cellStyle name="20% - 輔色3 16" xfId="289"/>
    <cellStyle name="20% - 輔色3 16 2" xfId="570"/>
    <cellStyle name="20% - 輔色3 16 2 2" xfId="1130"/>
    <cellStyle name="20% - 輔色3 16 3" xfId="849"/>
    <cellStyle name="20% - 輔色3 17" xfId="302"/>
    <cellStyle name="20% - 輔色3 17 2" xfId="583"/>
    <cellStyle name="20% - 輔色3 17 2 2" xfId="1143"/>
    <cellStyle name="20% - 輔色3 17 3" xfId="862"/>
    <cellStyle name="20% - 輔色3 18" xfId="315"/>
    <cellStyle name="20% - 輔色3 18 2" xfId="596"/>
    <cellStyle name="20% - 輔色3 18 2 2" xfId="1156"/>
    <cellStyle name="20% - 輔色3 18 3" xfId="875"/>
    <cellStyle name="20% - 輔色3 19" xfId="328"/>
    <cellStyle name="20% - 輔色3 19 2" xfId="888"/>
    <cellStyle name="20% - 輔色3 2" xfId="53"/>
    <cellStyle name="20% - 輔色3 2 2" xfId="107"/>
    <cellStyle name="20% - 輔色3 2 2 2" xfId="394"/>
    <cellStyle name="20% - 輔色3 2 2 2 2" xfId="954"/>
    <cellStyle name="20% - 輔色3 2 2 3" xfId="675"/>
    <cellStyle name="20% - 輔色3 2 3" xfId="342"/>
    <cellStyle name="20% - 輔色3 2 3 2" xfId="902"/>
    <cellStyle name="20% - 輔色3 2 4" xfId="623"/>
    <cellStyle name="20% - 輔色3 20" xfId="609"/>
    <cellStyle name="20% - 輔色3 21" xfId="1169"/>
    <cellStyle name="20% - 輔色3 22" xfId="1182"/>
    <cellStyle name="20% - 輔色3 23" xfId="1195"/>
    <cellStyle name="20% - 輔色3 24" xfId="1208"/>
    <cellStyle name="20% - 輔色3 25" xfId="1221"/>
    <cellStyle name="20% - 輔色3 26" xfId="1235"/>
    <cellStyle name="20% - 輔色3 3" xfId="67"/>
    <cellStyle name="20% - 輔色3 3 2" xfId="121"/>
    <cellStyle name="20% - 輔色3 3 2 2" xfId="407"/>
    <cellStyle name="20% - 輔色3 3 2 2 2" xfId="967"/>
    <cellStyle name="20% - 輔色3 3 2 3" xfId="688"/>
    <cellStyle name="20% - 輔色3 3 3" xfId="355"/>
    <cellStyle name="20% - 輔色3 3 3 2" xfId="915"/>
    <cellStyle name="20% - 輔色3 3 4" xfId="636"/>
    <cellStyle name="20% - 輔色3 4" xfId="80"/>
    <cellStyle name="20% - 輔色3 4 2" xfId="134"/>
    <cellStyle name="20% - 輔色3 4 2 2" xfId="420"/>
    <cellStyle name="20% - 輔色3 4 2 2 2" xfId="980"/>
    <cellStyle name="20% - 輔色3 4 2 3" xfId="701"/>
    <cellStyle name="20% - 輔色3 4 3" xfId="368"/>
    <cellStyle name="20% - 輔色3 4 3 2" xfId="928"/>
    <cellStyle name="20% - 輔色3 4 4" xfId="649"/>
    <cellStyle name="20% - 輔色3 5" xfId="92"/>
    <cellStyle name="20% - 輔色3 5 2" xfId="380"/>
    <cellStyle name="20% - 輔色3 5 2 2" xfId="940"/>
    <cellStyle name="20% - 輔色3 5 3" xfId="661"/>
    <cellStyle name="20% - 輔色3 6" xfId="152"/>
    <cellStyle name="20% - 輔色3 6 2" xfId="437"/>
    <cellStyle name="20% - 輔色3 6 2 2" xfId="997"/>
    <cellStyle name="20% - 輔色3 6 3" xfId="717"/>
    <cellStyle name="20% - 輔色3 7" xfId="165"/>
    <cellStyle name="20% - 輔色3 7 2" xfId="450"/>
    <cellStyle name="20% - 輔色3 7 2 2" xfId="1010"/>
    <cellStyle name="20% - 輔色3 7 3" xfId="730"/>
    <cellStyle name="20% - 輔色3 8" xfId="179"/>
    <cellStyle name="20% - 輔色3 8 2" xfId="463"/>
    <cellStyle name="20% - 輔色3 8 2 2" xfId="1023"/>
    <cellStyle name="20% - 輔色3 8 3" xfId="743"/>
    <cellStyle name="20% - 輔色3 9" xfId="192"/>
    <cellStyle name="20% - 輔色3 9 2" xfId="476"/>
    <cellStyle name="20% - 輔色3 9 2 2" xfId="1036"/>
    <cellStyle name="20% - 輔色3 9 3" xfId="756"/>
    <cellStyle name="20% - 輔色4" xfId="35" builtinId="42" customBuiltin="1"/>
    <cellStyle name="20% - 輔色4 10" xfId="208"/>
    <cellStyle name="20% - 輔色4 10 2" xfId="491"/>
    <cellStyle name="20% - 輔色4 10 2 2" xfId="1051"/>
    <cellStyle name="20% - 輔色4 10 3" xfId="771"/>
    <cellStyle name="20% - 輔色4 11" xfId="221"/>
    <cellStyle name="20% - 輔色4 11 2" xfId="504"/>
    <cellStyle name="20% - 輔色4 11 2 2" xfId="1064"/>
    <cellStyle name="20% - 輔色4 11 3" xfId="784"/>
    <cellStyle name="20% - 輔色4 12" xfId="234"/>
    <cellStyle name="20% - 輔色4 12 2" xfId="517"/>
    <cellStyle name="20% - 輔色4 12 2 2" xfId="1077"/>
    <cellStyle name="20% - 輔色4 12 3" xfId="797"/>
    <cellStyle name="20% - 輔色4 13" xfId="248"/>
    <cellStyle name="20% - 輔色4 13 2" xfId="531"/>
    <cellStyle name="20% - 輔色4 13 2 2" xfId="1091"/>
    <cellStyle name="20% - 輔色4 13 3" xfId="810"/>
    <cellStyle name="20% - 輔色4 14" xfId="261"/>
    <cellStyle name="20% - 輔色4 14 2" xfId="544"/>
    <cellStyle name="20% - 輔色4 14 2 2" xfId="1104"/>
    <cellStyle name="20% - 輔色4 14 3" xfId="823"/>
    <cellStyle name="20% - 輔色4 15" xfId="277"/>
    <cellStyle name="20% - 輔色4 15 2" xfId="558"/>
    <cellStyle name="20% - 輔色4 15 2 2" xfId="1118"/>
    <cellStyle name="20% - 輔色4 15 3" xfId="837"/>
    <cellStyle name="20% - 輔色4 16" xfId="291"/>
    <cellStyle name="20% - 輔色4 16 2" xfId="572"/>
    <cellStyle name="20% - 輔色4 16 2 2" xfId="1132"/>
    <cellStyle name="20% - 輔色4 16 3" xfId="851"/>
    <cellStyle name="20% - 輔色4 17" xfId="304"/>
    <cellStyle name="20% - 輔色4 17 2" xfId="585"/>
    <cellStyle name="20% - 輔色4 17 2 2" xfId="1145"/>
    <cellStyle name="20% - 輔色4 17 3" xfId="864"/>
    <cellStyle name="20% - 輔色4 18" xfId="317"/>
    <cellStyle name="20% - 輔色4 18 2" xfId="598"/>
    <cellStyle name="20% - 輔色4 18 2 2" xfId="1158"/>
    <cellStyle name="20% - 輔色4 18 3" xfId="877"/>
    <cellStyle name="20% - 輔色4 19" xfId="330"/>
    <cellStyle name="20% - 輔色4 19 2" xfId="890"/>
    <cellStyle name="20% - 輔色4 2" xfId="55"/>
    <cellStyle name="20% - 輔色4 2 2" xfId="109"/>
    <cellStyle name="20% - 輔色4 2 2 2" xfId="396"/>
    <cellStyle name="20% - 輔色4 2 2 2 2" xfId="956"/>
    <cellStyle name="20% - 輔色4 2 2 3" xfId="677"/>
    <cellStyle name="20% - 輔色4 2 3" xfId="344"/>
    <cellStyle name="20% - 輔色4 2 3 2" xfId="904"/>
    <cellStyle name="20% - 輔色4 2 4" xfId="625"/>
    <cellStyle name="20% - 輔色4 20" xfId="611"/>
    <cellStyle name="20% - 輔色4 21" xfId="1171"/>
    <cellStyle name="20% - 輔色4 22" xfId="1184"/>
    <cellStyle name="20% - 輔色4 23" xfId="1197"/>
    <cellStyle name="20% - 輔色4 24" xfId="1210"/>
    <cellStyle name="20% - 輔色4 25" xfId="1223"/>
    <cellStyle name="20% - 輔色4 26" xfId="1237"/>
    <cellStyle name="20% - 輔色4 3" xfId="69"/>
    <cellStyle name="20% - 輔色4 3 2" xfId="123"/>
    <cellStyle name="20% - 輔色4 3 2 2" xfId="409"/>
    <cellStyle name="20% - 輔色4 3 2 2 2" xfId="969"/>
    <cellStyle name="20% - 輔色4 3 2 3" xfId="690"/>
    <cellStyle name="20% - 輔色4 3 3" xfId="357"/>
    <cellStyle name="20% - 輔色4 3 3 2" xfId="917"/>
    <cellStyle name="20% - 輔色4 3 4" xfId="638"/>
    <cellStyle name="20% - 輔色4 4" xfId="82"/>
    <cellStyle name="20% - 輔色4 4 2" xfId="136"/>
    <cellStyle name="20% - 輔色4 4 2 2" xfId="422"/>
    <cellStyle name="20% - 輔色4 4 2 2 2" xfId="982"/>
    <cellStyle name="20% - 輔色4 4 2 3" xfId="703"/>
    <cellStyle name="20% - 輔色4 4 3" xfId="370"/>
    <cellStyle name="20% - 輔色4 4 3 2" xfId="930"/>
    <cellStyle name="20% - 輔色4 4 4" xfId="651"/>
    <cellStyle name="20% - 輔色4 5" xfId="94"/>
    <cellStyle name="20% - 輔色4 5 2" xfId="382"/>
    <cellStyle name="20% - 輔色4 5 2 2" xfId="942"/>
    <cellStyle name="20% - 輔色4 5 3" xfId="663"/>
    <cellStyle name="20% - 輔色4 6" xfId="154"/>
    <cellStyle name="20% - 輔色4 6 2" xfId="439"/>
    <cellStyle name="20% - 輔色4 6 2 2" xfId="999"/>
    <cellStyle name="20% - 輔色4 6 3" xfId="719"/>
    <cellStyle name="20% - 輔色4 7" xfId="167"/>
    <cellStyle name="20% - 輔色4 7 2" xfId="452"/>
    <cellStyle name="20% - 輔色4 7 2 2" xfId="1012"/>
    <cellStyle name="20% - 輔色4 7 3" xfId="732"/>
    <cellStyle name="20% - 輔色4 8" xfId="181"/>
    <cellStyle name="20% - 輔色4 8 2" xfId="465"/>
    <cellStyle name="20% - 輔色4 8 2 2" xfId="1025"/>
    <cellStyle name="20% - 輔色4 8 3" xfId="745"/>
    <cellStyle name="20% - 輔色4 9" xfId="194"/>
    <cellStyle name="20% - 輔色4 9 2" xfId="478"/>
    <cellStyle name="20% - 輔色4 9 2 2" xfId="1038"/>
    <cellStyle name="20% - 輔色4 9 3" xfId="758"/>
    <cellStyle name="20% - 輔色5" xfId="39" builtinId="46" customBuiltin="1"/>
    <cellStyle name="20% - 輔色5 10" xfId="210"/>
    <cellStyle name="20% - 輔色5 10 2" xfId="493"/>
    <cellStyle name="20% - 輔色5 10 2 2" xfId="1053"/>
    <cellStyle name="20% - 輔色5 10 3" xfId="773"/>
    <cellStyle name="20% - 輔色5 11" xfId="223"/>
    <cellStyle name="20% - 輔色5 11 2" xfId="506"/>
    <cellStyle name="20% - 輔色5 11 2 2" xfId="1066"/>
    <cellStyle name="20% - 輔色5 11 3" xfId="786"/>
    <cellStyle name="20% - 輔色5 12" xfId="236"/>
    <cellStyle name="20% - 輔色5 12 2" xfId="519"/>
    <cellStyle name="20% - 輔色5 12 2 2" xfId="1079"/>
    <cellStyle name="20% - 輔色5 12 3" xfId="799"/>
    <cellStyle name="20% - 輔色5 13" xfId="250"/>
    <cellStyle name="20% - 輔色5 13 2" xfId="533"/>
    <cellStyle name="20% - 輔色5 13 2 2" xfId="1093"/>
    <cellStyle name="20% - 輔色5 13 3" xfId="812"/>
    <cellStyle name="20% - 輔色5 14" xfId="263"/>
    <cellStyle name="20% - 輔色5 14 2" xfId="546"/>
    <cellStyle name="20% - 輔色5 14 2 2" xfId="1106"/>
    <cellStyle name="20% - 輔色5 14 3" xfId="825"/>
    <cellStyle name="20% - 輔色5 15" xfId="279"/>
    <cellStyle name="20% - 輔色5 15 2" xfId="560"/>
    <cellStyle name="20% - 輔色5 15 2 2" xfId="1120"/>
    <cellStyle name="20% - 輔色5 15 3" xfId="839"/>
    <cellStyle name="20% - 輔色5 16" xfId="293"/>
    <cellStyle name="20% - 輔色5 16 2" xfId="574"/>
    <cellStyle name="20% - 輔色5 16 2 2" xfId="1134"/>
    <cellStyle name="20% - 輔色5 16 3" xfId="853"/>
    <cellStyle name="20% - 輔色5 17" xfId="306"/>
    <cellStyle name="20% - 輔色5 17 2" xfId="587"/>
    <cellStyle name="20% - 輔色5 17 2 2" xfId="1147"/>
    <cellStyle name="20% - 輔色5 17 3" xfId="866"/>
    <cellStyle name="20% - 輔色5 18" xfId="319"/>
    <cellStyle name="20% - 輔色5 18 2" xfId="600"/>
    <cellStyle name="20% - 輔色5 18 2 2" xfId="1160"/>
    <cellStyle name="20% - 輔色5 18 3" xfId="879"/>
    <cellStyle name="20% - 輔色5 19" xfId="332"/>
    <cellStyle name="20% - 輔色5 19 2" xfId="892"/>
    <cellStyle name="20% - 輔色5 2" xfId="57"/>
    <cellStyle name="20% - 輔色5 2 2" xfId="111"/>
    <cellStyle name="20% - 輔色5 2 2 2" xfId="398"/>
    <cellStyle name="20% - 輔色5 2 2 2 2" xfId="958"/>
    <cellStyle name="20% - 輔色5 2 2 3" xfId="679"/>
    <cellStyle name="20% - 輔色5 2 3" xfId="346"/>
    <cellStyle name="20% - 輔色5 2 3 2" xfId="906"/>
    <cellStyle name="20% - 輔色5 2 4" xfId="627"/>
    <cellStyle name="20% - 輔色5 20" xfId="613"/>
    <cellStyle name="20% - 輔色5 21" xfId="1173"/>
    <cellStyle name="20% - 輔色5 22" xfId="1186"/>
    <cellStyle name="20% - 輔色5 23" xfId="1199"/>
    <cellStyle name="20% - 輔色5 24" xfId="1212"/>
    <cellStyle name="20% - 輔色5 25" xfId="1225"/>
    <cellStyle name="20% - 輔色5 26" xfId="1239"/>
    <cellStyle name="20% - 輔色5 3" xfId="71"/>
    <cellStyle name="20% - 輔色5 3 2" xfId="125"/>
    <cellStyle name="20% - 輔色5 3 2 2" xfId="411"/>
    <cellStyle name="20% - 輔色5 3 2 2 2" xfId="971"/>
    <cellStyle name="20% - 輔色5 3 2 3" xfId="692"/>
    <cellStyle name="20% - 輔色5 3 3" xfId="359"/>
    <cellStyle name="20% - 輔色5 3 3 2" xfId="919"/>
    <cellStyle name="20% - 輔色5 3 4" xfId="640"/>
    <cellStyle name="20% - 輔色5 4" xfId="84"/>
    <cellStyle name="20% - 輔色5 4 2" xfId="138"/>
    <cellStyle name="20% - 輔色5 4 2 2" xfId="424"/>
    <cellStyle name="20% - 輔色5 4 2 2 2" xfId="984"/>
    <cellStyle name="20% - 輔色5 4 2 3" xfId="705"/>
    <cellStyle name="20% - 輔色5 4 3" xfId="372"/>
    <cellStyle name="20% - 輔色5 4 3 2" xfId="932"/>
    <cellStyle name="20% - 輔色5 4 4" xfId="653"/>
    <cellStyle name="20% - 輔色5 5" xfId="96"/>
    <cellStyle name="20% - 輔色5 5 2" xfId="384"/>
    <cellStyle name="20% - 輔色5 5 2 2" xfId="944"/>
    <cellStyle name="20% - 輔色5 5 3" xfId="665"/>
    <cellStyle name="20% - 輔色5 6" xfId="156"/>
    <cellStyle name="20% - 輔色5 6 2" xfId="441"/>
    <cellStyle name="20% - 輔色5 6 2 2" xfId="1001"/>
    <cellStyle name="20% - 輔色5 6 3" xfId="721"/>
    <cellStyle name="20% - 輔色5 7" xfId="169"/>
    <cellStyle name="20% - 輔色5 7 2" xfId="454"/>
    <cellStyle name="20% - 輔色5 7 2 2" xfId="1014"/>
    <cellStyle name="20% - 輔色5 7 3" xfId="734"/>
    <cellStyle name="20% - 輔色5 8" xfId="183"/>
    <cellStyle name="20% - 輔色5 8 2" xfId="467"/>
    <cellStyle name="20% - 輔色5 8 2 2" xfId="1027"/>
    <cellStyle name="20% - 輔色5 8 3" xfId="747"/>
    <cellStyle name="20% - 輔色5 9" xfId="196"/>
    <cellStyle name="20% - 輔色5 9 2" xfId="480"/>
    <cellStyle name="20% - 輔色5 9 2 2" xfId="1040"/>
    <cellStyle name="20% - 輔色5 9 3" xfId="760"/>
    <cellStyle name="20% - 輔色6" xfId="43" builtinId="50" customBuiltin="1"/>
    <cellStyle name="20% - 輔色6 10" xfId="212"/>
    <cellStyle name="20% - 輔色6 10 2" xfId="495"/>
    <cellStyle name="20% - 輔色6 10 2 2" xfId="1055"/>
    <cellStyle name="20% - 輔色6 10 3" xfId="775"/>
    <cellStyle name="20% - 輔色6 11" xfId="225"/>
    <cellStyle name="20% - 輔色6 11 2" xfId="508"/>
    <cellStyle name="20% - 輔色6 11 2 2" xfId="1068"/>
    <cellStyle name="20% - 輔色6 11 3" xfId="788"/>
    <cellStyle name="20% - 輔色6 12" xfId="238"/>
    <cellStyle name="20% - 輔色6 12 2" xfId="521"/>
    <cellStyle name="20% - 輔色6 12 2 2" xfId="1081"/>
    <cellStyle name="20% - 輔色6 12 3" xfId="801"/>
    <cellStyle name="20% - 輔色6 13" xfId="252"/>
    <cellStyle name="20% - 輔色6 13 2" xfId="535"/>
    <cellStyle name="20% - 輔色6 13 2 2" xfId="1095"/>
    <cellStyle name="20% - 輔色6 13 3" xfId="814"/>
    <cellStyle name="20% - 輔色6 14" xfId="265"/>
    <cellStyle name="20% - 輔色6 14 2" xfId="548"/>
    <cellStyle name="20% - 輔色6 14 2 2" xfId="1108"/>
    <cellStyle name="20% - 輔色6 14 3" xfId="827"/>
    <cellStyle name="20% - 輔色6 15" xfId="281"/>
    <cellStyle name="20% - 輔色6 15 2" xfId="562"/>
    <cellStyle name="20% - 輔色6 15 2 2" xfId="1122"/>
    <cellStyle name="20% - 輔色6 15 3" xfId="841"/>
    <cellStyle name="20% - 輔色6 16" xfId="295"/>
    <cellStyle name="20% - 輔色6 16 2" xfId="576"/>
    <cellStyle name="20% - 輔色6 16 2 2" xfId="1136"/>
    <cellStyle name="20% - 輔色6 16 3" xfId="855"/>
    <cellStyle name="20% - 輔色6 17" xfId="308"/>
    <cellStyle name="20% - 輔色6 17 2" xfId="589"/>
    <cellStyle name="20% - 輔色6 17 2 2" xfId="1149"/>
    <cellStyle name="20% - 輔色6 17 3" xfId="868"/>
    <cellStyle name="20% - 輔色6 18" xfId="321"/>
    <cellStyle name="20% - 輔色6 18 2" xfId="602"/>
    <cellStyle name="20% - 輔色6 18 2 2" xfId="1162"/>
    <cellStyle name="20% - 輔色6 18 3" xfId="881"/>
    <cellStyle name="20% - 輔色6 19" xfId="334"/>
    <cellStyle name="20% - 輔色6 19 2" xfId="894"/>
    <cellStyle name="20% - 輔色6 2" xfId="59"/>
    <cellStyle name="20% - 輔色6 2 2" xfId="113"/>
    <cellStyle name="20% - 輔色6 2 2 2" xfId="400"/>
    <cellStyle name="20% - 輔色6 2 2 2 2" xfId="960"/>
    <cellStyle name="20% - 輔色6 2 2 3" xfId="681"/>
    <cellStyle name="20% - 輔色6 2 3" xfId="348"/>
    <cellStyle name="20% - 輔色6 2 3 2" xfId="908"/>
    <cellStyle name="20% - 輔色6 2 4" xfId="629"/>
    <cellStyle name="20% - 輔色6 20" xfId="615"/>
    <cellStyle name="20% - 輔色6 21" xfId="1175"/>
    <cellStyle name="20% - 輔色6 22" xfId="1188"/>
    <cellStyle name="20% - 輔色6 23" xfId="1201"/>
    <cellStyle name="20% - 輔色6 24" xfId="1214"/>
    <cellStyle name="20% - 輔色6 25" xfId="1227"/>
    <cellStyle name="20% - 輔色6 26" xfId="1241"/>
    <cellStyle name="20% - 輔色6 3" xfId="73"/>
    <cellStyle name="20% - 輔色6 3 2" xfId="127"/>
    <cellStyle name="20% - 輔色6 3 2 2" xfId="413"/>
    <cellStyle name="20% - 輔色6 3 2 2 2" xfId="973"/>
    <cellStyle name="20% - 輔色6 3 2 3" xfId="694"/>
    <cellStyle name="20% - 輔色6 3 3" xfId="361"/>
    <cellStyle name="20% - 輔色6 3 3 2" xfId="921"/>
    <cellStyle name="20% - 輔色6 3 4" xfId="642"/>
    <cellStyle name="20% - 輔色6 4" xfId="86"/>
    <cellStyle name="20% - 輔色6 4 2" xfId="140"/>
    <cellStyle name="20% - 輔色6 4 2 2" xfId="426"/>
    <cellStyle name="20% - 輔色6 4 2 2 2" xfId="986"/>
    <cellStyle name="20% - 輔色6 4 2 3" xfId="707"/>
    <cellStyle name="20% - 輔色6 4 3" xfId="374"/>
    <cellStyle name="20% - 輔色6 4 3 2" xfId="934"/>
    <cellStyle name="20% - 輔色6 4 4" xfId="655"/>
    <cellStyle name="20% - 輔色6 5" xfId="98"/>
    <cellStyle name="20% - 輔色6 5 2" xfId="386"/>
    <cellStyle name="20% - 輔色6 5 2 2" xfId="946"/>
    <cellStyle name="20% - 輔色6 5 3" xfId="667"/>
    <cellStyle name="20% - 輔色6 6" xfId="158"/>
    <cellStyle name="20% - 輔色6 6 2" xfId="443"/>
    <cellStyle name="20% - 輔色6 6 2 2" xfId="1003"/>
    <cellStyle name="20% - 輔色6 6 3" xfId="723"/>
    <cellStyle name="20% - 輔色6 7" xfId="171"/>
    <cellStyle name="20% - 輔色6 7 2" xfId="456"/>
    <cellStyle name="20% - 輔色6 7 2 2" xfId="1016"/>
    <cellStyle name="20% - 輔色6 7 3" xfId="736"/>
    <cellStyle name="20% - 輔色6 8" xfId="185"/>
    <cellStyle name="20% - 輔色6 8 2" xfId="469"/>
    <cellStyle name="20% - 輔色6 8 2 2" xfId="1029"/>
    <cellStyle name="20% - 輔色6 8 3" xfId="749"/>
    <cellStyle name="20% - 輔色6 9" xfId="198"/>
    <cellStyle name="20% - 輔色6 9 2" xfId="482"/>
    <cellStyle name="20% - 輔色6 9 2 2" xfId="1042"/>
    <cellStyle name="20% - 輔色6 9 3" xfId="762"/>
    <cellStyle name="40% - 輔色1" xfId="24" builtinId="31" customBuiltin="1"/>
    <cellStyle name="40% - 輔色1 10" xfId="203"/>
    <cellStyle name="40% - 輔色1 10 2" xfId="486"/>
    <cellStyle name="40% - 輔色1 10 2 2" xfId="1046"/>
    <cellStyle name="40% - 輔色1 10 3" xfId="766"/>
    <cellStyle name="40% - 輔色1 11" xfId="216"/>
    <cellStyle name="40% - 輔色1 11 2" xfId="499"/>
    <cellStyle name="40% - 輔色1 11 2 2" xfId="1059"/>
    <cellStyle name="40% - 輔色1 11 3" xfId="779"/>
    <cellStyle name="40% - 輔色1 12" xfId="229"/>
    <cellStyle name="40% - 輔色1 12 2" xfId="512"/>
    <cellStyle name="40% - 輔色1 12 2 2" xfId="1072"/>
    <cellStyle name="40% - 輔色1 12 3" xfId="792"/>
    <cellStyle name="40% - 輔色1 13" xfId="243"/>
    <cellStyle name="40% - 輔色1 13 2" xfId="526"/>
    <cellStyle name="40% - 輔色1 13 2 2" xfId="1086"/>
    <cellStyle name="40% - 輔色1 13 3" xfId="805"/>
    <cellStyle name="40% - 輔色1 14" xfId="256"/>
    <cellStyle name="40% - 輔色1 14 2" xfId="539"/>
    <cellStyle name="40% - 輔色1 14 2 2" xfId="1099"/>
    <cellStyle name="40% - 輔色1 14 3" xfId="818"/>
    <cellStyle name="40% - 輔色1 15" xfId="272"/>
    <cellStyle name="40% - 輔色1 15 2" xfId="553"/>
    <cellStyle name="40% - 輔色1 15 2 2" xfId="1113"/>
    <cellStyle name="40% - 輔色1 15 3" xfId="832"/>
    <cellStyle name="40% - 輔色1 16" xfId="286"/>
    <cellStyle name="40% - 輔色1 16 2" xfId="567"/>
    <cellStyle name="40% - 輔色1 16 2 2" xfId="1127"/>
    <cellStyle name="40% - 輔色1 16 3" xfId="846"/>
    <cellStyle name="40% - 輔色1 17" xfId="299"/>
    <cellStyle name="40% - 輔色1 17 2" xfId="580"/>
    <cellStyle name="40% - 輔色1 17 2 2" xfId="1140"/>
    <cellStyle name="40% - 輔色1 17 3" xfId="859"/>
    <cellStyle name="40% - 輔色1 18" xfId="312"/>
    <cellStyle name="40% - 輔色1 18 2" xfId="593"/>
    <cellStyle name="40% - 輔色1 18 2 2" xfId="1153"/>
    <cellStyle name="40% - 輔色1 18 3" xfId="872"/>
    <cellStyle name="40% - 輔色1 19" xfId="325"/>
    <cellStyle name="40% - 輔色1 19 2" xfId="885"/>
    <cellStyle name="40% - 輔色1 2" xfId="50"/>
    <cellStyle name="40% - 輔色1 2 2" xfId="104"/>
    <cellStyle name="40% - 輔色1 2 2 2" xfId="391"/>
    <cellStyle name="40% - 輔色1 2 2 2 2" xfId="951"/>
    <cellStyle name="40% - 輔色1 2 2 3" xfId="672"/>
    <cellStyle name="40% - 輔色1 2 3" xfId="339"/>
    <cellStyle name="40% - 輔色1 2 3 2" xfId="899"/>
    <cellStyle name="40% - 輔色1 2 4" xfId="620"/>
    <cellStyle name="40% - 輔色1 20" xfId="606"/>
    <cellStyle name="40% - 輔色1 21" xfId="1166"/>
    <cellStyle name="40% - 輔色1 22" xfId="1179"/>
    <cellStyle name="40% - 輔色1 23" xfId="1192"/>
    <cellStyle name="40% - 輔色1 24" xfId="1205"/>
    <cellStyle name="40% - 輔色1 25" xfId="1218"/>
    <cellStyle name="40% - 輔色1 26" xfId="1232"/>
    <cellStyle name="40% - 輔色1 3" xfId="64"/>
    <cellStyle name="40% - 輔色1 3 2" xfId="118"/>
    <cellStyle name="40% - 輔色1 3 2 2" xfId="404"/>
    <cellStyle name="40% - 輔色1 3 2 2 2" xfId="964"/>
    <cellStyle name="40% - 輔色1 3 2 3" xfId="685"/>
    <cellStyle name="40% - 輔色1 3 3" xfId="352"/>
    <cellStyle name="40% - 輔色1 3 3 2" xfId="912"/>
    <cellStyle name="40% - 輔色1 3 4" xfId="633"/>
    <cellStyle name="40% - 輔色1 4" xfId="77"/>
    <cellStyle name="40% - 輔色1 4 2" xfId="131"/>
    <cellStyle name="40% - 輔色1 4 2 2" xfId="417"/>
    <cellStyle name="40% - 輔色1 4 2 2 2" xfId="977"/>
    <cellStyle name="40% - 輔色1 4 2 3" xfId="698"/>
    <cellStyle name="40% - 輔色1 4 3" xfId="365"/>
    <cellStyle name="40% - 輔色1 4 3 2" xfId="925"/>
    <cellStyle name="40% - 輔色1 4 4" xfId="646"/>
    <cellStyle name="40% - 輔色1 5" xfId="89"/>
    <cellStyle name="40% - 輔色1 5 2" xfId="377"/>
    <cellStyle name="40% - 輔色1 5 2 2" xfId="937"/>
    <cellStyle name="40% - 輔色1 5 3" xfId="658"/>
    <cellStyle name="40% - 輔色1 6" xfId="149"/>
    <cellStyle name="40% - 輔色1 6 2" xfId="434"/>
    <cellStyle name="40% - 輔色1 6 2 2" xfId="994"/>
    <cellStyle name="40% - 輔色1 6 3" xfId="714"/>
    <cellStyle name="40% - 輔色1 7" xfId="162"/>
    <cellStyle name="40% - 輔色1 7 2" xfId="447"/>
    <cellStyle name="40% - 輔色1 7 2 2" xfId="1007"/>
    <cellStyle name="40% - 輔色1 7 3" xfId="727"/>
    <cellStyle name="40% - 輔色1 8" xfId="176"/>
    <cellStyle name="40% - 輔色1 8 2" xfId="460"/>
    <cellStyle name="40% - 輔色1 8 2 2" xfId="1020"/>
    <cellStyle name="40% - 輔色1 8 3" xfId="740"/>
    <cellStyle name="40% - 輔色1 9" xfId="189"/>
    <cellStyle name="40% - 輔色1 9 2" xfId="473"/>
    <cellStyle name="40% - 輔色1 9 2 2" xfId="1033"/>
    <cellStyle name="40% - 輔色1 9 3" xfId="753"/>
    <cellStyle name="40% - 輔色2" xfId="28" builtinId="35" customBuiltin="1"/>
    <cellStyle name="40% - 輔色2 10" xfId="205"/>
    <cellStyle name="40% - 輔色2 10 2" xfId="488"/>
    <cellStyle name="40% - 輔色2 10 2 2" xfId="1048"/>
    <cellStyle name="40% - 輔色2 10 3" xfId="768"/>
    <cellStyle name="40% - 輔色2 11" xfId="218"/>
    <cellStyle name="40% - 輔色2 11 2" xfId="501"/>
    <cellStyle name="40% - 輔色2 11 2 2" xfId="1061"/>
    <cellStyle name="40% - 輔色2 11 3" xfId="781"/>
    <cellStyle name="40% - 輔色2 12" xfId="231"/>
    <cellStyle name="40% - 輔色2 12 2" xfId="514"/>
    <cellStyle name="40% - 輔色2 12 2 2" xfId="1074"/>
    <cellStyle name="40% - 輔色2 12 3" xfId="794"/>
    <cellStyle name="40% - 輔色2 13" xfId="245"/>
    <cellStyle name="40% - 輔色2 13 2" xfId="528"/>
    <cellStyle name="40% - 輔色2 13 2 2" xfId="1088"/>
    <cellStyle name="40% - 輔色2 13 3" xfId="807"/>
    <cellStyle name="40% - 輔色2 14" xfId="258"/>
    <cellStyle name="40% - 輔色2 14 2" xfId="541"/>
    <cellStyle name="40% - 輔色2 14 2 2" xfId="1101"/>
    <cellStyle name="40% - 輔色2 14 3" xfId="820"/>
    <cellStyle name="40% - 輔色2 15" xfId="274"/>
    <cellStyle name="40% - 輔色2 15 2" xfId="555"/>
    <cellStyle name="40% - 輔色2 15 2 2" xfId="1115"/>
    <cellStyle name="40% - 輔色2 15 3" xfId="834"/>
    <cellStyle name="40% - 輔色2 16" xfId="288"/>
    <cellStyle name="40% - 輔色2 16 2" xfId="569"/>
    <cellStyle name="40% - 輔色2 16 2 2" xfId="1129"/>
    <cellStyle name="40% - 輔色2 16 3" xfId="848"/>
    <cellStyle name="40% - 輔色2 17" xfId="301"/>
    <cellStyle name="40% - 輔色2 17 2" xfId="582"/>
    <cellStyle name="40% - 輔色2 17 2 2" xfId="1142"/>
    <cellStyle name="40% - 輔色2 17 3" xfId="861"/>
    <cellStyle name="40% - 輔色2 18" xfId="314"/>
    <cellStyle name="40% - 輔色2 18 2" xfId="595"/>
    <cellStyle name="40% - 輔色2 18 2 2" xfId="1155"/>
    <cellStyle name="40% - 輔色2 18 3" xfId="874"/>
    <cellStyle name="40% - 輔色2 19" xfId="327"/>
    <cellStyle name="40% - 輔色2 19 2" xfId="887"/>
    <cellStyle name="40% - 輔色2 2" xfId="52"/>
    <cellStyle name="40% - 輔色2 2 2" xfId="106"/>
    <cellStyle name="40% - 輔色2 2 2 2" xfId="393"/>
    <cellStyle name="40% - 輔色2 2 2 2 2" xfId="953"/>
    <cellStyle name="40% - 輔色2 2 2 3" xfId="674"/>
    <cellStyle name="40% - 輔色2 2 3" xfId="341"/>
    <cellStyle name="40% - 輔色2 2 3 2" xfId="901"/>
    <cellStyle name="40% - 輔色2 2 4" xfId="622"/>
    <cellStyle name="40% - 輔色2 20" xfId="608"/>
    <cellStyle name="40% - 輔色2 21" xfId="1168"/>
    <cellStyle name="40% - 輔色2 22" xfId="1181"/>
    <cellStyle name="40% - 輔色2 23" xfId="1194"/>
    <cellStyle name="40% - 輔色2 24" xfId="1207"/>
    <cellStyle name="40% - 輔色2 25" xfId="1220"/>
    <cellStyle name="40% - 輔色2 26" xfId="1234"/>
    <cellStyle name="40% - 輔色2 3" xfId="66"/>
    <cellStyle name="40% - 輔色2 3 2" xfId="120"/>
    <cellStyle name="40% - 輔色2 3 2 2" xfId="406"/>
    <cellStyle name="40% - 輔色2 3 2 2 2" xfId="966"/>
    <cellStyle name="40% - 輔色2 3 2 3" xfId="687"/>
    <cellStyle name="40% - 輔色2 3 3" xfId="354"/>
    <cellStyle name="40% - 輔色2 3 3 2" xfId="914"/>
    <cellStyle name="40% - 輔色2 3 4" xfId="635"/>
    <cellStyle name="40% - 輔色2 4" xfId="79"/>
    <cellStyle name="40% - 輔色2 4 2" xfId="133"/>
    <cellStyle name="40% - 輔色2 4 2 2" xfId="419"/>
    <cellStyle name="40% - 輔色2 4 2 2 2" xfId="979"/>
    <cellStyle name="40% - 輔色2 4 2 3" xfId="700"/>
    <cellStyle name="40% - 輔色2 4 3" xfId="367"/>
    <cellStyle name="40% - 輔色2 4 3 2" xfId="927"/>
    <cellStyle name="40% - 輔色2 4 4" xfId="648"/>
    <cellStyle name="40% - 輔色2 5" xfId="91"/>
    <cellStyle name="40% - 輔色2 5 2" xfId="379"/>
    <cellStyle name="40% - 輔色2 5 2 2" xfId="939"/>
    <cellStyle name="40% - 輔色2 5 3" xfId="660"/>
    <cellStyle name="40% - 輔色2 6" xfId="151"/>
    <cellStyle name="40% - 輔色2 6 2" xfId="436"/>
    <cellStyle name="40% - 輔色2 6 2 2" xfId="996"/>
    <cellStyle name="40% - 輔色2 6 3" xfId="716"/>
    <cellStyle name="40% - 輔色2 7" xfId="164"/>
    <cellStyle name="40% - 輔色2 7 2" xfId="449"/>
    <cellStyle name="40% - 輔色2 7 2 2" xfId="1009"/>
    <cellStyle name="40% - 輔色2 7 3" xfId="729"/>
    <cellStyle name="40% - 輔色2 8" xfId="178"/>
    <cellStyle name="40% - 輔色2 8 2" xfId="462"/>
    <cellStyle name="40% - 輔色2 8 2 2" xfId="1022"/>
    <cellStyle name="40% - 輔色2 8 3" xfId="742"/>
    <cellStyle name="40% - 輔色2 9" xfId="191"/>
    <cellStyle name="40% - 輔色2 9 2" xfId="475"/>
    <cellStyle name="40% - 輔色2 9 2 2" xfId="1035"/>
    <cellStyle name="40% - 輔色2 9 3" xfId="755"/>
    <cellStyle name="40% - 輔色3" xfId="32" builtinId="39" customBuiltin="1"/>
    <cellStyle name="40% - 輔色3 10" xfId="207"/>
    <cellStyle name="40% - 輔色3 10 2" xfId="490"/>
    <cellStyle name="40% - 輔色3 10 2 2" xfId="1050"/>
    <cellStyle name="40% - 輔色3 10 3" xfId="770"/>
    <cellStyle name="40% - 輔色3 11" xfId="220"/>
    <cellStyle name="40% - 輔色3 11 2" xfId="503"/>
    <cellStyle name="40% - 輔色3 11 2 2" xfId="1063"/>
    <cellStyle name="40% - 輔色3 11 3" xfId="783"/>
    <cellStyle name="40% - 輔色3 12" xfId="233"/>
    <cellStyle name="40% - 輔色3 12 2" xfId="516"/>
    <cellStyle name="40% - 輔色3 12 2 2" xfId="1076"/>
    <cellStyle name="40% - 輔色3 12 3" xfId="796"/>
    <cellStyle name="40% - 輔色3 13" xfId="247"/>
    <cellStyle name="40% - 輔色3 13 2" xfId="530"/>
    <cellStyle name="40% - 輔色3 13 2 2" xfId="1090"/>
    <cellStyle name="40% - 輔色3 13 3" xfId="809"/>
    <cellStyle name="40% - 輔色3 14" xfId="260"/>
    <cellStyle name="40% - 輔色3 14 2" xfId="543"/>
    <cellStyle name="40% - 輔色3 14 2 2" xfId="1103"/>
    <cellStyle name="40% - 輔色3 14 3" xfId="822"/>
    <cellStyle name="40% - 輔色3 15" xfId="276"/>
    <cellStyle name="40% - 輔色3 15 2" xfId="557"/>
    <cellStyle name="40% - 輔色3 15 2 2" xfId="1117"/>
    <cellStyle name="40% - 輔色3 15 3" xfId="836"/>
    <cellStyle name="40% - 輔色3 16" xfId="290"/>
    <cellStyle name="40% - 輔色3 16 2" xfId="571"/>
    <cellStyle name="40% - 輔色3 16 2 2" xfId="1131"/>
    <cellStyle name="40% - 輔色3 16 3" xfId="850"/>
    <cellStyle name="40% - 輔色3 17" xfId="303"/>
    <cellStyle name="40% - 輔色3 17 2" xfId="584"/>
    <cellStyle name="40% - 輔色3 17 2 2" xfId="1144"/>
    <cellStyle name="40% - 輔色3 17 3" xfId="863"/>
    <cellStyle name="40% - 輔色3 18" xfId="316"/>
    <cellStyle name="40% - 輔色3 18 2" xfId="597"/>
    <cellStyle name="40% - 輔色3 18 2 2" xfId="1157"/>
    <cellStyle name="40% - 輔色3 18 3" xfId="876"/>
    <cellStyle name="40% - 輔色3 19" xfId="329"/>
    <cellStyle name="40% - 輔色3 19 2" xfId="889"/>
    <cellStyle name="40% - 輔色3 2" xfId="54"/>
    <cellStyle name="40% - 輔色3 2 2" xfId="108"/>
    <cellStyle name="40% - 輔色3 2 2 2" xfId="395"/>
    <cellStyle name="40% - 輔色3 2 2 2 2" xfId="955"/>
    <cellStyle name="40% - 輔色3 2 2 3" xfId="676"/>
    <cellStyle name="40% - 輔色3 2 3" xfId="343"/>
    <cellStyle name="40% - 輔色3 2 3 2" xfId="903"/>
    <cellStyle name="40% - 輔色3 2 4" xfId="624"/>
    <cellStyle name="40% - 輔色3 20" xfId="610"/>
    <cellStyle name="40% - 輔色3 21" xfId="1170"/>
    <cellStyle name="40% - 輔色3 22" xfId="1183"/>
    <cellStyle name="40% - 輔色3 23" xfId="1196"/>
    <cellStyle name="40% - 輔色3 24" xfId="1209"/>
    <cellStyle name="40% - 輔色3 25" xfId="1222"/>
    <cellStyle name="40% - 輔色3 26" xfId="1236"/>
    <cellStyle name="40% - 輔色3 3" xfId="68"/>
    <cellStyle name="40% - 輔色3 3 2" xfId="122"/>
    <cellStyle name="40% - 輔色3 3 2 2" xfId="408"/>
    <cellStyle name="40% - 輔色3 3 2 2 2" xfId="968"/>
    <cellStyle name="40% - 輔色3 3 2 3" xfId="689"/>
    <cellStyle name="40% - 輔色3 3 3" xfId="356"/>
    <cellStyle name="40% - 輔色3 3 3 2" xfId="916"/>
    <cellStyle name="40% - 輔色3 3 4" xfId="637"/>
    <cellStyle name="40% - 輔色3 4" xfId="81"/>
    <cellStyle name="40% - 輔色3 4 2" xfId="135"/>
    <cellStyle name="40% - 輔色3 4 2 2" xfId="421"/>
    <cellStyle name="40% - 輔色3 4 2 2 2" xfId="981"/>
    <cellStyle name="40% - 輔色3 4 2 3" xfId="702"/>
    <cellStyle name="40% - 輔色3 4 3" xfId="369"/>
    <cellStyle name="40% - 輔色3 4 3 2" xfId="929"/>
    <cellStyle name="40% - 輔色3 4 4" xfId="650"/>
    <cellStyle name="40% - 輔色3 5" xfId="93"/>
    <cellStyle name="40% - 輔色3 5 2" xfId="381"/>
    <cellStyle name="40% - 輔色3 5 2 2" xfId="941"/>
    <cellStyle name="40% - 輔色3 5 3" xfId="662"/>
    <cellStyle name="40% - 輔色3 6" xfId="153"/>
    <cellStyle name="40% - 輔色3 6 2" xfId="438"/>
    <cellStyle name="40% - 輔色3 6 2 2" xfId="998"/>
    <cellStyle name="40% - 輔色3 6 3" xfId="718"/>
    <cellStyle name="40% - 輔色3 7" xfId="166"/>
    <cellStyle name="40% - 輔色3 7 2" xfId="451"/>
    <cellStyle name="40% - 輔色3 7 2 2" xfId="1011"/>
    <cellStyle name="40% - 輔色3 7 3" xfId="731"/>
    <cellStyle name="40% - 輔色3 8" xfId="180"/>
    <cellStyle name="40% - 輔色3 8 2" xfId="464"/>
    <cellStyle name="40% - 輔色3 8 2 2" xfId="1024"/>
    <cellStyle name="40% - 輔色3 8 3" xfId="744"/>
    <cellStyle name="40% - 輔色3 9" xfId="193"/>
    <cellStyle name="40% - 輔色3 9 2" xfId="477"/>
    <cellStyle name="40% - 輔色3 9 2 2" xfId="1037"/>
    <cellStyle name="40% - 輔色3 9 3" xfId="757"/>
    <cellStyle name="40% - 輔色4" xfId="36" builtinId="43" customBuiltin="1"/>
    <cellStyle name="40% - 輔色4 10" xfId="209"/>
    <cellStyle name="40% - 輔色4 10 2" xfId="492"/>
    <cellStyle name="40% - 輔色4 10 2 2" xfId="1052"/>
    <cellStyle name="40% - 輔色4 10 3" xfId="772"/>
    <cellStyle name="40% - 輔色4 11" xfId="222"/>
    <cellStyle name="40% - 輔色4 11 2" xfId="505"/>
    <cellStyle name="40% - 輔色4 11 2 2" xfId="1065"/>
    <cellStyle name="40% - 輔色4 11 3" xfId="785"/>
    <cellStyle name="40% - 輔色4 12" xfId="235"/>
    <cellStyle name="40% - 輔色4 12 2" xfId="518"/>
    <cellStyle name="40% - 輔色4 12 2 2" xfId="1078"/>
    <cellStyle name="40% - 輔色4 12 3" xfId="798"/>
    <cellStyle name="40% - 輔色4 13" xfId="249"/>
    <cellStyle name="40% - 輔色4 13 2" xfId="532"/>
    <cellStyle name="40% - 輔色4 13 2 2" xfId="1092"/>
    <cellStyle name="40% - 輔色4 13 3" xfId="811"/>
    <cellStyle name="40% - 輔色4 14" xfId="262"/>
    <cellStyle name="40% - 輔色4 14 2" xfId="545"/>
    <cellStyle name="40% - 輔色4 14 2 2" xfId="1105"/>
    <cellStyle name="40% - 輔色4 14 3" xfId="824"/>
    <cellStyle name="40% - 輔色4 15" xfId="278"/>
    <cellStyle name="40% - 輔色4 15 2" xfId="559"/>
    <cellStyle name="40% - 輔色4 15 2 2" xfId="1119"/>
    <cellStyle name="40% - 輔色4 15 3" xfId="838"/>
    <cellStyle name="40% - 輔色4 16" xfId="292"/>
    <cellStyle name="40% - 輔色4 16 2" xfId="573"/>
    <cellStyle name="40% - 輔色4 16 2 2" xfId="1133"/>
    <cellStyle name="40% - 輔色4 16 3" xfId="852"/>
    <cellStyle name="40% - 輔色4 17" xfId="305"/>
    <cellStyle name="40% - 輔色4 17 2" xfId="586"/>
    <cellStyle name="40% - 輔色4 17 2 2" xfId="1146"/>
    <cellStyle name="40% - 輔色4 17 3" xfId="865"/>
    <cellStyle name="40% - 輔色4 18" xfId="318"/>
    <cellStyle name="40% - 輔色4 18 2" xfId="599"/>
    <cellStyle name="40% - 輔色4 18 2 2" xfId="1159"/>
    <cellStyle name="40% - 輔色4 18 3" xfId="878"/>
    <cellStyle name="40% - 輔色4 19" xfId="331"/>
    <cellStyle name="40% - 輔色4 19 2" xfId="891"/>
    <cellStyle name="40% - 輔色4 2" xfId="56"/>
    <cellStyle name="40% - 輔色4 2 2" xfId="110"/>
    <cellStyle name="40% - 輔色4 2 2 2" xfId="397"/>
    <cellStyle name="40% - 輔色4 2 2 2 2" xfId="957"/>
    <cellStyle name="40% - 輔色4 2 2 3" xfId="678"/>
    <cellStyle name="40% - 輔色4 2 3" xfId="345"/>
    <cellStyle name="40% - 輔色4 2 3 2" xfId="905"/>
    <cellStyle name="40% - 輔色4 2 4" xfId="626"/>
    <cellStyle name="40% - 輔色4 20" xfId="612"/>
    <cellStyle name="40% - 輔色4 21" xfId="1172"/>
    <cellStyle name="40% - 輔色4 22" xfId="1185"/>
    <cellStyle name="40% - 輔色4 23" xfId="1198"/>
    <cellStyle name="40% - 輔色4 24" xfId="1211"/>
    <cellStyle name="40% - 輔色4 25" xfId="1224"/>
    <cellStyle name="40% - 輔色4 26" xfId="1238"/>
    <cellStyle name="40% - 輔色4 3" xfId="70"/>
    <cellStyle name="40% - 輔色4 3 2" xfId="124"/>
    <cellStyle name="40% - 輔色4 3 2 2" xfId="410"/>
    <cellStyle name="40% - 輔色4 3 2 2 2" xfId="970"/>
    <cellStyle name="40% - 輔色4 3 2 3" xfId="691"/>
    <cellStyle name="40% - 輔色4 3 3" xfId="358"/>
    <cellStyle name="40% - 輔色4 3 3 2" xfId="918"/>
    <cellStyle name="40% - 輔色4 3 4" xfId="639"/>
    <cellStyle name="40% - 輔色4 4" xfId="83"/>
    <cellStyle name="40% - 輔色4 4 2" xfId="137"/>
    <cellStyle name="40% - 輔色4 4 2 2" xfId="423"/>
    <cellStyle name="40% - 輔色4 4 2 2 2" xfId="983"/>
    <cellStyle name="40% - 輔色4 4 2 3" xfId="704"/>
    <cellStyle name="40% - 輔色4 4 3" xfId="371"/>
    <cellStyle name="40% - 輔色4 4 3 2" xfId="931"/>
    <cellStyle name="40% - 輔色4 4 4" xfId="652"/>
    <cellStyle name="40% - 輔色4 5" xfId="95"/>
    <cellStyle name="40% - 輔色4 5 2" xfId="383"/>
    <cellStyle name="40% - 輔色4 5 2 2" xfId="943"/>
    <cellStyle name="40% - 輔色4 5 3" xfId="664"/>
    <cellStyle name="40% - 輔色4 6" xfId="155"/>
    <cellStyle name="40% - 輔色4 6 2" xfId="440"/>
    <cellStyle name="40% - 輔色4 6 2 2" xfId="1000"/>
    <cellStyle name="40% - 輔色4 6 3" xfId="720"/>
    <cellStyle name="40% - 輔色4 7" xfId="168"/>
    <cellStyle name="40% - 輔色4 7 2" xfId="453"/>
    <cellStyle name="40% - 輔色4 7 2 2" xfId="1013"/>
    <cellStyle name="40% - 輔色4 7 3" xfId="733"/>
    <cellStyle name="40% - 輔色4 8" xfId="182"/>
    <cellStyle name="40% - 輔色4 8 2" xfId="466"/>
    <cellStyle name="40% - 輔色4 8 2 2" xfId="1026"/>
    <cellStyle name="40% - 輔色4 8 3" xfId="746"/>
    <cellStyle name="40% - 輔色4 9" xfId="195"/>
    <cellStyle name="40% - 輔色4 9 2" xfId="479"/>
    <cellStyle name="40% - 輔色4 9 2 2" xfId="1039"/>
    <cellStyle name="40% - 輔色4 9 3" xfId="759"/>
    <cellStyle name="40% - 輔色5" xfId="40" builtinId="47" customBuiltin="1"/>
    <cellStyle name="40% - 輔色5 10" xfId="211"/>
    <cellStyle name="40% - 輔色5 10 2" xfId="494"/>
    <cellStyle name="40% - 輔色5 10 2 2" xfId="1054"/>
    <cellStyle name="40% - 輔色5 10 3" xfId="774"/>
    <cellStyle name="40% - 輔色5 11" xfId="224"/>
    <cellStyle name="40% - 輔色5 11 2" xfId="507"/>
    <cellStyle name="40% - 輔色5 11 2 2" xfId="1067"/>
    <cellStyle name="40% - 輔色5 11 3" xfId="787"/>
    <cellStyle name="40% - 輔色5 12" xfId="237"/>
    <cellStyle name="40% - 輔色5 12 2" xfId="520"/>
    <cellStyle name="40% - 輔色5 12 2 2" xfId="1080"/>
    <cellStyle name="40% - 輔色5 12 3" xfId="800"/>
    <cellStyle name="40% - 輔色5 13" xfId="251"/>
    <cellStyle name="40% - 輔色5 13 2" xfId="534"/>
    <cellStyle name="40% - 輔色5 13 2 2" xfId="1094"/>
    <cellStyle name="40% - 輔色5 13 3" xfId="813"/>
    <cellStyle name="40% - 輔色5 14" xfId="264"/>
    <cellStyle name="40% - 輔色5 14 2" xfId="547"/>
    <cellStyle name="40% - 輔色5 14 2 2" xfId="1107"/>
    <cellStyle name="40% - 輔色5 14 3" xfId="826"/>
    <cellStyle name="40% - 輔色5 15" xfId="280"/>
    <cellStyle name="40% - 輔色5 15 2" xfId="561"/>
    <cellStyle name="40% - 輔色5 15 2 2" xfId="1121"/>
    <cellStyle name="40% - 輔色5 15 3" xfId="840"/>
    <cellStyle name="40% - 輔色5 16" xfId="294"/>
    <cellStyle name="40% - 輔色5 16 2" xfId="575"/>
    <cellStyle name="40% - 輔色5 16 2 2" xfId="1135"/>
    <cellStyle name="40% - 輔色5 16 3" xfId="854"/>
    <cellStyle name="40% - 輔色5 17" xfId="307"/>
    <cellStyle name="40% - 輔色5 17 2" xfId="588"/>
    <cellStyle name="40% - 輔色5 17 2 2" xfId="1148"/>
    <cellStyle name="40% - 輔色5 17 3" xfId="867"/>
    <cellStyle name="40% - 輔色5 18" xfId="320"/>
    <cellStyle name="40% - 輔色5 18 2" xfId="601"/>
    <cellStyle name="40% - 輔色5 18 2 2" xfId="1161"/>
    <cellStyle name="40% - 輔色5 18 3" xfId="880"/>
    <cellStyle name="40% - 輔色5 19" xfId="333"/>
    <cellStyle name="40% - 輔色5 19 2" xfId="893"/>
    <cellStyle name="40% - 輔色5 2" xfId="58"/>
    <cellStyle name="40% - 輔色5 2 2" xfId="112"/>
    <cellStyle name="40% - 輔色5 2 2 2" xfId="399"/>
    <cellStyle name="40% - 輔色5 2 2 2 2" xfId="959"/>
    <cellStyle name="40% - 輔色5 2 2 3" xfId="680"/>
    <cellStyle name="40% - 輔色5 2 3" xfId="347"/>
    <cellStyle name="40% - 輔色5 2 3 2" xfId="907"/>
    <cellStyle name="40% - 輔色5 2 4" xfId="628"/>
    <cellStyle name="40% - 輔色5 20" xfId="614"/>
    <cellStyle name="40% - 輔色5 21" xfId="1174"/>
    <cellStyle name="40% - 輔色5 22" xfId="1187"/>
    <cellStyle name="40% - 輔色5 23" xfId="1200"/>
    <cellStyle name="40% - 輔色5 24" xfId="1213"/>
    <cellStyle name="40% - 輔色5 25" xfId="1226"/>
    <cellStyle name="40% - 輔色5 26" xfId="1240"/>
    <cellStyle name="40% - 輔色5 3" xfId="72"/>
    <cellStyle name="40% - 輔色5 3 2" xfId="126"/>
    <cellStyle name="40% - 輔色5 3 2 2" xfId="412"/>
    <cellStyle name="40% - 輔色5 3 2 2 2" xfId="972"/>
    <cellStyle name="40% - 輔色5 3 2 3" xfId="693"/>
    <cellStyle name="40% - 輔色5 3 3" xfId="360"/>
    <cellStyle name="40% - 輔色5 3 3 2" xfId="920"/>
    <cellStyle name="40% - 輔色5 3 4" xfId="641"/>
    <cellStyle name="40% - 輔色5 4" xfId="85"/>
    <cellStyle name="40% - 輔色5 4 2" xfId="139"/>
    <cellStyle name="40% - 輔色5 4 2 2" xfId="425"/>
    <cellStyle name="40% - 輔色5 4 2 2 2" xfId="985"/>
    <cellStyle name="40% - 輔色5 4 2 3" xfId="706"/>
    <cellStyle name="40% - 輔色5 4 3" xfId="373"/>
    <cellStyle name="40% - 輔色5 4 3 2" xfId="933"/>
    <cellStyle name="40% - 輔色5 4 4" xfId="654"/>
    <cellStyle name="40% - 輔色5 5" xfId="97"/>
    <cellStyle name="40% - 輔色5 5 2" xfId="385"/>
    <cellStyle name="40% - 輔色5 5 2 2" xfId="945"/>
    <cellStyle name="40% - 輔色5 5 3" xfId="666"/>
    <cellStyle name="40% - 輔色5 6" xfId="157"/>
    <cellStyle name="40% - 輔色5 6 2" xfId="442"/>
    <cellStyle name="40% - 輔色5 6 2 2" xfId="1002"/>
    <cellStyle name="40% - 輔色5 6 3" xfId="722"/>
    <cellStyle name="40% - 輔色5 7" xfId="170"/>
    <cellStyle name="40% - 輔色5 7 2" xfId="455"/>
    <cellStyle name="40% - 輔色5 7 2 2" xfId="1015"/>
    <cellStyle name="40% - 輔色5 7 3" xfId="735"/>
    <cellStyle name="40% - 輔色5 8" xfId="184"/>
    <cellStyle name="40% - 輔色5 8 2" xfId="468"/>
    <cellStyle name="40% - 輔色5 8 2 2" xfId="1028"/>
    <cellStyle name="40% - 輔色5 8 3" xfId="748"/>
    <cellStyle name="40% - 輔色5 9" xfId="197"/>
    <cellStyle name="40% - 輔色5 9 2" xfId="481"/>
    <cellStyle name="40% - 輔色5 9 2 2" xfId="1041"/>
    <cellStyle name="40% - 輔色5 9 3" xfId="761"/>
    <cellStyle name="40% - 輔色6" xfId="44" builtinId="51" customBuiltin="1"/>
    <cellStyle name="40% - 輔色6 10" xfId="213"/>
    <cellStyle name="40% - 輔色6 10 2" xfId="496"/>
    <cellStyle name="40% - 輔色6 10 2 2" xfId="1056"/>
    <cellStyle name="40% - 輔色6 10 3" xfId="776"/>
    <cellStyle name="40% - 輔色6 11" xfId="226"/>
    <cellStyle name="40% - 輔色6 11 2" xfId="509"/>
    <cellStyle name="40% - 輔色6 11 2 2" xfId="1069"/>
    <cellStyle name="40% - 輔色6 11 3" xfId="789"/>
    <cellStyle name="40% - 輔色6 12" xfId="239"/>
    <cellStyle name="40% - 輔色6 12 2" xfId="522"/>
    <cellStyle name="40% - 輔色6 12 2 2" xfId="1082"/>
    <cellStyle name="40% - 輔色6 12 3" xfId="802"/>
    <cellStyle name="40% - 輔色6 13" xfId="253"/>
    <cellStyle name="40% - 輔色6 13 2" xfId="536"/>
    <cellStyle name="40% - 輔色6 13 2 2" xfId="1096"/>
    <cellStyle name="40% - 輔色6 13 3" xfId="815"/>
    <cellStyle name="40% - 輔色6 14" xfId="266"/>
    <cellStyle name="40% - 輔色6 14 2" xfId="549"/>
    <cellStyle name="40% - 輔色6 14 2 2" xfId="1109"/>
    <cellStyle name="40% - 輔色6 14 3" xfId="828"/>
    <cellStyle name="40% - 輔色6 15" xfId="282"/>
    <cellStyle name="40% - 輔色6 15 2" xfId="563"/>
    <cellStyle name="40% - 輔色6 15 2 2" xfId="1123"/>
    <cellStyle name="40% - 輔色6 15 3" xfId="842"/>
    <cellStyle name="40% - 輔色6 16" xfId="296"/>
    <cellStyle name="40% - 輔色6 16 2" xfId="577"/>
    <cellStyle name="40% - 輔色6 16 2 2" xfId="1137"/>
    <cellStyle name="40% - 輔色6 16 3" xfId="856"/>
    <cellStyle name="40% - 輔色6 17" xfId="309"/>
    <cellStyle name="40% - 輔色6 17 2" xfId="590"/>
    <cellStyle name="40% - 輔色6 17 2 2" xfId="1150"/>
    <cellStyle name="40% - 輔色6 17 3" xfId="869"/>
    <cellStyle name="40% - 輔色6 18" xfId="322"/>
    <cellStyle name="40% - 輔色6 18 2" xfId="603"/>
    <cellStyle name="40% - 輔色6 18 2 2" xfId="1163"/>
    <cellStyle name="40% - 輔色6 18 3" xfId="882"/>
    <cellStyle name="40% - 輔色6 19" xfId="335"/>
    <cellStyle name="40% - 輔色6 19 2" xfId="895"/>
    <cellStyle name="40% - 輔色6 2" xfId="60"/>
    <cellStyle name="40% - 輔色6 2 2" xfId="114"/>
    <cellStyle name="40% - 輔色6 2 2 2" xfId="401"/>
    <cellStyle name="40% - 輔色6 2 2 2 2" xfId="961"/>
    <cellStyle name="40% - 輔色6 2 2 3" xfId="682"/>
    <cellStyle name="40% - 輔色6 2 3" xfId="349"/>
    <cellStyle name="40% - 輔色6 2 3 2" xfId="909"/>
    <cellStyle name="40% - 輔色6 2 4" xfId="630"/>
    <cellStyle name="40% - 輔色6 20" xfId="616"/>
    <cellStyle name="40% - 輔色6 21" xfId="1176"/>
    <cellStyle name="40% - 輔色6 22" xfId="1189"/>
    <cellStyle name="40% - 輔色6 23" xfId="1202"/>
    <cellStyle name="40% - 輔色6 24" xfId="1215"/>
    <cellStyle name="40% - 輔色6 25" xfId="1228"/>
    <cellStyle name="40% - 輔色6 26" xfId="1242"/>
    <cellStyle name="40% - 輔色6 3" xfId="74"/>
    <cellStyle name="40% - 輔色6 3 2" xfId="128"/>
    <cellStyle name="40% - 輔色6 3 2 2" xfId="414"/>
    <cellStyle name="40% - 輔色6 3 2 2 2" xfId="974"/>
    <cellStyle name="40% - 輔色6 3 2 3" xfId="695"/>
    <cellStyle name="40% - 輔色6 3 3" xfId="362"/>
    <cellStyle name="40% - 輔色6 3 3 2" xfId="922"/>
    <cellStyle name="40% - 輔色6 3 4" xfId="643"/>
    <cellStyle name="40% - 輔色6 4" xfId="87"/>
    <cellStyle name="40% - 輔色6 4 2" xfId="141"/>
    <cellStyle name="40% - 輔色6 4 2 2" xfId="427"/>
    <cellStyle name="40% - 輔色6 4 2 2 2" xfId="987"/>
    <cellStyle name="40% - 輔色6 4 2 3" xfId="708"/>
    <cellStyle name="40% - 輔色6 4 3" xfId="375"/>
    <cellStyle name="40% - 輔色6 4 3 2" xfId="935"/>
    <cellStyle name="40% - 輔色6 4 4" xfId="656"/>
    <cellStyle name="40% - 輔色6 5" xfId="99"/>
    <cellStyle name="40% - 輔色6 5 2" xfId="387"/>
    <cellStyle name="40% - 輔色6 5 2 2" xfId="947"/>
    <cellStyle name="40% - 輔色6 5 3" xfId="668"/>
    <cellStyle name="40% - 輔色6 6" xfId="159"/>
    <cellStyle name="40% - 輔色6 6 2" xfId="444"/>
    <cellStyle name="40% - 輔色6 6 2 2" xfId="1004"/>
    <cellStyle name="40% - 輔色6 6 3" xfId="724"/>
    <cellStyle name="40% - 輔色6 7" xfId="172"/>
    <cellStyle name="40% - 輔色6 7 2" xfId="457"/>
    <cellStyle name="40% - 輔色6 7 2 2" xfId="1017"/>
    <cellStyle name="40% - 輔色6 7 3" xfId="737"/>
    <cellStyle name="40% - 輔色6 8" xfId="186"/>
    <cellStyle name="40% - 輔色6 8 2" xfId="470"/>
    <cellStyle name="40% - 輔色6 8 2 2" xfId="1030"/>
    <cellStyle name="40% - 輔色6 8 3" xfId="750"/>
    <cellStyle name="40% - 輔色6 9" xfId="199"/>
    <cellStyle name="40% - 輔色6 9 2" xfId="483"/>
    <cellStyle name="40% - 輔色6 9 2 2" xfId="1043"/>
    <cellStyle name="40% - 輔色6 9 3" xfId="763"/>
    <cellStyle name="60% - 輔色1" xfId="25" builtinId="32" customBuiltin="1"/>
    <cellStyle name="60% - 輔色2" xfId="29" builtinId="36" customBuiltin="1"/>
    <cellStyle name="60% - 輔色3" xfId="33" builtinId="40" customBuiltin="1"/>
    <cellStyle name="60% - 輔色4" xfId="37" builtinId="44" customBuiltin="1"/>
    <cellStyle name="60% - 輔色5" xfId="41" builtinId="48" customBuiltin="1"/>
    <cellStyle name="60% - 輔色6" xfId="45" builtinId="52" customBuiltin="1"/>
    <cellStyle name="Normal_ARDUF_2007-Q2-605finialA" xfId="145"/>
    <cellStyle name="一般" xfId="0" builtinId="0"/>
    <cellStyle name="一般 15" xfId="143"/>
    <cellStyle name="一般 15 2" xfId="429"/>
    <cellStyle name="一般 15 2 2" xfId="989"/>
    <cellStyle name="一般 15 3" xfId="710"/>
    <cellStyle name="一般 2" xfId="3"/>
    <cellStyle name="一般 3" xfId="4"/>
    <cellStyle name="一般 4" xfId="5"/>
    <cellStyle name="一般 5" xfId="47"/>
    <cellStyle name="一般 5 2" xfId="101"/>
    <cellStyle name="一般 6" xfId="61"/>
    <cellStyle name="一般 6 2" xfId="115"/>
    <cellStyle name="一般 7" xfId="142"/>
    <cellStyle name="一般 7 2" xfId="428"/>
    <cellStyle name="一般 7 2 2" xfId="988"/>
    <cellStyle name="一般 7 3" xfId="709"/>
    <cellStyle name="一般 8" xfId="269"/>
    <cellStyle name="一般_Bookepp" xfId="1229"/>
    <cellStyle name="一般_DEC-95_1" xfId="200"/>
    <cellStyle name="中等" xfId="13" builtinId="28" customBuiltin="1"/>
    <cellStyle name="備註 10" xfId="201"/>
    <cellStyle name="備註 10 2" xfId="484"/>
    <cellStyle name="備註 10 2 2" xfId="1044"/>
    <cellStyle name="備註 10 3" xfId="764"/>
    <cellStyle name="備註 11" xfId="214"/>
    <cellStyle name="備註 11 2" xfId="497"/>
    <cellStyle name="備註 11 2 2" xfId="1057"/>
    <cellStyle name="備註 11 3" xfId="777"/>
    <cellStyle name="備註 12" xfId="227"/>
    <cellStyle name="備註 12 2" xfId="510"/>
    <cellStyle name="備註 12 2 2" xfId="1070"/>
    <cellStyle name="備註 12 3" xfId="790"/>
    <cellStyle name="備註 13" xfId="241"/>
    <cellStyle name="備註 13 2" xfId="524"/>
    <cellStyle name="備註 13 2 2" xfId="1084"/>
    <cellStyle name="備註 13 3" xfId="803"/>
    <cellStyle name="備註 14" xfId="254"/>
    <cellStyle name="備註 14 2" xfId="537"/>
    <cellStyle name="備註 14 2 2" xfId="1097"/>
    <cellStyle name="備註 14 3" xfId="816"/>
    <cellStyle name="備註 15" xfId="270"/>
    <cellStyle name="備註 15 2" xfId="551"/>
    <cellStyle name="備註 15 2 2" xfId="1111"/>
    <cellStyle name="備註 15 3" xfId="830"/>
    <cellStyle name="備註 16" xfId="284"/>
    <cellStyle name="備註 16 2" xfId="565"/>
    <cellStyle name="備註 16 2 2" xfId="1125"/>
    <cellStyle name="備註 16 3" xfId="844"/>
    <cellStyle name="備註 17" xfId="297"/>
    <cellStyle name="備註 17 2" xfId="578"/>
    <cellStyle name="備註 17 2 2" xfId="1138"/>
    <cellStyle name="備註 17 3" xfId="857"/>
    <cellStyle name="備註 18" xfId="310"/>
    <cellStyle name="備註 18 2" xfId="591"/>
    <cellStyle name="備註 18 2 2" xfId="1151"/>
    <cellStyle name="備註 18 3" xfId="870"/>
    <cellStyle name="備註 19" xfId="1164"/>
    <cellStyle name="備註 2" xfId="46"/>
    <cellStyle name="備註 2 2" xfId="100"/>
    <cellStyle name="備註 2 2 2" xfId="388"/>
    <cellStyle name="備註 2 2 2 2" xfId="948"/>
    <cellStyle name="備註 2 2 3" xfId="669"/>
    <cellStyle name="備註 2 3" xfId="336"/>
    <cellStyle name="備註 2 3 2" xfId="896"/>
    <cellStyle name="備註 2 4" xfId="617"/>
    <cellStyle name="備註 20" xfId="1177"/>
    <cellStyle name="備註 21" xfId="1190"/>
    <cellStyle name="備註 22" xfId="1203"/>
    <cellStyle name="備註 23" xfId="1216"/>
    <cellStyle name="備註 24" xfId="1230"/>
    <cellStyle name="備註 3" xfId="48"/>
    <cellStyle name="備註 3 2" xfId="102"/>
    <cellStyle name="備註 3 2 2" xfId="389"/>
    <cellStyle name="備註 3 2 2 2" xfId="949"/>
    <cellStyle name="備註 3 2 3" xfId="670"/>
    <cellStyle name="備註 3 3" xfId="337"/>
    <cellStyle name="備註 3 3 2" xfId="897"/>
    <cellStyle name="備註 3 4" xfId="618"/>
    <cellStyle name="備註 4" xfId="62"/>
    <cellStyle name="備註 4 2" xfId="116"/>
    <cellStyle name="備註 4 2 2" xfId="402"/>
    <cellStyle name="備註 4 2 2 2" xfId="962"/>
    <cellStyle name="備註 4 2 3" xfId="683"/>
    <cellStyle name="備註 4 3" xfId="350"/>
    <cellStyle name="備註 4 3 2" xfId="910"/>
    <cellStyle name="備註 4 4" xfId="631"/>
    <cellStyle name="備註 5" xfId="75"/>
    <cellStyle name="備註 5 2" xfId="129"/>
    <cellStyle name="備註 5 2 2" xfId="415"/>
    <cellStyle name="備註 5 2 2 2" xfId="975"/>
    <cellStyle name="備註 5 2 3" xfId="696"/>
    <cellStyle name="備註 5 3" xfId="363"/>
    <cellStyle name="備註 5 3 2" xfId="923"/>
    <cellStyle name="備註 5 4" xfId="644"/>
    <cellStyle name="備註 6" xfId="147"/>
    <cellStyle name="備註 6 2" xfId="432"/>
    <cellStyle name="備註 6 2 2" xfId="992"/>
    <cellStyle name="備註 6 3" xfId="712"/>
    <cellStyle name="備註 7" xfId="160"/>
    <cellStyle name="備註 7 2" xfId="445"/>
    <cellStyle name="備註 7 2 2" xfId="1005"/>
    <cellStyle name="備註 7 3" xfId="725"/>
    <cellStyle name="備註 8" xfId="174"/>
    <cellStyle name="備註 8 2" xfId="458"/>
    <cellStyle name="備註 8 2 2" xfId="1018"/>
    <cellStyle name="備註 8 3" xfId="738"/>
    <cellStyle name="備註 9" xfId="187"/>
    <cellStyle name="備註 9 2" xfId="471"/>
    <cellStyle name="備註 9 2 2" xfId="1031"/>
    <cellStyle name="備註 9 3" xfId="751"/>
    <cellStyle name="千分位" xfId="1" builtinId="3"/>
    <cellStyle name="千分位 2" xfId="146"/>
    <cellStyle name="千分位 2 2" xfId="240"/>
    <cellStyle name="千分位 2 2 2" xfId="523"/>
    <cellStyle name="千分位 2 2 2 2" xfId="1083"/>
    <cellStyle name="千分位 2 3" xfId="144"/>
    <cellStyle name="千分位 2 3 2" xfId="430"/>
    <cellStyle name="千分位 2 3 2 2" xfId="990"/>
    <cellStyle name="千分位 2 4" xfId="431"/>
    <cellStyle name="千分位 2 4 2" xfId="991"/>
    <cellStyle name="千分位 2 5" xfId="711"/>
    <cellStyle name="千分位 3" xfId="268"/>
    <cellStyle name="千分位 3 2" xfId="550"/>
    <cellStyle name="千分位 3 2 2" xfId="1110"/>
    <cellStyle name="千分位 3 3" xfId="829"/>
    <cellStyle name="千分位 4" xfId="283"/>
    <cellStyle name="千分位 4 2" xfId="564"/>
    <cellStyle name="千分位 4 2 2" xfId="1124"/>
    <cellStyle name="千分位 4 3" xfId="843"/>
    <cellStyle name="千分位 5" xfId="323"/>
    <cellStyle name="千分位 5 2" xfId="883"/>
    <cellStyle name="千分位 6" xfId="604"/>
    <cellStyle name="合計" xfId="21" builtinId="25" customBuiltin="1"/>
    <cellStyle name="壞" xfId="12" builtinId="27" customBuiltin="1"/>
    <cellStyle name="好" xfId="11" builtinId="26" customBuiltin="1"/>
    <cellStyle name="標題" xfId="6" builtinId="15" customBuiltin="1"/>
    <cellStyle name="標題 1" xfId="7" builtinId="16" customBuiltin="1"/>
    <cellStyle name="標題 2" xfId="8" builtinId="17" customBuiltin="1"/>
    <cellStyle name="標題 3" xfId="9" builtinId="18" customBuiltin="1"/>
    <cellStyle name="標題 4" xfId="10" builtinId="19" customBuiltin="1"/>
    <cellStyle name="標題 5" xfId="173"/>
    <cellStyle name="檢查儲存格" xfId="18" builtinId="23" customBuiltin="1"/>
    <cellStyle name="百分比" xfId="2" builtinId="5"/>
    <cellStyle name="計算方式" xfId="16" builtinId="22" customBuiltin="1"/>
    <cellStyle name="說明文字" xfId="20" builtinId="53" customBuiltin="1"/>
    <cellStyle name="警告文字" xfId="19" builtinId="11" customBuiltin="1"/>
    <cellStyle name="貨幣[0]_DEC-95" xfId="267"/>
    <cellStyle name="輔色1" xfId="22" builtinId="29" customBuiltin="1"/>
    <cellStyle name="輔色2" xfId="26" builtinId="33" customBuiltin="1"/>
    <cellStyle name="輔色3" xfId="30" builtinId="37" customBuiltin="1"/>
    <cellStyle name="輔色4" xfId="34" builtinId="41" customBuiltin="1"/>
    <cellStyle name="輔色5" xfId="38" builtinId="45" customBuiltin="1"/>
    <cellStyle name="輔色6" xfId="42" builtinId="49" customBuiltin="1"/>
    <cellStyle name="輸入" xfId="14" builtinId="20" customBuiltin="1"/>
    <cellStyle name="輸出" xfId="15" builtinId="21" customBuiltin="1"/>
    <cellStyle name="連結的儲存格" xfId="17" builtinId="24" customBuiltin="1"/>
  </cellStyles>
  <dxfs count="0"/>
  <tableStyles count="0" defaultTableStyle="TableStyleMedium9" defaultPivotStyle="PivotStyleLight16"/>
  <colors>
    <mruColors>
      <color rgb="FF96969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28575</xdr:colOff>
      <xdr:row>2</xdr:row>
      <xdr:rowOff>9525</xdr:rowOff>
    </xdr:from>
    <xdr:to>
      <xdr:col>25</xdr:col>
      <xdr:colOff>448724</xdr:colOff>
      <xdr:row>40</xdr:row>
      <xdr:rowOff>86830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409575"/>
          <a:ext cx="7516274" cy="7916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200025</xdr:rowOff>
    </xdr:from>
    <xdr:to>
      <xdr:col>27</xdr:col>
      <xdr:colOff>420149</xdr:colOff>
      <xdr:row>40</xdr:row>
      <xdr:rowOff>86830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45425" y="390525"/>
          <a:ext cx="7516274" cy="7916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17</xdr:row>
      <xdr:rowOff>120214</xdr:rowOff>
    </xdr:from>
    <xdr:to>
      <xdr:col>14</xdr:col>
      <xdr:colOff>153559</xdr:colOff>
      <xdr:row>26</xdr:row>
      <xdr:rowOff>155135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3790514"/>
          <a:ext cx="9075309" cy="1978021"/>
        </a:xfrm>
        <a:prstGeom prst="rect">
          <a:avLst/>
        </a:prstGeom>
      </xdr:spPr>
    </xdr:pic>
    <xdr:clientData/>
  </xdr:twoCellAnchor>
  <xdr:twoCellAnchor editAs="oneCell">
    <xdr:from>
      <xdr:col>0</xdr:col>
      <xdr:colOff>6792</xdr:colOff>
      <xdr:row>0</xdr:row>
      <xdr:rowOff>0</xdr:rowOff>
    </xdr:from>
    <xdr:to>
      <xdr:col>13</xdr:col>
      <xdr:colOff>248835</xdr:colOff>
      <xdr:row>16</xdr:row>
      <xdr:rowOff>173788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2" y="0"/>
          <a:ext cx="8624043" cy="3628188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26</xdr:row>
      <xdr:rowOff>159122</xdr:rowOff>
    </xdr:from>
    <xdr:to>
      <xdr:col>14</xdr:col>
      <xdr:colOff>178828</xdr:colOff>
      <xdr:row>34</xdr:row>
      <xdr:rowOff>123423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650" y="5772522"/>
          <a:ext cx="9049778" cy="16915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88900</xdr:colOff>
      <xdr:row>4</xdr:row>
      <xdr:rowOff>86599</xdr:rowOff>
    </xdr:from>
    <xdr:to>
      <xdr:col>24</xdr:col>
      <xdr:colOff>43634</xdr:colOff>
      <xdr:row>11</xdr:row>
      <xdr:rowOff>171450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5300" y="823199"/>
          <a:ext cx="4393384" cy="1329451"/>
        </a:xfrm>
        <a:prstGeom prst="rect">
          <a:avLst/>
        </a:prstGeom>
      </xdr:spPr>
    </xdr:pic>
    <xdr:clientData/>
  </xdr:twoCellAnchor>
  <xdr:twoCellAnchor editAs="oneCell">
    <xdr:from>
      <xdr:col>12</xdr:col>
      <xdr:colOff>182110</xdr:colOff>
      <xdr:row>4</xdr:row>
      <xdr:rowOff>38100</xdr:rowOff>
    </xdr:from>
    <xdr:to>
      <xdr:col>18</xdr:col>
      <xdr:colOff>109896</xdr:colOff>
      <xdr:row>11</xdr:row>
      <xdr:rowOff>146050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4760" y="774700"/>
          <a:ext cx="4531536" cy="1352550"/>
        </a:xfrm>
        <a:prstGeom prst="rect">
          <a:avLst/>
        </a:prstGeom>
      </xdr:spPr>
    </xdr:pic>
    <xdr:clientData/>
  </xdr:twoCellAnchor>
  <xdr:twoCellAnchor editAs="oneCell">
    <xdr:from>
      <xdr:col>6</xdr:col>
      <xdr:colOff>289444</xdr:colOff>
      <xdr:row>4</xdr:row>
      <xdr:rowOff>44450</xdr:rowOff>
    </xdr:from>
    <xdr:to>
      <xdr:col>12</xdr:col>
      <xdr:colOff>171450</xdr:colOff>
      <xdr:row>11</xdr:row>
      <xdr:rowOff>149587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3894" y="781050"/>
          <a:ext cx="4530206" cy="1349737"/>
        </a:xfrm>
        <a:prstGeom prst="rect">
          <a:avLst/>
        </a:prstGeom>
      </xdr:spPr>
    </xdr:pic>
    <xdr:clientData/>
  </xdr:twoCellAnchor>
  <xdr:twoCellAnchor editAs="oneCell">
    <xdr:from>
      <xdr:col>0</xdr:col>
      <xdr:colOff>730251</xdr:colOff>
      <xdr:row>4</xdr:row>
      <xdr:rowOff>50800</xdr:rowOff>
    </xdr:from>
    <xdr:to>
      <xdr:col>6</xdr:col>
      <xdr:colOff>295277</xdr:colOff>
      <xdr:row>11</xdr:row>
      <xdr:rowOff>146050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0251" y="787400"/>
          <a:ext cx="4689476" cy="1339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P2408038/OneDrive%20-%20&#32239;&#21109;&#36575;&#39636;&#32929;&#20221;&#26377;&#38480;&#20844;&#21496;/&#26700;&#38754;/AI/&#29151;&#25910;&#21450;&#38364;&#20418;&#20154;&#20844;&#21578;&#27284;&#26696;/&#38364;&#20418;&#20154;/202504%20Ending%20&#21450;%20Avg%20(&#36039;&#36890;&#29256;&#26412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ND"/>
      <sheetName val="AVG"/>
    </sheetNames>
    <sheetDataSet>
      <sheetData sheetId="0"/>
      <sheetData sheetId="1">
        <row r="2">
          <cell r="E2">
            <v>32.017000000000003</v>
          </cell>
        </row>
        <row r="5">
          <cell r="D5">
            <v>0.22520000000000001</v>
          </cell>
          <cell r="E5">
            <v>142.15</v>
          </cell>
        </row>
        <row r="6">
          <cell r="D6">
            <v>36.496200000000002</v>
          </cell>
        </row>
        <row r="8">
          <cell r="D8">
            <v>42.857999999999997</v>
          </cell>
        </row>
        <row r="9">
          <cell r="D9">
            <v>1.4605999999999999</v>
          </cell>
        </row>
        <row r="10">
          <cell r="D10">
            <v>9.0200000000000002E-2</v>
          </cell>
        </row>
        <row r="11">
          <cell r="D11">
            <v>8.5132999999999992</v>
          </cell>
        </row>
        <row r="12">
          <cell r="D12">
            <v>4.8815999999999997</v>
          </cell>
        </row>
        <row r="13">
          <cell r="D13">
            <v>0.83150000000000002</v>
          </cell>
        </row>
        <row r="14">
          <cell r="D14">
            <v>38.822600000000001</v>
          </cell>
        </row>
        <row r="15">
          <cell r="D15">
            <v>3.0908000000000002</v>
          </cell>
        </row>
        <row r="16">
          <cell r="D16">
            <v>3.327</v>
          </cell>
        </row>
        <row r="18">
          <cell r="D18">
            <v>1.6382000000000001</v>
          </cell>
        </row>
        <row r="19">
          <cell r="D19">
            <v>23.150400000000001</v>
          </cell>
          <cell r="E19">
            <v>1.383</v>
          </cell>
        </row>
        <row r="20">
          <cell r="D20">
            <v>5.6913</v>
          </cell>
        </row>
        <row r="21">
          <cell r="D21">
            <v>7.6E-3</v>
          </cell>
        </row>
        <row r="22">
          <cell r="D22">
            <v>3.3799999999999997E-2</v>
          </cell>
        </row>
        <row r="23">
          <cell r="D23">
            <v>1.7210000000000001</v>
          </cell>
        </row>
        <row r="25">
          <cell r="D25">
            <v>20.474900000000002</v>
          </cell>
        </row>
        <row r="26">
          <cell r="D26">
            <v>4.1279000000000003</v>
          </cell>
          <cell r="E26">
            <v>7.7561999999999998</v>
          </cell>
        </row>
        <row r="27">
          <cell r="D27">
            <v>2.2499999999999999E-2</v>
          </cell>
        </row>
        <row r="28">
          <cell r="D28">
            <v>0.37790000000000001</v>
          </cell>
        </row>
        <row r="29">
          <cell r="D29">
            <v>7.4234</v>
          </cell>
        </row>
        <row r="30">
          <cell r="D30">
            <v>18.979700000000001</v>
          </cell>
        </row>
        <row r="31">
          <cell r="D31">
            <v>4.4090999999999996</v>
          </cell>
          <cell r="E31">
            <v>7.2614999999999998</v>
          </cell>
        </row>
        <row r="32">
          <cell r="D32">
            <v>3.9220999999999999</v>
          </cell>
        </row>
        <row r="33">
          <cell r="D33">
            <v>0.57310000000000005</v>
          </cell>
        </row>
        <row r="34">
          <cell r="D34">
            <v>24.5228</v>
          </cell>
        </row>
        <row r="35">
          <cell r="D35">
            <v>0.95889999999999997</v>
          </cell>
        </row>
        <row r="36">
          <cell r="D36">
            <v>1.9E-3</v>
          </cell>
        </row>
        <row r="37">
          <cell r="D37">
            <v>1.1999999999999999E-3</v>
          </cell>
        </row>
      </sheetData>
      <sheetData sheetId="2">
        <row r="2">
          <cell r="E2">
            <v>32.823589743589757</v>
          </cell>
        </row>
        <row r="5">
          <cell r="D5">
            <v>0.21840000000000001</v>
          </cell>
          <cell r="E5">
            <v>150.31329411764702</v>
          </cell>
        </row>
        <row r="6">
          <cell r="D6">
            <v>35.148099999999999</v>
          </cell>
        </row>
        <row r="8">
          <cell r="D8">
            <v>41.827399999999997</v>
          </cell>
        </row>
        <row r="9">
          <cell r="D9">
            <v>1.401</v>
          </cell>
        </row>
        <row r="10">
          <cell r="D10">
            <v>8.6599999999999996E-2</v>
          </cell>
        </row>
        <row r="11">
          <cell r="D11">
            <v>8.3285999999999998</v>
          </cell>
        </row>
        <row r="12">
          <cell r="D12">
            <v>4.7023999999999999</v>
          </cell>
        </row>
        <row r="13">
          <cell r="D13">
            <v>0.89339999999999997</v>
          </cell>
        </row>
        <row r="14">
          <cell r="D14">
            <v>37.218899999999998</v>
          </cell>
        </row>
        <row r="15">
          <cell r="D15">
            <v>3.0024999999999999</v>
          </cell>
        </row>
        <row r="16">
          <cell r="D16">
            <v>3.1435</v>
          </cell>
        </row>
        <row r="18">
          <cell r="D18">
            <v>1.617</v>
          </cell>
        </row>
        <row r="19">
          <cell r="D19">
            <v>23.034400000000002</v>
          </cell>
          <cell r="E19">
            <v>1.4249788235294116</v>
          </cell>
        </row>
        <row r="20">
          <cell r="D20">
            <v>5.6265999999999998</v>
          </cell>
        </row>
        <row r="21">
          <cell r="D21">
            <v>7.7999999999999996E-3</v>
          </cell>
        </row>
        <row r="22">
          <cell r="D22">
            <v>3.4099999999999998E-2</v>
          </cell>
        </row>
        <row r="23">
          <cell r="D23">
            <v>1.7669999999999999</v>
          </cell>
        </row>
        <row r="25">
          <cell r="D25">
            <v>20.617100000000001</v>
          </cell>
        </row>
        <row r="26">
          <cell r="D26">
            <v>4.2214999999999998</v>
          </cell>
          <cell r="E26">
            <v>7.7754200000000013</v>
          </cell>
        </row>
        <row r="27">
          <cell r="D27">
            <v>2.2700000000000001E-2</v>
          </cell>
        </row>
        <row r="28">
          <cell r="D28">
            <v>0.38040000000000002</v>
          </cell>
        </row>
        <row r="29">
          <cell r="D29">
            <v>7.3994</v>
          </cell>
        </row>
        <row r="30">
          <cell r="D30">
            <v>18.7729</v>
          </cell>
        </row>
        <row r="31">
          <cell r="D31">
            <v>4.5091999999999999</v>
          </cell>
          <cell r="E31">
            <v>7.2792611764705883</v>
          </cell>
        </row>
        <row r="32">
          <cell r="D32">
            <v>4.1965000000000003</v>
          </cell>
        </row>
        <row r="33">
          <cell r="D33">
            <v>0.57020000000000004</v>
          </cell>
        </row>
        <row r="34">
          <cell r="D34">
            <v>24.473299999999998</v>
          </cell>
        </row>
        <row r="35">
          <cell r="D35">
            <v>0.9698</v>
          </cell>
        </row>
        <row r="36">
          <cell r="D36">
            <v>2E-3</v>
          </cell>
        </row>
        <row r="37">
          <cell r="D37">
            <v>1.2999999999999999E-3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W51"/>
  <sheetViews>
    <sheetView tabSelected="1" view="pageBreakPreview" zoomScaleNormal="100" zoomScaleSheetLayoutView="100" workbookViewId="0"/>
  </sheetViews>
  <sheetFormatPr defaultColWidth="9" defaultRowHeight="14" outlineLevelCol="1"/>
  <cols>
    <col min="1" max="1" width="45" style="6" customWidth="1"/>
    <col min="2" max="2" width="13" style="6" customWidth="1"/>
    <col min="3" max="3" width="11.453125" style="6" customWidth="1"/>
    <col min="4" max="4" width="17.453125" style="6" customWidth="1"/>
    <col min="5" max="5" width="14.08984375" style="6" bestFit="1" customWidth="1"/>
    <col min="6" max="6" width="8.90625" style="6" customWidth="1"/>
    <col min="7" max="7" width="17.90625" style="6" bestFit="1" customWidth="1"/>
    <col min="8" max="8" width="2.90625" style="24" customWidth="1"/>
    <col min="9" max="9" width="45" style="6" customWidth="1" outlineLevel="1"/>
    <col min="10" max="10" width="13" style="6" customWidth="1" outlineLevel="1"/>
    <col min="11" max="11" width="11.453125" style="6" customWidth="1" outlineLevel="1"/>
    <col min="12" max="12" width="17.453125" style="6" customWidth="1" outlineLevel="1"/>
    <col min="13" max="13" width="14.08984375" style="6" customWidth="1" outlineLevel="1"/>
    <col min="14" max="14" width="8.90625" style="6" customWidth="1" outlineLevel="1"/>
    <col min="15" max="15" width="17.90625" style="6" customWidth="1" outlineLevel="1"/>
    <col min="16" max="21" width="9" style="6"/>
    <col min="22" max="22" width="12.08984375" style="6" customWidth="1"/>
    <col min="23" max="16384" width="9" style="6"/>
  </cols>
  <sheetData>
    <row r="1" spans="1:23">
      <c r="A1" s="35" t="s">
        <v>733</v>
      </c>
      <c r="I1" s="35" t="s">
        <v>734</v>
      </c>
      <c r="P1" s="35"/>
      <c r="Q1" s="92"/>
      <c r="R1" s="92"/>
      <c r="S1" s="92"/>
      <c r="T1" s="92"/>
      <c r="U1" s="92"/>
      <c r="V1" s="92"/>
      <c r="W1" s="92"/>
    </row>
    <row r="2" spans="1:23" ht="15" thickBot="1">
      <c r="A2" s="34" t="s">
        <v>66</v>
      </c>
      <c r="B2" s="92"/>
      <c r="C2" s="92"/>
      <c r="D2" s="92"/>
      <c r="E2" s="92"/>
      <c r="I2" s="34" t="s">
        <v>696</v>
      </c>
      <c r="J2" s="92"/>
      <c r="K2" s="92"/>
      <c r="L2" s="92"/>
      <c r="M2" s="92"/>
      <c r="P2" s="35" t="s">
        <v>732</v>
      </c>
    </row>
    <row r="3" spans="1:23" ht="43.5">
      <c r="A3" s="28" t="s">
        <v>81</v>
      </c>
      <c r="B3" s="29" t="s">
        <v>43</v>
      </c>
      <c r="C3" s="29" t="s">
        <v>44</v>
      </c>
      <c r="D3" s="29" t="s">
        <v>45</v>
      </c>
      <c r="E3" s="30" t="s">
        <v>46</v>
      </c>
      <c r="I3" s="28" t="s">
        <v>697</v>
      </c>
      <c r="J3" s="29" t="s">
        <v>698</v>
      </c>
      <c r="K3" s="29" t="s">
        <v>699</v>
      </c>
      <c r="L3" s="29" t="s">
        <v>700</v>
      </c>
      <c r="M3" s="30" t="s">
        <v>701</v>
      </c>
    </row>
    <row r="4" spans="1:23" ht="16.5" customHeight="1">
      <c r="A4" s="10" t="e">
        <f>'1-1.公告(元)'!B4</f>
        <v>#N/A</v>
      </c>
      <c r="B4" s="126">
        <f>D4-L4</f>
        <v>-46829</v>
      </c>
      <c r="C4" s="45">
        <f>ROUND('1-1.公告(元)'!D4,4)</f>
        <v>-5.0200000000000002E-2</v>
      </c>
      <c r="D4" s="126">
        <f>ROUND('1-1.公告(元)'!E4/1000,0)</f>
        <v>0</v>
      </c>
      <c r="E4" s="46">
        <f>ROUND('1-1.公告(元)'!F4,4)</f>
        <v>0</v>
      </c>
      <c r="F4" s="134"/>
      <c r="G4" s="109"/>
      <c r="H4" s="142"/>
      <c r="I4" s="10" t="s">
        <v>702</v>
      </c>
      <c r="J4" s="126">
        <v>14953</v>
      </c>
      <c r="K4" s="45">
        <v>1.6199999999999999E-2</v>
      </c>
      <c r="L4" s="126">
        <v>46829</v>
      </c>
      <c r="M4" s="46">
        <v>1.77E-2</v>
      </c>
      <c r="N4" s="134"/>
      <c r="O4" s="109"/>
    </row>
    <row r="5" spans="1:23" ht="16.5" customHeight="1">
      <c r="A5" s="10" t="e">
        <f>'1-1.公告(元)'!B5</f>
        <v>#N/A</v>
      </c>
      <c r="B5" s="126">
        <f t="shared" ref="B5:B6" si="0">D5-L5</f>
        <v>-309</v>
      </c>
      <c r="C5" s="45">
        <f>ROUND('1-1.公告(元)'!D5,4)</f>
        <v>-2.9999999999999997E-4</v>
      </c>
      <c r="D5" s="126">
        <f>ROUND('1-1.公告(元)'!E5/1000,0)</f>
        <v>0</v>
      </c>
      <c r="E5" s="46">
        <f>ROUND('1-1.公告(元)'!F5,4)</f>
        <v>0</v>
      </c>
      <c r="G5" s="109"/>
      <c r="H5" s="142"/>
      <c r="I5" s="10" t="s">
        <v>685</v>
      </c>
      <c r="J5" s="126">
        <v>109</v>
      </c>
      <c r="K5" s="45">
        <v>1E-4</v>
      </c>
      <c r="L5" s="127">
        <v>309</v>
      </c>
      <c r="M5" s="46">
        <v>1E-4</v>
      </c>
      <c r="O5" s="109"/>
    </row>
    <row r="6" spans="1:23" ht="16.5" customHeight="1">
      <c r="A6" s="10" t="e">
        <f>'1-1.公告(元)'!B6</f>
        <v>#N/A</v>
      </c>
      <c r="B6" s="126">
        <f t="shared" si="0"/>
        <v>-12361</v>
      </c>
      <c r="C6" s="45">
        <f>ROUND('1-1.公告(元)'!D6,4)</f>
        <v>-1.32E-2</v>
      </c>
      <c r="D6" s="126">
        <f>ROUND('1-1.公告(元)'!E6/1000,0)</f>
        <v>0</v>
      </c>
      <c r="E6" s="46">
        <f>ROUND('1-1.公告(元)'!F6,4)</f>
        <v>0</v>
      </c>
      <c r="G6" s="109"/>
      <c r="H6" s="142"/>
      <c r="I6" s="10" t="s">
        <v>703</v>
      </c>
      <c r="J6" s="126">
        <v>4305</v>
      </c>
      <c r="K6" s="45">
        <v>4.5999999999999999E-3</v>
      </c>
      <c r="L6" s="126">
        <v>12361</v>
      </c>
      <c r="M6" s="46">
        <v>4.7000000000000002E-3</v>
      </c>
      <c r="O6" s="109"/>
    </row>
    <row r="7" spans="1:23" ht="16.5" customHeight="1" thickBot="1">
      <c r="A7" s="31" t="s">
        <v>82</v>
      </c>
      <c r="B7" s="128">
        <f>SUM(B4:B6)</f>
        <v>-59499</v>
      </c>
      <c r="C7" s="44">
        <f>SUM(C4:C6)</f>
        <v>-6.3700000000000007E-2</v>
      </c>
      <c r="D7" s="128">
        <f>SUM(D4:D6)</f>
        <v>0</v>
      </c>
      <c r="E7" s="47">
        <f>SUM(E4:E6)</f>
        <v>0</v>
      </c>
      <c r="I7" s="31" t="s">
        <v>704</v>
      </c>
      <c r="J7" s="128">
        <v>19367</v>
      </c>
      <c r="K7" s="44">
        <v>2.0899999999999998E-2</v>
      </c>
      <c r="L7" s="128">
        <v>59499</v>
      </c>
      <c r="M7" s="47">
        <v>2.2499999999999999E-2</v>
      </c>
    </row>
    <row r="8" spans="1:23">
      <c r="B8" s="26">
        <f>B7-ROUND('1-1.公告(元)'!C7/1000,)</f>
        <v>0</v>
      </c>
      <c r="C8" s="21">
        <f>C7-ROUND('1-1.公告(元)'!D7,4)</f>
        <v>0</v>
      </c>
      <c r="D8" s="85">
        <f>D7-ROUND('1-1.公告(元)'!E7/1000,0)</f>
        <v>0</v>
      </c>
      <c r="E8" s="21">
        <f>E7-ROUND('1-1.公告(元)'!F7,4)</f>
        <v>0</v>
      </c>
      <c r="K8" s="21">
        <v>0</v>
      </c>
      <c r="L8" s="85" t="s">
        <v>1663</v>
      </c>
      <c r="M8" s="21">
        <v>0</v>
      </c>
    </row>
    <row r="10" spans="1:23" ht="15" thickBot="1">
      <c r="A10" s="34" t="s">
        <v>83</v>
      </c>
      <c r="I10" s="34" t="s">
        <v>705</v>
      </c>
    </row>
    <row r="11" spans="1:23" ht="43.5">
      <c r="A11" s="28" t="s">
        <v>84</v>
      </c>
      <c r="B11" s="29" t="s">
        <v>85</v>
      </c>
      <c r="C11" s="29" t="s">
        <v>86</v>
      </c>
      <c r="D11" s="29" t="s">
        <v>87</v>
      </c>
      <c r="E11" s="30" t="s">
        <v>88</v>
      </c>
      <c r="I11" s="28" t="s">
        <v>697</v>
      </c>
      <c r="J11" s="29" t="s">
        <v>706</v>
      </c>
      <c r="K11" s="29" t="s">
        <v>707</v>
      </c>
      <c r="L11" s="29" t="s">
        <v>708</v>
      </c>
      <c r="M11" s="30" t="s">
        <v>709</v>
      </c>
    </row>
    <row r="12" spans="1:23" hidden="1">
      <c r="A12" s="9"/>
      <c r="B12" s="40"/>
      <c r="C12" s="45"/>
      <c r="D12" s="40"/>
      <c r="E12" s="46"/>
      <c r="I12" s="9" t="s">
        <v>702</v>
      </c>
      <c r="J12" s="40">
        <v>0</v>
      </c>
      <c r="K12" s="45">
        <v>0</v>
      </c>
      <c r="L12" s="40">
        <v>0</v>
      </c>
      <c r="M12" s="46">
        <v>0</v>
      </c>
    </row>
    <row r="13" spans="1:23" ht="28" hidden="1">
      <c r="A13" s="41"/>
      <c r="B13" s="40"/>
      <c r="C13" s="45"/>
      <c r="D13" s="40"/>
      <c r="E13" s="46"/>
      <c r="I13" s="41" t="s">
        <v>35</v>
      </c>
      <c r="J13" s="40">
        <v>0</v>
      </c>
      <c r="K13" s="45">
        <v>0</v>
      </c>
      <c r="L13" s="40">
        <v>0</v>
      </c>
      <c r="M13" s="46">
        <v>0</v>
      </c>
    </row>
    <row r="14" spans="1:23" hidden="1">
      <c r="A14" s="9"/>
      <c r="B14" s="15"/>
      <c r="C14" s="16"/>
      <c r="D14" s="15"/>
      <c r="E14" s="27"/>
      <c r="I14" s="9" t="s">
        <v>710</v>
      </c>
      <c r="J14" s="15">
        <v>0</v>
      </c>
      <c r="K14" s="16">
        <v>0</v>
      </c>
      <c r="L14" s="15">
        <v>0</v>
      </c>
      <c r="M14" s="27">
        <v>0</v>
      </c>
    </row>
    <row r="15" spans="1:23" ht="15" thickBot="1">
      <c r="A15" s="31" t="s">
        <v>42</v>
      </c>
      <c r="B15" s="43">
        <f>SUM(B12:B14)</f>
        <v>0</v>
      </c>
      <c r="C15" s="44">
        <f>SUM(C12:C14)</f>
        <v>0</v>
      </c>
      <c r="D15" s="43">
        <f>SUM(D12:D14)</f>
        <v>0</v>
      </c>
      <c r="E15" s="47">
        <f>SUM(E12:E14)</f>
        <v>0</v>
      </c>
      <c r="I15" s="31" t="s">
        <v>704</v>
      </c>
      <c r="J15" s="43">
        <v>0</v>
      </c>
      <c r="K15" s="44">
        <v>0</v>
      </c>
      <c r="L15" s="43">
        <v>0</v>
      </c>
      <c r="M15" s="47">
        <v>0</v>
      </c>
    </row>
    <row r="16" spans="1:23">
      <c r="C16" s="21"/>
      <c r="D16" s="17"/>
      <c r="E16" s="21"/>
      <c r="K16" s="21">
        <v>0</v>
      </c>
      <c r="L16" s="17" t="s">
        <v>1663</v>
      </c>
      <c r="M16" s="21">
        <v>0</v>
      </c>
    </row>
    <row r="18" spans="1:14" ht="15" thickBot="1">
      <c r="A18" s="34" t="s">
        <v>89</v>
      </c>
      <c r="B18" s="92"/>
      <c r="C18" s="92"/>
      <c r="I18" s="34" t="s">
        <v>711</v>
      </c>
      <c r="J18" s="92"/>
      <c r="K18" s="92"/>
    </row>
    <row r="19" spans="1:14" ht="29">
      <c r="A19" s="28" t="s">
        <v>41</v>
      </c>
      <c r="B19" s="29" t="s">
        <v>67</v>
      </c>
      <c r="C19" s="29" t="s">
        <v>68</v>
      </c>
      <c r="D19" s="30" t="s">
        <v>90</v>
      </c>
      <c r="I19" s="28" t="s">
        <v>697</v>
      </c>
      <c r="J19" s="29" t="s">
        <v>712</v>
      </c>
      <c r="K19" s="29" t="s">
        <v>713</v>
      </c>
      <c r="L19" s="30" t="s">
        <v>714</v>
      </c>
    </row>
    <row r="20" spans="1:14">
      <c r="A20" s="10" t="e">
        <f>'1-1.公告(元)'!B20</f>
        <v>#N/A</v>
      </c>
      <c r="B20" s="127">
        <f>C20-K20</f>
        <v>-36949</v>
      </c>
      <c r="C20" s="126">
        <f>ROUND('1-1.公告(元)'!D20/1000,0)</f>
        <v>0</v>
      </c>
      <c r="D20" s="46">
        <f>ROUND('1-1.公告(元)'!E20,4)</f>
        <v>0</v>
      </c>
      <c r="E20" s="108"/>
      <c r="F20" s="133"/>
      <c r="I20" s="10" t="s">
        <v>715</v>
      </c>
      <c r="J20" s="127">
        <v>1510</v>
      </c>
      <c r="K20" s="126">
        <v>36949</v>
      </c>
      <c r="L20" s="45">
        <v>1.09E-2</v>
      </c>
      <c r="M20" s="108"/>
      <c r="N20" s="133"/>
    </row>
    <row r="21" spans="1:14" ht="16.5" customHeight="1">
      <c r="A21" s="10" t="e">
        <f>'1-1.公告(元)'!B21</f>
        <v>#N/A</v>
      </c>
      <c r="B21" s="127">
        <f>C21-K21</f>
        <v>-252</v>
      </c>
      <c r="C21" s="126">
        <f>ROUND('1-1.公告(元)'!D21/1000,0)</f>
        <v>0</v>
      </c>
      <c r="D21" s="46">
        <f>ROUND('1-1.公告(元)'!E21,4)</f>
        <v>0</v>
      </c>
      <c r="E21" s="108"/>
      <c r="F21" s="133"/>
      <c r="I21" s="10" t="s">
        <v>685</v>
      </c>
      <c r="J21" s="127">
        <v>10</v>
      </c>
      <c r="K21" s="127">
        <v>252</v>
      </c>
      <c r="L21" s="46">
        <v>1E-4</v>
      </c>
      <c r="M21" s="108"/>
      <c r="N21" s="133"/>
    </row>
    <row r="22" spans="1:14" ht="16.5" customHeight="1">
      <c r="A22" s="10" t="e">
        <f>'1-1.公告(元)'!B22</f>
        <v>#N/A</v>
      </c>
      <c r="B22" s="127">
        <f>C22-K22</f>
        <v>-12726</v>
      </c>
      <c r="C22" s="126">
        <f>ROUND('1-1.公告(元)'!D22/1000,0)</f>
        <v>0</v>
      </c>
      <c r="D22" s="46">
        <f>ROUND('1-1.公告(元)'!E22,4)</f>
        <v>0</v>
      </c>
      <c r="E22" s="108"/>
      <c r="F22" s="133"/>
      <c r="I22" s="10" t="s">
        <v>703</v>
      </c>
      <c r="J22" s="127">
        <v>437</v>
      </c>
      <c r="K22" s="126">
        <v>12726</v>
      </c>
      <c r="L22" s="46">
        <v>3.7000000000000002E-3</v>
      </c>
      <c r="M22" s="108"/>
      <c r="N22" s="133"/>
    </row>
    <row r="23" spans="1:14" ht="15" thickBot="1">
      <c r="A23" s="31" t="s">
        <v>42</v>
      </c>
      <c r="B23" s="128">
        <f>SUM(B20:B22)</f>
        <v>-49927</v>
      </c>
      <c r="C23" s="128">
        <f>SUM(C20:C22)</f>
        <v>0</v>
      </c>
      <c r="D23" s="47">
        <f>SUM(D20:D22)</f>
        <v>0</v>
      </c>
      <c r="E23" s="108"/>
      <c r="F23" s="133"/>
      <c r="I23" s="31" t="s">
        <v>704</v>
      </c>
      <c r="J23" s="128">
        <v>1957</v>
      </c>
      <c r="K23" s="128">
        <v>49927</v>
      </c>
      <c r="L23" s="47">
        <v>1.47E-2</v>
      </c>
      <c r="M23" s="108"/>
      <c r="N23" s="133"/>
    </row>
    <row r="24" spans="1:14">
      <c r="B24" s="26">
        <f>B23-ROUND('1-1.公告(元)'!C23/1000,)</f>
        <v>0</v>
      </c>
      <c r="C24" s="85">
        <f>C23-ROUND('1-1.公告(元)'!D23/1000,0)</f>
        <v>0</v>
      </c>
      <c r="D24" s="21">
        <f>D23-ROUND('1-1.公告(元)'!E23,4)</f>
        <v>0</v>
      </c>
      <c r="K24" s="17" t="s">
        <v>1664</v>
      </c>
      <c r="L24" s="21">
        <v>0</v>
      </c>
    </row>
    <row r="26" spans="1:14" ht="15" thickBot="1">
      <c r="A26" s="34" t="s">
        <v>91</v>
      </c>
      <c r="I26" s="34" t="s">
        <v>716</v>
      </c>
    </row>
    <row r="27" spans="1:14" ht="29">
      <c r="A27" s="28" t="s">
        <v>41</v>
      </c>
      <c r="B27" s="29" t="s">
        <v>69</v>
      </c>
      <c r="C27" s="29" t="s">
        <v>70</v>
      </c>
      <c r="D27" s="30" t="s">
        <v>71</v>
      </c>
      <c r="I27" s="28" t="s">
        <v>697</v>
      </c>
      <c r="J27" s="29" t="s">
        <v>717</v>
      </c>
      <c r="K27" s="29" t="s">
        <v>718</v>
      </c>
      <c r="L27" s="30" t="s">
        <v>714</v>
      </c>
    </row>
    <row r="28" spans="1:14" ht="16.5" hidden="1" customHeight="1">
      <c r="A28" s="10"/>
      <c r="B28" s="127"/>
      <c r="C28" s="127"/>
      <c r="D28" s="46"/>
      <c r="I28" s="10" t="s">
        <v>715</v>
      </c>
      <c r="J28" s="127">
        <v>0</v>
      </c>
      <c r="K28" s="127">
        <v>0</v>
      </c>
      <c r="L28" s="46">
        <v>0</v>
      </c>
    </row>
    <row r="29" spans="1:14" ht="28" hidden="1">
      <c r="A29" s="42"/>
      <c r="B29" s="127"/>
      <c r="C29" s="127"/>
      <c r="D29" s="46"/>
      <c r="I29" s="42" t="s">
        <v>35</v>
      </c>
      <c r="J29" s="127">
        <v>0</v>
      </c>
      <c r="K29" s="127">
        <v>0</v>
      </c>
      <c r="L29" s="46">
        <v>0</v>
      </c>
    </row>
    <row r="30" spans="1:14" ht="15" thickBot="1">
      <c r="A30" s="31" t="s">
        <v>42</v>
      </c>
      <c r="B30" s="128">
        <f>SUM(B28:B29)</f>
        <v>0</v>
      </c>
      <c r="C30" s="128">
        <f>SUM(C28:C29)</f>
        <v>0</v>
      </c>
      <c r="D30" s="47">
        <f>SUM(D28:D29)</f>
        <v>0</v>
      </c>
      <c r="I30" s="31" t="s">
        <v>704</v>
      </c>
      <c r="J30" s="128">
        <v>0</v>
      </c>
      <c r="K30" s="128">
        <v>0</v>
      </c>
      <c r="L30" s="47">
        <v>0</v>
      </c>
    </row>
    <row r="31" spans="1:14">
      <c r="B31" s="17"/>
      <c r="C31" s="17"/>
      <c r="D31" s="18"/>
      <c r="J31" s="17"/>
      <c r="K31" s="17">
        <v>0</v>
      </c>
      <c r="L31" s="18">
        <v>0</v>
      </c>
    </row>
    <row r="33" spans="1:15" ht="15" thickBot="1">
      <c r="A33" s="34" t="s">
        <v>72</v>
      </c>
      <c r="I33" s="34" t="s">
        <v>719</v>
      </c>
    </row>
    <row r="34" spans="1:15" ht="29">
      <c r="A34" s="28" t="s">
        <v>41</v>
      </c>
      <c r="B34" s="29" t="s">
        <v>73</v>
      </c>
      <c r="C34" s="29" t="s">
        <v>74</v>
      </c>
      <c r="D34" s="30" t="s">
        <v>75</v>
      </c>
      <c r="I34" s="28" t="s">
        <v>697</v>
      </c>
      <c r="J34" s="29" t="s">
        <v>720</v>
      </c>
      <c r="K34" s="29" t="s">
        <v>721</v>
      </c>
      <c r="L34" s="30" t="s">
        <v>722</v>
      </c>
    </row>
    <row r="35" spans="1:15" ht="14.5">
      <c r="A35" s="10" t="str">
        <f>'6.取得資產'!A4</f>
        <v>本月無交易</v>
      </c>
      <c r="B35" s="82"/>
      <c r="C35" s="127">
        <f>'6.取得資產'!C4</f>
        <v>0</v>
      </c>
      <c r="D35" s="129">
        <f>'6.取得資產'!D4</f>
        <v>0</v>
      </c>
      <c r="I35" s="10" t="s">
        <v>723</v>
      </c>
      <c r="J35" s="82"/>
      <c r="K35" s="127">
        <v>0</v>
      </c>
      <c r="L35" s="129">
        <v>0</v>
      </c>
    </row>
    <row r="36" spans="1:15" ht="14.5" hidden="1">
      <c r="A36" s="10"/>
      <c r="B36" s="82"/>
      <c r="C36" s="127">
        <f>'6.取得資產'!C5</f>
        <v>0</v>
      </c>
      <c r="D36" s="129">
        <f>'6.取得資產'!D5</f>
        <v>0</v>
      </c>
      <c r="I36" s="10"/>
      <c r="J36" s="82"/>
      <c r="K36" s="127">
        <v>0</v>
      </c>
      <c r="L36" s="129">
        <v>0</v>
      </c>
    </row>
    <row r="37" spans="1:15" ht="15" thickBot="1">
      <c r="A37" s="31" t="s">
        <v>82</v>
      </c>
      <c r="B37" s="32"/>
      <c r="C37" s="128">
        <f>SUM(C35:C36)</f>
        <v>0</v>
      </c>
      <c r="D37" s="130">
        <f>SUM(D35:D36)</f>
        <v>0</v>
      </c>
      <c r="I37" s="31" t="s">
        <v>704</v>
      </c>
      <c r="J37" s="32"/>
      <c r="K37" s="128">
        <v>0</v>
      </c>
      <c r="L37" s="130">
        <v>0</v>
      </c>
    </row>
    <row r="40" spans="1:15" ht="15" thickBot="1">
      <c r="A40" s="34" t="s">
        <v>92</v>
      </c>
      <c r="I40" s="34" t="s">
        <v>724</v>
      </c>
    </row>
    <row r="41" spans="1:15" ht="29">
      <c r="A41" s="28" t="s">
        <v>81</v>
      </c>
      <c r="B41" s="29" t="s">
        <v>76</v>
      </c>
      <c r="C41" s="29" t="s">
        <v>77</v>
      </c>
      <c r="D41" s="29" t="s">
        <v>78</v>
      </c>
      <c r="E41" s="29" t="s">
        <v>79</v>
      </c>
      <c r="F41" s="29" t="s">
        <v>80</v>
      </c>
      <c r="G41" s="30" t="s">
        <v>681</v>
      </c>
      <c r="H41" s="143"/>
      <c r="I41" s="28" t="s">
        <v>697</v>
      </c>
      <c r="J41" s="29" t="s">
        <v>725</v>
      </c>
      <c r="K41" s="29" t="s">
        <v>726</v>
      </c>
      <c r="L41" s="29" t="s">
        <v>727</v>
      </c>
      <c r="M41" s="29" t="s">
        <v>728</v>
      </c>
      <c r="N41" s="29" t="s">
        <v>729</v>
      </c>
      <c r="O41" s="30" t="s">
        <v>681</v>
      </c>
    </row>
    <row r="42" spans="1:15">
      <c r="A42" s="10" t="str">
        <f>'7.處分資產'!A3</f>
        <v>本月無交易</v>
      </c>
      <c r="B42" s="127">
        <f>'7.處分資產'!B3</f>
        <v>0</v>
      </c>
      <c r="C42" s="127">
        <f>'7.處分資產'!C3</f>
        <v>0</v>
      </c>
      <c r="D42" s="127">
        <f>C42</f>
        <v>0</v>
      </c>
      <c r="E42" s="127">
        <f>D42</f>
        <v>0</v>
      </c>
      <c r="F42" s="127">
        <f>'7.處分資產'!F3</f>
        <v>0</v>
      </c>
      <c r="G42" s="129">
        <f>'7.處分資產'!G3</f>
        <v>0</v>
      </c>
      <c r="H42" s="144"/>
      <c r="I42" s="10" t="s">
        <v>723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9">
        <v>0</v>
      </c>
    </row>
    <row r="43" spans="1:15" hidden="1">
      <c r="A43" s="11"/>
      <c r="B43" s="7"/>
      <c r="C43" s="7"/>
      <c r="D43" s="7"/>
      <c r="E43" s="7"/>
      <c r="F43" s="7"/>
      <c r="G43" s="8"/>
      <c r="H43" s="145"/>
      <c r="I43" s="11"/>
      <c r="J43" s="7"/>
      <c r="K43" s="7"/>
      <c r="L43" s="7"/>
      <c r="M43" s="7"/>
      <c r="N43" s="7"/>
      <c r="O43" s="8"/>
    </row>
    <row r="44" spans="1:15" hidden="1">
      <c r="A44" s="11"/>
      <c r="B44" s="7"/>
      <c r="C44" s="7"/>
      <c r="D44" s="7"/>
      <c r="E44" s="7"/>
      <c r="F44" s="7"/>
      <c r="G44" s="8"/>
      <c r="H44" s="145"/>
      <c r="I44" s="11"/>
      <c r="J44" s="7"/>
      <c r="K44" s="7"/>
      <c r="L44" s="7"/>
      <c r="M44" s="7"/>
      <c r="N44" s="7"/>
      <c r="O44" s="8"/>
    </row>
    <row r="45" spans="1:15" hidden="1">
      <c r="A45" s="11"/>
      <c r="B45" s="7"/>
      <c r="C45" s="7"/>
      <c r="D45" s="7"/>
      <c r="E45" s="7"/>
      <c r="F45" s="7"/>
      <c r="G45" s="8"/>
      <c r="H45" s="145"/>
      <c r="I45" s="11"/>
      <c r="J45" s="7"/>
      <c r="K45" s="7"/>
      <c r="L45" s="7"/>
      <c r="M45" s="7"/>
      <c r="N45" s="7"/>
      <c r="O45" s="8"/>
    </row>
    <row r="46" spans="1:15" ht="15" thickBot="1">
      <c r="A46" s="31" t="s">
        <v>42</v>
      </c>
      <c r="B46" s="32"/>
      <c r="C46" s="32"/>
      <c r="D46" s="32"/>
      <c r="E46" s="32"/>
      <c r="F46" s="32"/>
      <c r="G46" s="33"/>
      <c r="H46" s="145"/>
      <c r="I46" s="31" t="s">
        <v>704</v>
      </c>
      <c r="J46" s="32"/>
      <c r="K46" s="32"/>
      <c r="L46" s="32"/>
      <c r="M46" s="32"/>
      <c r="N46" s="32"/>
      <c r="O46" s="33"/>
    </row>
    <row r="51" spans="1:21" ht="19.5">
      <c r="A51" s="37" t="s">
        <v>98</v>
      </c>
      <c r="B51" s="22"/>
      <c r="C51" s="22"/>
      <c r="E51" s="37" t="s">
        <v>96</v>
      </c>
      <c r="F51" s="22"/>
      <c r="G51" s="22"/>
      <c r="H51" s="23"/>
      <c r="I51" s="37" t="s">
        <v>730</v>
      </c>
      <c r="J51" s="22"/>
      <c r="K51" s="22"/>
      <c r="M51" s="37" t="s">
        <v>731</v>
      </c>
      <c r="N51" s="22"/>
      <c r="O51" s="22"/>
      <c r="P51" s="22"/>
      <c r="Q51" s="22"/>
      <c r="S51" s="37" t="s">
        <v>97</v>
      </c>
      <c r="T51" s="14"/>
      <c r="U51" s="22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39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ignoredErrors>
    <ignoredError sqref="D4:D8" 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"/>
  <sheetViews>
    <sheetView zoomScaleNormal="100" workbookViewId="0">
      <selection activeCell="A4" sqref="A4"/>
    </sheetView>
  </sheetViews>
  <sheetFormatPr defaultColWidth="9" defaultRowHeight="14"/>
  <cols>
    <col min="1" max="1" width="10.7265625" style="6" bestFit="1" customWidth="1"/>
    <col min="2" max="2" width="13.6328125" style="6" customWidth="1"/>
    <col min="3" max="3" width="14.90625" style="6" customWidth="1"/>
    <col min="4" max="4" width="11.36328125" style="6" bestFit="1" customWidth="1"/>
    <col min="5" max="5" width="11.453125" style="6" customWidth="1"/>
    <col min="6" max="6" width="11.36328125" style="6" customWidth="1"/>
    <col min="7" max="7" width="9.453125" style="6" bestFit="1" customWidth="1"/>
    <col min="8" max="8" width="10.6328125" style="6" bestFit="1" customWidth="1"/>
    <col min="9" max="9" width="13.7265625" style="6" customWidth="1"/>
    <col min="10" max="10" width="10.6328125" style="6" bestFit="1" customWidth="1"/>
    <col min="11" max="11" width="11" style="6" customWidth="1"/>
    <col min="12" max="12" width="11.08984375" style="6" customWidth="1"/>
    <col min="13" max="13" width="10.90625" style="6" customWidth="1"/>
    <col min="14" max="14" width="13.26953125" style="6" customWidth="1"/>
    <col min="15" max="15" width="15" style="6" bestFit="1" customWidth="1"/>
    <col min="16" max="16" width="13.08984375" style="6" customWidth="1"/>
    <col min="17" max="17" width="5.26953125" style="6" bestFit="1" customWidth="1"/>
    <col min="18" max="18" width="8.36328125" style="6" bestFit="1" customWidth="1"/>
    <col min="19" max="19" width="5.6328125" style="6" bestFit="1" customWidth="1"/>
    <col min="20" max="20" width="12.6328125" style="6" customWidth="1"/>
    <col min="21" max="21" width="13.90625" style="6" customWidth="1"/>
    <col min="22" max="22" width="12.453125" style="6" customWidth="1"/>
    <col min="23" max="23" width="12" style="6" customWidth="1"/>
    <col min="24" max="24" width="6.90625" style="6" bestFit="1" customWidth="1"/>
    <col min="25" max="16384" width="9" style="6"/>
  </cols>
  <sheetData>
    <row r="1" spans="1:25" ht="14.5">
      <c r="B1" s="48" t="s">
        <v>125</v>
      </c>
      <c r="C1" s="48"/>
      <c r="D1" s="48"/>
      <c r="E1" s="48"/>
      <c r="F1" s="49"/>
      <c r="G1" s="50" t="e">
        <f>#REF!</f>
        <v>#REF!</v>
      </c>
      <c r="H1" s="48"/>
      <c r="I1" s="50" t="e">
        <f>#REF!</f>
        <v>#REF!</v>
      </c>
      <c r="J1" s="48"/>
      <c r="K1" s="50" t="e">
        <f>#REF!</f>
        <v>#REF!</v>
      </c>
      <c r="L1" s="48"/>
      <c r="M1" s="50" t="e">
        <f>K1</f>
        <v>#REF!</v>
      </c>
      <c r="N1" s="51"/>
      <c r="O1" s="51"/>
      <c r="P1" s="51"/>
      <c r="Q1" s="52"/>
      <c r="R1" s="50" t="e">
        <f>T1</f>
        <v>#REF!</v>
      </c>
      <c r="S1" s="52"/>
      <c r="T1" s="50" t="e">
        <f>#REF!/#REF!</f>
        <v>#REF!</v>
      </c>
      <c r="U1" s="49"/>
      <c r="V1" s="53"/>
      <c r="W1" s="53"/>
      <c r="X1" s="53"/>
    </row>
    <row r="2" spans="1:25" ht="14.5">
      <c r="B2" s="54" t="s">
        <v>126</v>
      </c>
      <c r="C2" s="55"/>
      <c r="D2" s="55"/>
      <c r="E2" s="55"/>
      <c r="F2" s="56" t="s">
        <v>99</v>
      </c>
      <c r="G2" s="56" t="s">
        <v>100</v>
      </c>
      <c r="H2" s="55" t="s">
        <v>124</v>
      </c>
      <c r="I2" s="56" t="s">
        <v>99</v>
      </c>
      <c r="J2" s="55" t="s">
        <v>102</v>
      </c>
      <c r="K2" s="56" t="s">
        <v>99</v>
      </c>
      <c r="L2" s="55" t="s">
        <v>101</v>
      </c>
      <c r="M2" s="57" t="s">
        <v>99</v>
      </c>
      <c r="N2" s="58" t="s">
        <v>101</v>
      </c>
      <c r="O2" s="58" t="s">
        <v>103</v>
      </c>
      <c r="P2" s="58" t="s">
        <v>103</v>
      </c>
      <c r="Q2" s="59" t="s">
        <v>103</v>
      </c>
      <c r="R2" s="59" t="s">
        <v>104</v>
      </c>
      <c r="S2" s="59" t="s">
        <v>105</v>
      </c>
      <c r="T2" s="59" t="s">
        <v>101</v>
      </c>
      <c r="U2" s="59" t="s">
        <v>106</v>
      </c>
      <c r="V2" s="53" t="s">
        <v>106</v>
      </c>
      <c r="W2" s="53" t="s">
        <v>105</v>
      </c>
      <c r="X2" s="53" t="s">
        <v>107</v>
      </c>
    </row>
    <row r="3" spans="1:25" ht="14.5">
      <c r="B3" s="60">
        <v>111.01</v>
      </c>
      <c r="C3" s="61" t="s">
        <v>108</v>
      </c>
      <c r="D3" s="61" t="s">
        <v>127</v>
      </c>
      <c r="E3" s="61" t="s">
        <v>128</v>
      </c>
      <c r="F3" s="62" t="s">
        <v>109</v>
      </c>
      <c r="G3" s="63" t="s">
        <v>110</v>
      </c>
      <c r="H3" s="64" t="s">
        <v>111</v>
      </c>
      <c r="I3" s="63" t="s">
        <v>112</v>
      </c>
      <c r="J3" s="64" t="s">
        <v>113</v>
      </c>
      <c r="K3" s="63" t="s">
        <v>114</v>
      </c>
      <c r="L3" s="64" t="s">
        <v>115</v>
      </c>
      <c r="M3" s="61" t="s">
        <v>129</v>
      </c>
      <c r="N3" s="65" t="s">
        <v>116</v>
      </c>
      <c r="O3" s="65" t="s">
        <v>130</v>
      </c>
      <c r="P3" s="65" t="s">
        <v>131</v>
      </c>
      <c r="Q3" s="66" t="s">
        <v>117</v>
      </c>
      <c r="R3" s="59" t="s">
        <v>118</v>
      </c>
      <c r="S3" s="66" t="s">
        <v>119</v>
      </c>
      <c r="T3" s="65" t="s">
        <v>120</v>
      </c>
      <c r="U3" s="65" t="s">
        <v>132</v>
      </c>
      <c r="V3" s="66" t="s">
        <v>121</v>
      </c>
      <c r="W3" s="66" t="s">
        <v>122</v>
      </c>
      <c r="X3" s="66" t="s">
        <v>123</v>
      </c>
    </row>
    <row r="4" spans="1:25" ht="14.5">
      <c r="A4" s="67">
        <v>11439899</v>
      </c>
      <c r="B4" s="68" t="s">
        <v>133</v>
      </c>
      <c r="C4" s="69" t="e">
        <f>E4+D4+1</f>
        <v>#REF!</v>
      </c>
      <c r="D4" s="70"/>
      <c r="E4" s="69" t="e">
        <f>F4+G4+I4+K4+M4</f>
        <v>#REF!</v>
      </c>
      <c r="F4" s="71">
        <v>2733414</v>
      </c>
      <c r="G4" s="72" t="e">
        <f>H4*$G$1</f>
        <v>#REF!</v>
      </c>
      <c r="H4" s="70">
        <v>0</v>
      </c>
      <c r="I4" s="72" t="e">
        <f>J4*$I$1</f>
        <v>#REF!</v>
      </c>
      <c r="J4" s="70">
        <v>0</v>
      </c>
      <c r="K4" s="73" t="e">
        <f>L4*$K$1</f>
        <v>#REF!</v>
      </c>
      <c r="L4" s="70">
        <v>0</v>
      </c>
      <c r="M4" s="69" t="e">
        <f>N4*$M$1</f>
        <v>#REF!</v>
      </c>
      <c r="N4" s="74" t="e">
        <f>P4+O4</f>
        <v>#REF!</v>
      </c>
      <c r="O4" s="74"/>
      <c r="P4" s="74" t="e">
        <f>Q4+R4+T4</f>
        <v>#REF!</v>
      </c>
      <c r="Q4" s="70">
        <v>0</v>
      </c>
      <c r="R4" s="74" t="e">
        <f>S4/$R$1</f>
        <v>#REF!</v>
      </c>
      <c r="S4" s="70">
        <v>0</v>
      </c>
      <c r="T4" s="74" t="e">
        <f>U4/$T$1</f>
        <v>#REF!</v>
      </c>
      <c r="U4" s="74">
        <f>V4+W4+X4</f>
        <v>1765346.4600000002</v>
      </c>
      <c r="V4" s="70">
        <v>57727.6</v>
      </c>
      <c r="W4" s="70">
        <v>1707618.86</v>
      </c>
      <c r="X4" s="70">
        <v>0</v>
      </c>
      <c r="Y4" s="67"/>
    </row>
    <row r="18" spans="3:11">
      <c r="J18" s="26"/>
      <c r="K18" s="26"/>
    </row>
    <row r="20" spans="3:11" ht="19.5">
      <c r="C20" s="99"/>
      <c r="D20" s="98"/>
      <c r="E20" s="96"/>
      <c r="F20" s="96"/>
      <c r="G20" s="96"/>
      <c r="I20" s="97"/>
      <c r="J20" s="258"/>
      <c r="K20" s="258"/>
    </row>
  </sheetData>
  <protectedRanges>
    <protectedRange sqref="Y4 A4" name="範圍9"/>
    <protectedRange sqref="D4 F4 H4 J4 L4 O4 Q4 S4 V4:X4" name="範圍1"/>
  </protectedRanges>
  <mergeCells count="1">
    <mergeCell ref="J20:K20"/>
  </mergeCells>
  <phoneticPr fontId="32" type="noConversion"/>
  <pageMargins left="0.25" right="0.25" top="0.75" bottom="0.75" header="0.3" footer="0.3"/>
  <pageSetup paperSize="9" scale="52" orientation="landscape" r:id="rId1"/>
  <headerFooter>
    <oddFooter>&amp;R&amp;F
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20"/>
  <sheetViews>
    <sheetView topLeftCell="I1" zoomScale="90" zoomScaleNormal="90" workbookViewId="0">
      <selection activeCell="I1" sqref="I1"/>
    </sheetView>
  </sheetViews>
  <sheetFormatPr defaultColWidth="9" defaultRowHeight="13"/>
  <cols>
    <col min="1" max="1" width="10.453125" style="117" bestFit="1" customWidth="1"/>
    <col min="2" max="2" width="11" style="117" bestFit="1" customWidth="1"/>
    <col min="3" max="3" width="11.453125" style="117" bestFit="1" customWidth="1"/>
    <col min="4" max="6" width="10.453125" style="117" bestFit="1" customWidth="1"/>
    <col min="7" max="7" width="9.90625" style="117" bestFit="1" customWidth="1"/>
    <col min="8" max="8" width="8.90625" style="117" bestFit="1" customWidth="1"/>
    <col min="9" max="9" width="7.453125" style="117" bestFit="1" customWidth="1"/>
    <col min="10" max="11" width="10.453125" style="117" bestFit="1" customWidth="1"/>
    <col min="12" max="12" width="14.08984375" style="138" bestFit="1" customWidth="1"/>
    <col min="13" max="13" width="8.08984375" style="117" bestFit="1" customWidth="1"/>
    <col min="14" max="14" width="21.6328125" style="138" bestFit="1" customWidth="1"/>
    <col min="15" max="15" width="7.26953125" style="117" bestFit="1" customWidth="1"/>
    <col min="16" max="17" width="10.453125" style="117" bestFit="1" customWidth="1"/>
    <col min="18" max="18" width="49.7265625" style="117" bestFit="1" customWidth="1"/>
    <col min="19" max="19" width="11.453125" style="117" bestFit="1" customWidth="1"/>
    <col min="20" max="21" width="10.453125" style="117" bestFit="1" customWidth="1"/>
    <col min="22" max="22" width="9.36328125" style="117" bestFit="1" customWidth="1"/>
    <col min="23" max="23" width="12.26953125" style="117" bestFit="1" customWidth="1"/>
    <col min="24" max="24" width="7.26953125" style="117" bestFit="1" customWidth="1"/>
    <col min="25" max="25" width="10.90625" style="117" bestFit="1" customWidth="1"/>
    <col min="26" max="26" width="15.6328125" style="117" bestFit="1" customWidth="1"/>
    <col min="27" max="16384" width="9" style="117"/>
  </cols>
  <sheetData>
    <row r="1" spans="1:26">
      <c r="A1" s="253" t="s">
        <v>13</v>
      </c>
      <c r="B1" s="253" t="s">
        <v>14</v>
      </c>
      <c r="C1" s="253" t="s">
        <v>15</v>
      </c>
      <c r="D1" s="253" t="s">
        <v>16</v>
      </c>
      <c r="E1" s="253" t="s">
        <v>17</v>
      </c>
      <c r="F1" s="253" t="s">
        <v>18</v>
      </c>
      <c r="G1" s="253" t="s">
        <v>19</v>
      </c>
      <c r="H1" s="253" t="s">
        <v>37</v>
      </c>
      <c r="I1" s="253" t="s">
        <v>20</v>
      </c>
      <c r="J1" s="253" t="s">
        <v>21</v>
      </c>
      <c r="K1" s="253" t="s">
        <v>22</v>
      </c>
      <c r="L1" s="253" t="s">
        <v>23</v>
      </c>
      <c r="M1" s="253" t="s">
        <v>24</v>
      </c>
      <c r="N1" s="253" t="s">
        <v>25</v>
      </c>
      <c r="O1" s="253" t="s">
        <v>26</v>
      </c>
      <c r="P1" s="253" t="s">
        <v>27</v>
      </c>
      <c r="Q1" s="253" t="s">
        <v>28</v>
      </c>
      <c r="R1" s="253" t="s">
        <v>29</v>
      </c>
      <c r="S1" s="253" t="s">
        <v>30</v>
      </c>
      <c r="T1" s="253" t="s">
        <v>31</v>
      </c>
      <c r="U1" s="253" t="s">
        <v>32</v>
      </c>
      <c r="V1" s="253" t="s">
        <v>33</v>
      </c>
      <c r="W1" s="253" t="s">
        <v>431</v>
      </c>
      <c r="X1" s="207" t="s">
        <v>692</v>
      </c>
      <c r="Y1" s="208" t="s">
        <v>693</v>
      </c>
      <c r="Z1" s="207" t="s">
        <v>1287</v>
      </c>
    </row>
    <row r="2" spans="1:26">
      <c r="A2" s="135"/>
      <c r="B2" s="135"/>
      <c r="C2" s="135"/>
      <c r="D2" s="135"/>
      <c r="E2" s="137"/>
      <c r="F2" s="137"/>
      <c r="G2" s="135"/>
      <c r="H2" s="135"/>
      <c r="I2" s="135"/>
      <c r="J2" s="135"/>
      <c r="K2" s="135"/>
      <c r="L2" s="147"/>
      <c r="M2" s="135"/>
      <c r="N2" s="147"/>
      <c r="O2" s="135"/>
      <c r="P2" s="135"/>
      <c r="Q2" s="135"/>
      <c r="R2" s="135"/>
      <c r="S2" s="135"/>
      <c r="T2" s="137"/>
      <c r="U2" s="135"/>
      <c r="V2" s="135"/>
      <c r="W2" s="135"/>
      <c r="Y2" s="138"/>
    </row>
    <row r="3" spans="1:26">
      <c r="A3" s="135"/>
      <c r="B3" s="135"/>
      <c r="C3" s="135"/>
      <c r="D3" s="135"/>
      <c r="E3" s="137"/>
      <c r="F3" s="137"/>
      <c r="G3" s="135"/>
      <c r="H3" s="135"/>
      <c r="I3" s="135"/>
      <c r="J3" s="135"/>
      <c r="K3" s="135"/>
      <c r="L3" s="147"/>
      <c r="M3" s="135"/>
      <c r="N3" s="147"/>
      <c r="O3" s="135"/>
      <c r="P3" s="135"/>
      <c r="Q3" s="135"/>
      <c r="R3" s="135"/>
      <c r="S3" s="135"/>
      <c r="T3" s="137"/>
      <c r="U3" s="135"/>
      <c r="V3" s="135"/>
      <c r="W3" s="135"/>
      <c r="Y3" s="138"/>
    </row>
    <row r="4" spans="1:26">
      <c r="A4" s="135"/>
      <c r="B4" s="135"/>
      <c r="C4" s="135"/>
      <c r="D4" s="135"/>
      <c r="E4" s="137"/>
      <c r="F4" s="137"/>
      <c r="G4" s="135"/>
      <c r="H4" s="135"/>
      <c r="I4" s="135"/>
      <c r="J4" s="135"/>
      <c r="K4" s="135"/>
      <c r="L4" s="147"/>
      <c r="M4" s="135"/>
      <c r="N4" s="147"/>
      <c r="O4" s="135"/>
      <c r="P4" s="135"/>
      <c r="Q4" s="135"/>
      <c r="R4" s="135"/>
      <c r="S4" s="135"/>
      <c r="T4" s="137"/>
      <c r="U4" s="135"/>
      <c r="V4" s="135"/>
      <c r="W4" s="135"/>
      <c r="Y4" s="138"/>
    </row>
    <row r="5" spans="1:26">
      <c r="A5" s="135"/>
      <c r="B5" s="135"/>
      <c r="C5" s="135"/>
      <c r="D5" s="135"/>
      <c r="E5" s="137"/>
      <c r="F5" s="137"/>
      <c r="G5" s="135"/>
      <c r="H5" s="135"/>
      <c r="I5" s="135"/>
      <c r="J5" s="135"/>
      <c r="K5" s="135"/>
      <c r="L5" s="147"/>
      <c r="M5" s="135"/>
      <c r="N5" s="147"/>
      <c r="O5" s="135"/>
      <c r="P5" s="135"/>
      <c r="Q5" s="135"/>
      <c r="R5" s="135"/>
      <c r="S5" s="135"/>
      <c r="T5" s="137"/>
      <c r="U5" s="135"/>
      <c r="V5" s="135"/>
      <c r="W5" s="135"/>
      <c r="Y5" s="138"/>
    </row>
    <row r="6" spans="1:26">
      <c r="A6" s="135"/>
      <c r="B6" s="135"/>
      <c r="C6" s="135"/>
      <c r="D6" s="135"/>
      <c r="E6" s="137"/>
      <c r="F6" s="137"/>
      <c r="G6" s="135"/>
      <c r="H6" s="135"/>
      <c r="I6" s="135"/>
      <c r="J6" s="135"/>
      <c r="K6" s="135"/>
      <c r="L6" s="147"/>
      <c r="M6" s="135"/>
      <c r="N6" s="147"/>
      <c r="O6" s="135"/>
      <c r="P6" s="135"/>
      <c r="Q6" s="135"/>
      <c r="R6" s="135"/>
      <c r="S6" s="135"/>
      <c r="T6" s="137"/>
      <c r="U6" s="135"/>
      <c r="V6" s="135"/>
      <c r="W6" s="135"/>
      <c r="Y6" s="138"/>
    </row>
    <row r="7" spans="1:26">
      <c r="A7" s="135"/>
      <c r="B7" s="135"/>
      <c r="C7" s="135"/>
      <c r="D7" s="135"/>
      <c r="E7" s="137"/>
      <c r="F7" s="137"/>
      <c r="G7" s="135"/>
      <c r="H7" s="135"/>
      <c r="I7" s="135"/>
      <c r="J7" s="135"/>
      <c r="K7" s="135"/>
      <c r="L7" s="147"/>
      <c r="M7" s="135"/>
      <c r="N7" s="147"/>
      <c r="O7" s="135"/>
      <c r="P7" s="135"/>
      <c r="Q7" s="135"/>
      <c r="R7" s="135"/>
      <c r="S7" s="135"/>
      <c r="T7" s="137"/>
      <c r="U7" s="135"/>
      <c r="V7" s="135"/>
      <c r="W7" s="135"/>
      <c r="Y7" s="138"/>
    </row>
    <row r="8" spans="1:26">
      <c r="A8" s="135"/>
      <c r="B8" s="135"/>
      <c r="C8" s="135"/>
      <c r="D8" s="135"/>
      <c r="E8" s="137"/>
      <c r="F8" s="137"/>
      <c r="G8" s="135"/>
      <c r="H8" s="135"/>
      <c r="I8" s="135"/>
      <c r="J8" s="135"/>
      <c r="K8" s="135"/>
      <c r="L8" s="147"/>
      <c r="M8" s="135"/>
      <c r="N8" s="147"/>
      <c r="O8" s="135"/>
      <c r="P8" s="135"/>
      <c r="Q8" s="135"/>
      <c r="R8" s="135"/>
      <c r="S8" s="135"/>
      <c r="T8" s="137"/>
      <c r="U8" s="135"/>
      <c r="V8" s="135"/>
      <c r="W8" s="135"/>
      <c r="Y8" s="138"/>
    </row>
    <row r="9" spans="1:26">
      <c r="A9" s="135"/>
      <c r="B9" s="135"/>
      <c r="C9" s="135"/>
      <c r="D9" s="135"/>
      <c r="E9" s="137"/>
      <c r="F9" s="137"/>
      <c r="G9" s="135"/>
      <c r="H9" s="135"/>
      <c r="I9" s="135"/>
      <c r="J9" s="135"/>
      <c r="K9" s="135"/>
      <c r="L9" s="147"/>
      <c r="M9" s="135"/>
      <c r="N9" s="147"/>
      <c r="O9" s="135"/>
      <c r="P9" s="135"/>
      <c r="Q9" s="135"/>
      <c r="R9" s="135"/>
      <c r="S9" s="135"/>
      <c r="T9" s="137"/>
      <c r="U9" s="135"/>
      <c r="V9" s="135"/>
      <c r="W9" s="135"/>
      <c r="Y9" s="138"/>
    </row>
    <row r="10" spans="1:26">
      <c r="A10" s="135"/>
      <c r="B10" s="135"/>
      <c r="C10" s="135"/>
      <c r="D10" s="135"/>
      <c r="E10" s="137"/>
      <c r="F10" s="137"/>
      <c r="G10" s="135"/>
      <c r="H10" s="135"/>
      <c r="I10" s="135"/>
      <c r="J10" s="135"/>
      <c r="K10" s="135"/>
      <c r="L10" s="147"/>
      <c r="M10" s="135"/>
      <c r="N10" s="147"/>
      <c r="O10" s="135"/>
      <c r="P10" s="135"/>
      <c r="Q10" s="135"/>
      <c r="R10" s="135"/>
      <c r="S10" s="135"/>
      <c r="T10" s="137"/>
      <c r="U10" s="135"/>
      <c r="V10" s="135"/>
      <c r="W10" s="135"/>
      <c r="Y10" s="138"/>
    </row>
    <row r="11" spans="1:26">
      <c r="A11" s="135"/>
      <c r="B11" s="135"/>
      <c r="C11" s="135"/>
      <c r="D11" s="135"/>
      <c r="E11" s="137"/>
      <c r="F11" s="137"/>
      <c r="G11" s="135"/>
      <c r="H11" s="135"/>
      <c r="I11" s="135"/>
      <c r="J11" s="135"/>
      <c r="K11" s="135"/>
      <c r="L11" s="147"/>
      <c r="M11" s="135"/>
      <c r="N11" s="147"/>
      <c r="O11" s="135"/>
      <c r="P11" s="135"/>
      <c r="Q11" s="135"/>
      <c r="R11" s="135"/>
      <c r="S11" s="135"/>
      <c r="T11" s="137"/>
      <c r="U11" s="135"/>
      <c r="V11" s="135"/>
      <c r="W11" s="135"/>
      <c r="Y11" s="138"/>
    </row>
    <row r="12" spans="1:26">
      <c r="A12" s="135"/>
      <c r="B12" s="135"/>
      <c r="C12" s="135"/>
      <c r="D12" s="135"/>
      <c r="E12" s="137"/>
      <c r="F12" s="137"/>
      <c r="G12" s="135"/>
      <c r="H12" s="135"/>
      <c r="I12" s="135"/>
      <c r="J12" s="135"/>
      <c r="K12" s="135"/>
      <c r="L12" s="147"/>
      <c r="M12" s="135"/>
      <c r="N12" s="147"/>
      <c r="O12" s="135"/>
      <c r="P12" s="135"/>
      <c r="Q12" s="135"/>
      <c r="R12" s="135"/>
      <c r="S12" s="135"/>
      <c r="T12" s="137"/>
      <c r="U12" s="135"/>
      <c r="V12" s="135"/>
      <c r="W12" s="135"/>
      <c r="Y12" s="138"/>
    </row>
    <row r="13" spans="1:26">
      <c r="A13" s="135"/>
      <c r="B13" s="135"/>
      <c r="C13" s="135"/>
      <c r="D13" s="135"/>
      <c r="E13" s="137"/>
      <c r="F13" s="137"/>
      <c r="G13" s="135"/>
      <c r="H13" s="135"/>
      <c r="I13" s="135"/>
      <c r="J13" s="135"/>
      <c r="K13" s="135"/>
      <c r="L13" s="147"/>
      <c r="M13" s="135"/>
      <c r="N13" s="147"/>
      <c r="O13" s="135"/>
      <c r="P13" s="135"/>
      <c r="Q13" s="135"/>
      <c r="R13" s="135"/>
      <c r="S13" s="135"/>
      <c r="T13" s="137"/>
      <c r="U13" s="135"/>
      <c r="V13" s="135"/>
      <c r="W13" s="135"/>
      <c r="Y13" s="138"/>
    </row>
    <row r="14" spans="1:26">
      <c r="A14" s="135"/>
      <c r="B14" s="135"/>
      <c r="C14" s="135"/>
      <c r="D14" s="135"/>
      <c r="E14" s="137"/>
      <c r="F14" s="137"/>
      <c r="G14" s="135"/>
      <c r="H14" s="135"/>
      <c r="I14" s="135"/>
      <c r="J14" s="135"/>
      <c r="K14" s="135"/>
      <c r="L14" s="147"/>
      <c r="M14" s="135"/>
      <c r="N14" s="147"/>
      <c r="O14" s="135"/>
      <c r="P14" s="135"/>
      <c r="Q14" s="135"/>
      <c r="R14" s="135"/>
      <c r="S14" s="135"/>
      <c r="T14" s="137"/>
      <c r="U14" s="135"/>
      <c r="V14" s="135"/>
      <c r="W14" s="135"/>
      <c r="Y14" s="138"/>
    </row>
    <row r="15" spans="1:26">
      <c r="A15" s="135"/>
      <c r="B15" s="135"/>
      <c r="C15" s="135"/>
      <c r="D15" s="135"/>
      <c r="E15" s="137"/>
      <c r="F15" s="137"/>
      <c r="G15" s="135"/>
      <c r="H15" s="135"/>
      <c r="I15" s="135"/>
      <c r="J15" s="135"/>
      <c r="K15" s="135"/>
      <c r="L15" s="147"/>
      <c r="M15" s="135"/>
      <c r="N15" s="147"/>
      <c r="O15" s="135"/>
      <c r="P15" s="135"/>
      <c r="Q15" s="135"/>
      <c r="R15" s="135"/>
      <c r="S15" s="135"/>
      <c r="T15" s="137"/>
      <c r="U15" s="135"/>
      <c r="V15" s="135"/>
      <c r="W15" s="135"/>
      <c r="Y15" s="138"/>
    </row>
    <row r="16" spans="1:26">
      <c r="A16" s="135"/>
      <c r="B16" s="135"/>
      <c r="C16" s="135"/>
      <c r="D16" s="135"/>
      <c r="E16" s="137"/>
      <c r="F16" s="137"/>
      <c r="G16" s="135"/>
      <c r="H16" s="135"/>
      <c r="I16" s="135"/>
      <c r="J16" s="135"/>
      <c r="K16" s="135"/>
      <c r="L16" s="147"/>
      <c r="M16" s="135"/>
      <c r="N16" s="147"/>
      <c r="O16" s="135"/>
      <c r="P16" s="135"/>
      <c r="Q16" s="135"/>
      <c r="R16" s="135"/>
      <c r="S16" s="135"/>
      <c r="T16" s="137"/>
      <c r="U16" s="135"/>
      <c r="V16" s="135"/>
      <c r="W16" s="135"/>
      <c r="Y16" s="138"/>
    </row>
    <row r="17" spans="1:25">
      <c r="A17" s="135"/>
      <c r="B17" s="135"/>
      <c r="C17" s="135"/>
      <c r="D17" s="135"/>
      <c r="E17" s="137"/>
      <c r="F17" s="137"/>
      <c r="G17" s="135"/>
      <c r="H17" s="135"/>
      <c r="I17" s="135"/>
      <c r="J17" s="135"/>
      <c r="K17" s="135"/>
      <c r="L17" s="147"/>
      <c r="M17" s="135"/>
      <c r="N17" s="147"/>
      <c r="O17" s="135"/>
      <c r="P17" s="135"/>
      <c r="Q17" s="135"/>
      <c r="R17" s="135"/>
      <c r="S17" s="135"/>
      <c r="T17" s="137"/>
      <c r="U17" s="135"/>
      <c r="V17" s="135"/>
      <c r="W17" s="135"/>
      <c r="Y17" s="138"/>
    </row>
    <row r="18" spans="1:25">
      <c r="A18" s="135"/>
      <c r="B18" s="135"/>
      <c r="C18" s="135"/>
      <c r="D18" s="135"/>
      <c r="E18" s="137"/>
      <c r="F18" s="137"/>
      <c r="G18" s="135"/>
      <c r="H18" s="135"/>
      <c r="I18" s="135"/>
      <c r="J18" s="135"/>
      <c r="K18" s="135"/>
      <c r="L18" s="147"/>
      <c r="M18" s="135"/>
      <c r="N18" s="147"/>
      <c r="O18" s="135"/>
      <c r="P18" s="135"/>
      <c r="Q18" s="135"/>
      <c r="R18" s="135"/>
      <c r="S18" s="135"/>
      <c r="T18" s="137"/>
      <c r="U18" s="135"/>
      <c r="V18" s="135"/>
      <c r="W18" s="135"/>
      <c r="Y18" s="138"/>
    </row>
    <row r="19" spans="1:25">
      <c r="A19" s="136"/>
      <c r="B19" s="135"/>
      <c r="C19" s="135"/>
      <c r="D19" s="135"/>
      <c r="E19" s="137"/>
      <c r="F19" s="137"/>
      <c r="G19" s="135"/>
      <c r="H19" s="135"/>
      <c r="I19" s="135"/>
      <c r="J19" s="135"/>
      <c r="K19" s="135"/>
      <c r="L19" s="147"/>
      <c r="M19" s="135"/>
      <c r="N19" s="147"/>
      <c r="O19" s="135"/>
      <c r="P19" s="135"/>
      <c r="Q19" s="135"/>
      <c r="R19" s="135"/>
      <c r="S19" s="135"/>
      <c r="T19" s="137"/>
      <c r="U19" s="135"/>
      <c r="V19" s="135"/>
      <c r="W19" s="135"/>
      <c r="Y19" s="138"/>
    </row>
    <row r="20" spans="1:25">
      <c r="B20" s="139"/>
      <c r="Y20" s="138"/>
    </row>
  </sheetData>
  <autoFilter ref="A1:Y20"/>
  <phoneticPr fontId="32" type="noConversion"/>
  <pageMargins left="0.31496062992125984" right="0.31496062992125984" top="0.94488188976377963" bottom="0.35433070866141736" header="0.51181102362204722" footer="0.51181102362204722"/>
  <pageSetup paperSize="9" scale="21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69696"/>
    <pageSetUpPr fitToPage="1"/>
  </sheetPr>
  <dimension ref="A1:X6"/>
  <sheetViews>
    <sheetView zoomScaleNormal="100" workbookViewId="0">
      <selection activeCell="D46" sqref="D46"/>
    </sheetView>
  </sheetViews>
  <sheetFormatPr defaultRowHeight="17"/>
  <cols>
    <col min="3" max="3" width="11.90625" bestFit="1" customWidth="1"/>
    <col min="5" max="7" width="9.7265625" bestFit="1" customWidth="1"/>
    <col min="12" max="12" width="8.90625" bestFit="1" customWidth="1"/>
    <col min="14" max="14" width="8.90625" bestFit="1" customWidth="1"/>
    <col min="24" max="24" width="9.7265625" bestFit="1" customWidth="1"/>
  </cols>
  <sheetData>
    <row r="1" spans="1:24">
      <c r="A1" s="146" t="s">
        <v>736</v>
      </c>
    </row>
    <row r="3" spans="1:24" s="116" customFormat="1">
      <c r="A3" s="114" t="s">
        <v>649</v>
      </c>
      <c r="B3" s="114" t="s">
        <v>650</v>
      </c>
      <c r="C3" s="114" t="s">
        <v>651</v>
      </c>
      <c r="D3" s="114" t="s">
        <v>652</v>
      </c>
      <c r="E3" s="114" t="s">
        <v>653</v>
      </c>
      <c r="F3" s="114" t="s">
        <v>654</v>
      </c>
      <c r="G3" s="114" t="s">
        <v>655</v>
      </c>
      <c r="H3" s="114" t="s">
        <v>656</v>
      </c>
      <c r="I3" s="114" t="s">
        <v>657</v>
      </c>
      <c r="J3" s="114" t="s">
        <v>658</v>
      </c>
      <c r="K3" s="114" t="s">
        <v>659</v>
      </c>
      <c r="L3" s="114" t="s">
        <v>660</v>
      </c>
      <c r="M3" s="114" t="s">
        <v>24</v>
      </c>
      <c r="N3" s="114" t="s">
        <v>661</v>
      </c>
      <c r="O3" s="114" t="s">
        <v>662</v>
      </c>
      <c r="P3" s="114" t="s">
        <v>663</v>
      </c>
      <c r="Q3" s="114" t="s">
        <v>664</v>
      </c>
      <c r="R3" s="114" t="s">
        <v>665</v>
      </c>
      <c r="S3" s="114" t="s">
        <v>666</v>
      </c>
      <c r="T3" s="114" t="s">
        <v>667</v>
      </c>
      <c r="U3" s="114" t="s">
        <v>668</v>
      </c>
      <c r="V3" s="114" t="s">
        <v>669</v>
      </c>
      <c r="W3" s="115" t="s">
        <v>670</v>
      </c>
      <c r="X3" s="115" t="s">
        <v>671</v>
      </c>
    </row>
    <row r="4" spans="1:24">
      <c r="A4" s="121" t="s">
        <v>689</v>
      </c>
      <c r="B4" s="121"/>
      <c r="C4" s="121"/>
      <c r="D4" s="121"/>
      <c r="E4" s="122"/>
      <c r="F4" s="122"/>
      <c r="G4" s="121"/>
      <c r="H4" s="121"/>
      <c r="I4" s="121"/>
      <c r="J4" s="121"/>
      <c r="K4" s="121"/>
      <c r="L4" s="123"/>
      <c r="M4" s="121"/>
      <c r="N4" s="123"/>
      <c r="O4" s="121"/>
      <c r="P4" s="121"/>
      <c r="Q4" s="121"/>
      <c r="R4" s="121"/>
      <c r="S4" s="101"/>
      <c r="T4" s="101"/>
      <c r="U4" s="101"/>
      <c r="V4" s="4"/>
      <c r="W4" s="4"/>
      <c r="X4" s="25"/>
    </row>
    <row r="5" spans="1:24">
      <c r="A5" s="121"/>
      <c r="B5" s="121"/>
      <c r="C5" s="121"/>
      <c r="D5" s="121"/>
      <c r="E5" s="122"/>
      <c r="F5" s="122"/>
      <c r="G5" s="121"/>
      <c r="H5" s="121"/>
      <c r="I5" s="121"/>
      <c r="J5" s="121"/>
      <c r="K5" s="121"/>
      <c r="L5" s="123"/>
      <c r="M5" s="121"/>
      <c r="N5" s="123"/>
      <c r="O5" s="121"/>
      <c r="P5" s="121"/>
      <c r="Q5" s="121"/>
      <c r="R5" s="121"/>
      <c r="S5" s="101"/>
      <c r="T5" s="101"/>
      <c r="U5" s="101"/>
      <c r="V5" s="4"/>
      <c r="W5" s="4"/>
      <c r="X5" s="25"/>
    </row>
    <row r="6" spans="1:24">
      <c r="A6" s="4"/>
      <c r="B6" s="4"/>
      <c r="C6" s="4"/>
      <c r="D6" s="4"/>
      <c r="E6" s="5"/>
      <c r="F6" s="5"/>
      <c r="G6" s="4"/>
      <c r="H6" s="4"/>
      <c r="I6" s="4"/>
      <c r="J6" s="4"/>
      <c r="K6" s="4"/>
      <c r="L6" s="75"/>
      <c r="M6" s="4"/>
      <c r="N6" s="75"/>
      <c r="O6" s="4"/>
      <c r="P6" s="4"/>
      <c r="Q6" s="4"/>
      <c r="R6" s="4"/>
      <c r="S6" s="4"/>
      <c r="T6" s="5"/>
      <c r="U6" s="4"/>
      <c r="V6" s="4"/>
      <c r="W6" s="4"/>
      <c r="X6" s="25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62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workbookViewId="0">
      <selection activeCell="F3" sqref="F3:F16"/>
    </sheetView>
  </sheetViews>
  <sheetFormatPr defaultColWidth="9" defaultRowHeight="17"/>
  <cols>
    <col min="1" max="1" width="13.08984375" style="116" customWidth="1"/>
    <col min="2" max="2" width="26.26953125" style="116" customWidth="1"/>
    <col min="3" max="3" width="17.453125" style="116" customWidth="1"/>
    <col min="4" max="4" width="13.08984375" style="116" customWidth="1"/>
    <col min="5" max="5" width="26.26953125" style="116" customWidth="1"/>
    <col min="6" max="8" width="17.453125" style="116" customWidth="1"/>
    <col min="9" max="9" width="9" style="116"/>
    <col min="10" max="10" width="9.453125" style="116" bestFit="1" customWidth="1"/>
    <col min="11" max="16384" width="9" style="116"/>
  </cols>
  <sheetData>
    <row r="1" spans="1:8">
      <c r="A1" s="113" t="s">
        <v>185</v>
      </c>
      <c r="B1" s="113" t="s">
        <v>735</v>
      </c>
      <c r="C1" s="260" t="s">
        <v>186</v>
      </c>
      <c r="D1" s="260" t="s">
        <v>187</v>
      </c>
      <c r="E1" s="260" t="s">
        <v>187</v>
      </c>
      <c r="F1" s="260" t="s">
        <v>188</v>
      </c>
      <c r="G1" s="260" t="s">
        <v>189</v>
      </c>
      <c r="H1" s="260" t="s">
        <v>190</v>
      </c>
    </row>
    <row r="2" spans="1:8" ht="19" customHeight="1" thickBot="1">
      <c r="A2" s="259" t="s">
        <v>170</v>
      </c>
      <c r="B2" s="259" t="s">
        <v>170</v>
      </c>
      <c r="C2" s="259" t="s">
        <v>186</v>
      </c>
      <c r="D2" s="259" t="s">
        <v>187</v>
      </c>
      <c r="E2" s="259" t="s">
        <v>187</v>
      </c>
      <c r="F2" s="259" t="s">
        <v>188</v>
      </c>
      <c r="G2" s="259" t="s">
        <v>189</v>
      </c>
      <c r="H2" s="259" t="s">
        <v>190</v>
      </c>
    </row>
    <row r="3" spans="1:8">
      <c r="A3" s="261">
        <v>112337</v>
      </c>
      <c r="B3" s="261" t="s">
        <v>172</v>
      </c>
      <c r="C3" s="262">
        <v>46610405</v>
      </c>
      <c r="D3" s="203" t="s">
        <v>38</v>
      </c>
      <c r="E3" s="203" t="s">
        <v>191</v>
      </c>
      <c r="F3" s="202">
        <v>33065853</v>
      </c>
      <c r="G3" s="262">
        <v>46610405</v>
      </c>
      <c r="H3" s="262">
        <v>0</v>
      </c>
    </row>
    <row r="4" spans="1:8">
      <c r="A4" s="261" t="s">
        <v>171</v>
      </c>
      <c r="B4" s="261" t="s">
        <v>172</v>
      </c>
      <c r="C4" s="262">
        <v>46610405</v>
      </c>
      <c r="D4" s="203" t="s">
        <v>684</v>
      </c>
      <c r="E4" s="203" t="s">
        <v>686</v>
      </c>
      <c r="F4" s="202">
        <v>225085</v>
      </c>
      <c r="G4" s="262">
        <v>46610405</v>
      </c>
      <c r="H4" s="262">
        <v>0</v>
      </c>
    </row>
    <row r="5" spans="1:8">
      <c r="A5" s="261" t="s">
        <v>171</v>
      </c>
      <c r="B5" s="261" t="s">
        <v>172</v>
      </c>
      <c r="C5" s="262">
        <v>46610405</v>
      </c>
      <c r="D5" s="203" t="s">
        <v>55</v>
      </c>
      <c r="E5" s="203" t="s">
        <v>192</v>
      </c>
      <c r="F5" s="202">
        <v>13319467</v>
      </c>
      <c r="G5" s="262">
        <v>46610405</v>
      </c>
      <c r="H5" s="262">
        <v>0</v>
      </c>
    </row>
    <row r="6" spans="1:8">
      <c r="A6" s="203" t="s">
        <v>678</v>
      </c>
      <c r="B6" s="203" t="s">
        <v>679</v>
      </c>
      <c r="C6" s="202">
        <v>38723800</v>
      </c>
      <c r="D6" s="203" t="s">
        <v>672</v>
      </c>
      <c r="E6" s="203" t="s">
        <v>673</v>
      </c>
      <c r="F6" s="202">
        <v>13199</v>
      </c>
      <c r="G6" s="202">
        <v>13199</v>
      </c>
      <c r="H6" s="202">
        <v>38710601</v>
      </c>
    </row>
    <row r="7" spans="1:8">
      <c r="A7" s="203" t="s">
        <v>183</v>
      </c>
      <c r="B7" s="203" t="s">
        <v>184</v>
      </c>
      <c r="C7" s="202">
        <v>-5719</v>
      </c>
      <c r="D7" s="203" t="s">
        <v>672</v>
      </c>
      <c r="E7" s="203" t="s">
        <v>673</v>
      </c>
      <c r="F7" s="202">
        <v>5719</v>
      </c>
      <c r="G7" s="202">
        <v>5719</v>
      </c>
      <c r="H7" s="202">
        <v>0</v>
      </c>
    </row>
    <row r="8" spans="1:8">
      <c r="A8" s="261" t="s">
        <v>165</v>
      </c>
      <c r="B8" s="261" t="s">
        <v>166</v>
      </c>
      <c r="C8" s="262">
        <v>-80961802</v>
      </c>
      <c r="D8" s="203" t="s">
        <v>38</v>
      </c>
      <c r="E8" s="203" t="s">
        <v>191</v>
      </c>
      <c r="F8" s="202">
        <v>64105797</v>
      </c>
      <c r="G8" s="262">
        <v>80961802</v>
      </c>
      <c r="H8" s="262">
        <v>0</v>
      </c>
    </row>
    <row r="9" spans="1:8">
      <c r="A9" s="261" t="s">
        <v>165</v>
      </c>
      <c r="B9" s="261" t="s">
        <v>166</v>
      </c>
      <c r="C9" s="262">
        <v>-80961802</v>
      </c>
      <c r="D9" s="203" t="s">
        <v>684</v>
      </c>
      <c r="E9" s="203" t="s">
        <v>686</v>
      </c>
      <c r="F9" s="202">
        <v>391644</v>
      </c>
      <c r="G9" s="262">
        <v>80961802</v>
      </c>
      <c r="H9" s="262">
        <v>0</v>
      </c>
    </row>
    <row r="10" spans="1:8">
      <c r="A10" s="261" t="s">
        <v>165</v>
      </c>
      <c r="B10" s="261" t="s">
        <v>166</v>
      </c>
      <c r="C10" s="262">
        <v>-80961802</v>
      </c>
      <c r="D10" s="203" t="s">
        <v>55</v>
      </c>
      <c r="E10" s="203" t="s">
        <v>192</v>
      </c>
      <c r="F10" s="202">
        <v>16464361</v>
      </c>
      <c r="G10" s="262">
        <v>80961802</v>
      </c>
      <c r="H10" s="262">
        <v>0</v>
      </c>
    </row>
    <row r="11" spans="1:8">
      <c r="A11" s="261">
        <v>421807</v>
      </c>
      <c r="B11" s="261" t="s">
        <v>200</v>
      </c>
      <c r="C11" s="262">
        <v>1515865</v>
      </c>
      <c r="D11" s="203" t="s">
        <v>38</v>
      </c>
      <c r="E11" s="203" t="s">
        <v>191</v>
      </c>
      <c r="F11" s="202">
        <v>-1982514</v>
      </c>
      <c r="G11" s="262">
        <v>-1515865</v>
      </c>
      <c r="H11" s="262">
        <v>0</v>
      </c>
    </row>
    <row r="12" spans="1:8">
      <c r="A12" s="261" t="s">
        <v>167</v>
      </c>
      <c r="B12" s="261" t="s">
        <v>200</v>
      </c>
      <c r="C12" s="262">
        <v>1515865</v>
      </c>
      <c r="D12" s="203" t="s">
        <v>55</v>
      </c>
      <c r="E12" s="203" t="s">
        <v>192</v>
      </c>
      <c r="F12" s="202">
        <v>466649</v>
      </c>
      <c r="G12" s="262">
        <v>-1515865</v>
      </c>
      <c r="H12" s="262">
        <v>0</v>
      </c>
    </row>
    <row r="13" spans="1:8" ht="31">
      <c r="A13" s="203" t="s">
        <v>1498</v>
      </c>
      <c r="B13" s="203" t="s">
        <v>1499</v>
      </c>
      <c r="C13" s="202">
        <v>4182983</v>
      </c>
      <c r="D13" s="203" t="s">
        <v>672</v>
      </c>
      <c r="E13" s="203" t="s">
        <v>673</v>
      </c>
      <c r="F13" s="202">
        <v>55486</v>
      </c>
      <c r="G13" s="202">
        <v>55486</v>
      </c>
      <c r="H13" s="202">
        <v>4127497</v>
      </c>
    </row>
    <row r="14" spans="1:8">
      <c r="A14" s="203" t="s">
        <v>1593</v>
      </c>
      <c r="B14" s="203" t="s">
        <v>1499</v>
      </c>
      <c r="C14" s="202">
        <v>10551430</v>
      </c>
      <c r="D14" s="203" t="s">
        <v>672</v>
      </c>
      <c r="E14" s="203" t="s">
        <v>673</v>
      </c>
      <c r="F14" s="202">
        <v>21973</v>
      </c>
      <c r="G14" s="202">
        <v>21973</v>
      </c>
      <c r="H14" s="202">
        <v>10529457</v>
      </c>
    </row>
    <row r="15" spans="1:8">
      <c r="A15" s="203" t="s">
        <v>1595</v>
      </c>
      <c r="B15" s="203" t="s">
        <v>1499</v>
      </c>
      <c r="C15" s="202">
        <v>445179</v>
      </c>
      <c r="D15" s="203" t="s">
        <v>672</v>
      </c>
      <c r="E15" s="203" t="s">
        <v>673</v>
      </c>
      <c r="F15" s="202">
        <v>5780</v>
      </c>
      <c r="G15" s="202">
        <v>5780</v>
      </c>
      <c r="H15" s="202">
        <v>439399</v>
      </c>
    </row>
    <row r="16" spans="1:8">
      <c r="A16" s="203" t="s">
        <v>1302</v>
      </c>
      <c r="B16" s="203" t="s">
        <v>1303</v>
      </c>
      <c r="C16" s="202">
        <v>178496</v>
      </c>
      <c r="D16" s="203" t="s">
        <v>151</v>
      </c>
      <c r="E16" s="203" t="s">
        <v>151</v>
      </c>
      <c r="F16" s="203" t="s">
        <v>151</v>
      </c>
      <c r="G16" s="203" t="s">
        <v>151</v>
      </c>
      <c r="H16" s="203" t="s">
        <v>151</v>
      </c>
    </row>
    <row r="17" spans="1:8">
      <c r="A17" s="203" t="s">
        <v>1304</v>
      </c>
      <c r="B17" s="203" t="s">
        <v>1305</v>
      </c>
      <c r="C17" s="202">
        <v>1083689308</v>
      </c>
      <c r="D17" s="203" t="s">
        <v>151</v>
      </c>
      <c r="E17" s="203" t="s">
        <v>151</v>
      </c>
      <c r="F17" s="203" t="s">
        <v>151</v>
      </c>
      <c r="G17" s="203" t="s">
        <v>151</v>
      </c>
      <c r="H17" s="203" t="s">
        <v>151</v>
      </c>
    </row>
    <row r="18" spans="1:8">
      <c r="A18" s="203" t="s">
        <v>1306</v>
      </c>
      <c r="B18" s="203" t="s">
        <v>1307</v>
      </c>
      <c r="C18" s="202">
        <v>109380687</v>
      </c>
      <c r="D18" s="203" t="s">
        <v>151</v>
      </c>
      <c r="E18" s="203" t="s">
        <v>151</v>
      </c>
      <c r="F18" s="203" t="s">
        <v>151</v>
      </c>
      <c r="G18" s="203" t="s">
        <v>151</v>
      </c>
      <c r="H18" s="203" t="s">
        <v>151</v>
      </c>
    </row>
    <row r="19" spans="1:8">
      <c r="A19" s="203" t="s">
        <v>1308</v>
      </c>
      <c r="B19" s="203" t="s">
        <v>1309</v>
      </c>
      <c r="C19" s="202">
        <v>214637</v>
      </c>
      <c r="D19" s="203" t="s">
        <v>151</v>
      </c>
      <c r="E19" s="203" t="s">
        <v>151</v>
      </c>
      <c r="F19" s="203" t="s">
        <v>151</v>
      </c>
      <c r="G19" s="203" t="s">
        <v>151</v>
      </c>
      <c r="H19" s="203" t="s">
        <v>151</v>
      </c>
    </row>
    <row r="20" spans="1:8">
      <c r="A20" s="203" t="s">
        <v>175</v>
      </c>
      <c r="B20" s="203" t="s">
        <v>176</v>
      </c>
      <c r="C20" s="202">
        <v>111239429</v>
      </c>
      <c r="D20" s="203" t="s">
        <v>151</v>
      </c>
      <c r="E20" s="203" t="s">
        <v>151</v>
      </c>
      <c r="F20" s="203" t="s">
        <v>151</v>
      </c>
      <c r="G20" s="203" t="s">
        <v>151</v>
      </c>
      <c r="H20" s="203" t="s">
        <v>151</v>
      </c>
    </row>
    <row r="21" spans="1:8">
      <c r="A21" s="203" t="s">
        <v>177</v>
      </c>
      <c r="B21" s="203" t="s">
        <v>178</v>
      </c>
      <c r="C21" s="202">
        <v>3040247792</v>
      </c>
      <c r="D21" s="203" t="s">
        <v>151</v>
      </c>
      <c r="E21" s="203" t="s">
        <v>151</v>
      </c>
      <c r="F21" s="203" t="s">
        <v>151</v>
      </c>
      <c r="G21" s="203" t="s">
        <v>151</v>
      </c>
      <c r="H21" s="203" t="s">
        <v>151</v>
      </c>
    </row>
    <row r="22" spans="1:8">
      <c r="A22" s="203" t="s">
        <v>173</v>
      </c>
      <c r="B22" s="203" t="s">
        <v>174</v>
      </c>
      <c r="C22" s="202">
        <v>17003767</v>
      </c>
      <c r="D22" s="203" t="s">
        <v>151</v>
      </c>
      <c r="E22" s="203" t="s">
        <v>151</v>
      </c>
      <c r="F22" s="203" t="s">
        <v>151</v>
      </c>
      <c r="G22" s="203" t="s">
        <v>151</v>
      </c>
      <c r="H22" s="203" t="s">
        <v>151</v>
      </c>
    </row>
    <row r="23" spans="1:8">
      <c r="A23" s="203" t="s">
        <v>1310</v>
      </c>
      <c r="B23" s="203" t="s">
        <v>1311</v>
      </c>
      <c r="C23" s="202">
        <v>110061</v>
      </c>
      <c r="D23" s="203" t="s">
        <v>151</v>
      </c>
      <c r="E23" s="203" t="s">
        <v>151</v>
      </c>
      <c r="F23" s="203" t="s">
        <v>151</v>
      </c>
      <c r="G23" s="203" t="s">
        <v>151</v>
      </c>
      <c r="H23" s="203" t="s">
        <v>151</v>
      </c>
    </row>
    <row r="24" spans="1:8">
      <c r="A24" s="203" t="s">
        <v>1312</v>
      </c>
      <c r="B24" s="203" t="s">
        <v>1313</v>
      </c>
      <c r="C24" s="202">
        <v>19587837</v>
      </c>
      <c r="D24" s="203" t="s">
        <v>151</v>
      </c>
      <c r="E24" s="203" t="s">
        <v>151</v>
      </c>
      <c r="F24" s="203" t="s">
        <v>151</v>
      </c>
      <c r="G24" s="203" t="s">
        <v>151</v>
      </c>
      <c r="H24" s="203" t="s">
        <v>151</v>
      </c>
    </row>
    <row r="25" spans="1:8">
      <c r="A25" s="203" t="s">
        <v>1314</v>
      </c>
      <c r="B25" s="203" t="s">
        <v>1315</v>
      </c>
      <c r="C25" s="202">
        <v>37036</v>
      </c>
      <c r="D25" s="203" t="s">
        <v>151</v>
      </c>
      <c r="E25" s="203" t="s">
        <v>151</v>
      </c>
      <c r="F25" s="203" t="s">
        <v>151</v>
      </c>
      <c r="G25" s="203" t="s">
        <v>151</v>
      </c>
      <c r="H25" s="203" t="s">
        <v>151</v>
      </c>
    </row>
    <row r="26" spans="1:8">
      <c r="A26" s="203" t="s">
        <v>1316</v>
      </c>
      <c r="B26" s="203" t="s">
        <v>1317</v>
      </c>
      <c r="C26" s="202">
        <v>-25714883</v>
      </c>
      <c r="D26" s="203" t="s">
        <v>151</v>
      </c>
      <c r="E26" s="203" t="s">
        <v>151</v>
      </c>
      <c r="F26" s="203" t="s">
        <v>151</v>
      </c>
      <c r="G26" s="203" t="s">
        <v>151</v>
      </c>
      <c r="H26" s="203" t="s">
        <v>151</v>
      </c>
    </row>
    <row r="27" spans="1:8">
      <c r="A27" s="203" t="s">
        <v>1318</v>
      </c>
      <c r="B27" s="203" t="s">
        <v>1319</v>
      </c>
      <c r="C27" s="202">
        <v>-510114</v>
      </c>
      <c r="D27" s="203" t="s">
        <v>151</v>
      </c>
      <c r="E27" s="203" t="s">
        <v>151</v>
      </c>
      <c r="F27" s="203" t="s">
        <v>151</v>
      </c>
      <c r="G27" s="203" t="s">
        <v>151</v>
      </c>
      <c r="H27" s="203" t="s">
        <v>151</v>
      </c>
    </row>
    <row r="28" spans="1:8">
      <c r="A28" s="203" t="s">
        <v>1320</v>
      </c>
      <c r="B28" s="203" t="s">
        <v>1321</v>
      </c>
      <c r="C28" s="202">
        <v>428826</v>
      </c>
      <c r="D28" s="203" t="s">
        <v>151</v>
      </c>
      <c r="E28" s="203" t="s">
        <v>151</v>
      </c>
      <c r="F28" s="203" t="s">
        <v>151</v>
      </c>
      <c r="G28" s="203" t="s">
        <v>151</v>
      </c>
      <c r="H28" s="203" t="s">
        <v>151</v>
      </c>
    </row>
    <row r="29" spans="1:8">
      <c r="A29" s="203" t="s">
        <v>1322</v>
      </c>
      <c r="B29" s="203" t="s">
        <v>1323</v>
      </c>
      <c r="C29" s="202">
        <v>4313266</v>
      </c>
      <c r="D29" s="203" t="s">
        <v>151</v>
      </c>
      <c r="E29" s="203" t="s">
        <v>151</v>
      </c>
      <c r="F29" s="203" t="s">
        <v>151</v>
      </c>
      <c r="G29" s="203" t="s">
        <v>151</v>
      </c>
      <c r="H29" s="203" t="s">
        <v>151</v>
      </c>
    </row>
    <row r="30" spans="1:8">
      <c r="A30" s="203" t="s">
        <v>1324</v>
      </c>
      <c r="B30" s="203" t="s">
        <v>1325</v>
      </c>
      <c r="C30" s="202">
        <v>549572</v>
      </c>
      <c r="D30" s="203" t="s">
        <v>151</v>
      </c>
      <c r="E30" s="203" t="s">
        <v>151</v>
      </c>
      <c r="F30" s="203" t="s">
        <v>151</v>
      </c>
      <c r="G30" s="203" t="s">
        <v>151</v>
      </c>
      <c r="H30" s="203" t="s">
        <v>151</v>
      </c>
    </row>
    <row r="31" spans="1:8">
      <c r="A31" s="203" t="s">
        <v>1326</v>
      </c>
      <c r="B31" s="203" t="s">
        <v>1327</v>
      </c>
      <c r="C31" s="202">
        <v>902602</v>
      </c>
      <c r="D31" s="203" t="s">
        <v>151</v>
      </c>
      <c r="E31" s="203" t="s">
        <v>151</v>
      </c>
      <c r="F31" s="203" t="s">
        <v>151</v>
      </c>
      <c r="G31" s="203" t="s">
        <v>151</v>
      </c>
      <c r="H31" s="203" t="s">
        <v>151</v>
      </c>
    </row>
    <row r="32" spans="1:8">
      <c r="A32" s="203" t="s">
        <v>1330</v>
      </c>
      <c r="B32" s="203" t="s">
        <v>1331</v>
      </c>
      <c r="C32" s="202">
        <v>190856065</v>
      </c>
      <c r="D32" s="203" t="s">
        <v>151</v>
      </c>
      <c r="E32" s="203" t="s">
        <v>151</v>
      </c>
      <c r="F32" s="203" t="s">
        <v>151</v>
      </c>
      <c r="G32" s="203" t="s">
        <v>151</v>
      </c>
      <c r="H32" s="203" t="s">
        <v>151</v>
      </c>
    </row>
    <row r="33" spans="1:8">
      <c r="A33" s="203" t="s">
        <v>1332</v>
      </c>
      <c r="B33" s="203" t="s">
        <v>1333</v>
      </c>
      <c r="C33" s="202">
        <v>596781571</v>
      </c>
      <c r="D33" s="203" t="s">
        <v>151</v>
      </c>
      <c r="E33" s="203" t="s">
        <v>151</v>
      </c>
      <c r="F33" s="203" t="s">
        <v>151</v>
      </c>
      <c r="G33" s="203" t="s">
        <v>151</v>
      </c>
      <c r="H33" s="203" t="s">
        <v>151</v>
      </c>
    </row>
    <row r="34" spans="1:8">
      <c r="A34" s="203" t="s">
        <v>1334</v>
      </c>
      <c r="B34" s="203" t="s">
        <v>1335</v>
      </c>
      <c r="C34" s="202">
        <v>4001749</v>
      </c>
      <c r="D34" s="203" t="s">
        <v>151</v>
      </c>
      <c r="E34" s="203" t="s">
        <v>151</v>
      </c>
      <c r="F34" s="203" t="s">
        <v>151</v>
      </c>
      <c r="G34" s="203" t="s">
        <v>151</v>
      </c>
      <c r="H34" s="203" t="s">
        <v>151</v>
      </c>
    </row>
    <row r="35" spans="1:8">
      <c r="A35" s="203" t="s">
        <v>1336</v>
      </c>
      <c r="B35" s="203" t="s">
        <v>1337</v>
      </c>
      <c r="C35" s="202">
        <v>52372085</v>
      </c>
      <c r="D35" s="203" t="s">
        <v>151</v>
      </c>
      <c r="E35" s="203" t="s">
        <v>151</v>
      </c>
      <c r="F35" s="203" t="s">
        <v>151</v>
      </c>
      <c r="G35" s="203" t="s">
        <v>151</v>
      </c>
      <c r="H35" s="203" t="s">
        <v>151</v>
      </c>
    </row>
    <row r="36" spans="1:8">
      <c r="A36" s="203" t="s">
        <v>1338</v>
      </c>
      <c r="B36" s="203" t="s">
        <v>1339</v>
      </c>
      <c r="C36" s="202">
        <v>131095399</v>
      </c>
      <c r="D36" s="203" t="s">
        <v>151</v>
      </c>
      <c r="E36" s="203" t="s">
        <v>151</v>
      </c>
      <c r="F36" s="203" t="s">
        <v>151</v>
      </c>
      <c r="G36" s="203" t="s">
        <v>151</v>
      </c>
      <c r="H36" s="203" t="s">
        <v>151</v>
      </c>
    </row>
    <row r="37" spans="1:8">
      <c r="A37" s="203" t="s">
        <v>1340</v>
      </c>
      <c r="B37" s="203" t="s">
        <v>1341</v>
      </c>
      <c r="C37" s="202">
        <v>40082808</v>
      </c>
      <c r="D37" s="203" t="s">
        <v>151</v>
      </c>
      <c r="E37" s="203" t="s">
        <v>151</v>
      </c>
      <c r="F37" s="203" t="s">
        <v>151</v>
      </c>
      <c r="G37" s="203" t="s">
        <v>151</v>
      </c>
      <c r="H37" s="203" t="s">
        <v>151</v>
      </c>
    </row>
    <row r="38" spans="1:8">
      <c r="A38" s="203" t="s">
        <v>1342</v>
      </c>
      <c r="B38" s="203" t="s">
        <v>1343</v>
      </c>
      <c r="C38" s="202">
        <v>132714769</v>
      </c>
      <c r="D38" s="203" t="s">
        <v>151</v>
      </c>
      <c r="E38" s="203" t="s">
        <v>151</v>
      </c>
      <c r="F38" s="203" t="s">
        <v>151</v>
      </c>
      <c r="G38" s="203" t="s">
        <v>151</v>
      </c>
      <c r="H38" s="203" t="s">
        <v>151</v>
      </c>
    </row>
    <row r="39" spans="1:8">
      <c r="A39" s="203" t="s">
        <v>1344</v>
      </c>
      <c r="B39" s="203" t="s">
        <v>1345</v>
      </c>
      <c r="C39" s="202">
        <v>-105770838</v>
      </c>
      <c r="D39" s="203" t="s">
        <v>151</v>
      </c>
      <c r="E39" s="203" t="s">
        <v>151</v>
      </c>
      <c r="F39" s="203" t="s">
        <v>151</v>
      </c>
      <c r="G39" s="203" t="s">
        <v>151</v>
      </c>
      <c r="H39" s="203" t="s">
        <v>151</v>
      </c>
    </row>
    <row r="40" spans="1:8">
      <c r="A40" s="203" t="s">
        <v>1346</v>
      </c>
      <c r="B40" s="203" t="s">
        <v>1347</v>
      </c>
      <c r="C40" s="202">
        <v>-3268095</v>
      </c>
      <c r="D40" s="203" t="s">
        <v>151</v>
      </c>
      <c r="E40" s="203" t="s">
        <v>151</v>
      </c>
      <c r="F40" s="203" t="s">
        <v>151</v>
      </c>
      <c r="G40" s="203" t="s">
        <v>151</v>
      </c>
      <c r="H40" s="203" t="s">
        <v>151</v>
      </c>
    </row>
    <row r="41" spans="1:8">
      <c r="A41" s="203" t="s">
        <v>1348</v>
      </c>
      <c r="B41" s="203" t="s">
        <v>1349</v>
      </c>
      <c r="C41" s="202">
        <v>-42637806</v>
      </c>
      <c r="D41" s="203" t="s">
        <v>151</v>
      </c>
      <c r="E41" s="203" t="s">
        <v>151</v>
      </c>
      <c r="F41" s="203" t="s">
        <v>151</v>
      </c>
      <c r="G41" s="203" t="s">
        <v>151</v>
      </c>
      <c r="H41" s="203" t="s">
        <v>151</v>
      </c>
    </row>
    <row r="42" spans="1:8">
      <c r="A42" s="203" t="s">
        <v>1350</v>
      </c>
      <c r="B42" s="203" t="s">
        <v>1351</v>
      </c>
      <c r="C42" s="202">
        <v>-61851829</v>
      </c>
      <c r="D42" s="203" t="s">
        <v>151</v>
      </c>
      <c r="E42" s="203" t="s">
        <v>151</v>
      </c>
      <c r="F42" s="203" t="s">
        <v>151</v>
      </c>
      <c r="G42" s="203" t="s">
        <v>151</v>
      </c>
      <c r="H42" s="203" t="s">
        <v>151</v>
      </c>
    </row>
    <row r="43" spans="1:8">
      <c r="A43" s="203" t="s">
        <v>1352</v>
      </c>
      <c r="B43" s="203" t="s">
        <v>1353</v>
      </c>
      <c r="C43" s="202">
        <v>-25592744</v>
      </c>
      <c r="D43" s="203" t="s">
        <v>151</v>
      </c>
      <c r="E43" s="203" t="s">
        <v>151</v>
      </c>
      <c r="F43" s="203" t="s">
        <v>151</v>
      </c>
      <c r="G43" s="203" t="s">
        <v>151</v>
      </c>
      <c r="H43" s="203" t="s">
        <v>151</v>
      </c>
    </row>
    <row r="44" spans="1:8">
      <c r="A44" s="203" t="s">
        <v>1354</v>
      </c>
      <c r="B44" s="203" t="s">
        <v>1355</v>
      </c>
      <c r="C44" s="202">
        <v>-101630050</v>
      </c>
      <c r="D44" s="203" t="s">
        <v>151</v>
      </c>
      <c r="E44" s="203" t="s">
        <v>151</v>
      </c>
      <c r="F44" s="203" t="s">
        <v>151</v>
      </c>
      <c r="G44" s="203" t="s">
        <v>151</v>
      </c>
      <c r="H44" s="203" t="s">
        <v>151</v>
      </c>
    </row>
    <row r="45" spans="1:8">
      <c r="A45" s="203" t="s">
        <v>1356</v>
      </c>
      <c r="B45" s="203" t="s">
        <v>1357</v>
      </c>
      <c r="C45" s="202">
        <v>15782176</v>
      </c>
      <c r="D45" s="203" t="s">
        <v>151</v>
      </c>
      <c r="E45" s="203" t="s">
        <v>151</v>
      </c>
      <c r="F45" s="203" t="s">
        <v>151</v>
      </c>
      <c r="G45" s="203" t="s">
        <v>151</v>
      </c>
      <c r="H45" s="203" t="s">
        <v>151</v>
      </c>
    </row>
    <row r="46" spans="1:8">
      <c r="A46" s="203" t="s">
        <v>1358</v>
      </c>
      <c r="B46" s="203" t="s">
        <v>1359</v>
      </c>
      <c r="C46" s="202">
        <v>26964046</v>
      </c>
      <c r="D46" s="203" t="s">
        <v>151</v>
      </c>
      <c r="E46" s="203" t="s">
        <v>151</v>
      </c>
      <c r="F46" s="203" t="s">
        <v>151</v>
      </c>
      <c r="G46" s="203" t="s">
        <v>151</v>
      </c>
      <c r="H46" s="203" t="s">
        <v>151</v>
      </c>
    </row>
    <row r="47" spans="1:8">
      <c r="A47" s="203" t="s">
        <v>1360</v>
      </c>
      <c r="B47" s="203" t="s">
        <v>1361</v>
      </c>
      <c r="C47" s="202">
        <v>226303</v>
      </c>
      <c r="D47" s="203" t="s">
        <v>151</v>
      </c>
      <c r="E47" s="203" t="s">
        <v>151</v>
      </c>
      <c r="F47" s="203" t="s">
        <v>151</v>
      </c>
      <c r="G47" s="203" t="s">
        <v>151</v>
      </c>
      <c r="H47" s="203" t="s">
        <v>151</v>
      </c>
    </row>
    <row r="48" spans="1:8">
      <c r="A48" s="203" t="s">
        <v>1362</v>
      </c>
      <c r="B48" s="203" t="s">
        <v>1363</v>
      </c>
      <c r="C48" s="202">
        <v>74659339</v>
      </c>
      <c r="D48" s="203" t="s">
        <v>151</v>
      </c>
      <c r="E48" s="203" t="s">
        <v>151</v>
      </c>
      <c r="F48" s="203" t="s">
        <v>151</v>
      </c>
      <c r="G48" s="203" t="s">
        <v>151</v>
      </c>
      <c r="H48" s="203" t="s">
        <v>151</v>
      </c>
    </row>
    <row r="49" spans="1:8">
      <c r="A49" s="203" t="s">
        <v>1364</v>
      </c>
      <c r="B49" s="203" t="s">
        <v>1365</v>
      </c>
      <c r="C49" s="202">
        <v>4507324</v>
      </c>
      <c r="D49" s="203" t="s">
        <v>151</v>
      </c>
      <c r="E49" s="203" t="s">
        <v>151</v>
      </c>
      <c r="F49" s="203" t="s">
        <v>151</v>
      </c>
      <c r="G49" s="203" t="s">
        <v>151</v>
      </c>
      <c r="H49" s="203" t="s">
        <v>151</v>
      </c>
    </row>
    <row r="50" spans="1:8">
      <c r="A50" s="203" t="s">
        <v>1366</v>
      </c>
      <c r="B50" s="203" t="s">
        <v>1367</v>
      </c>
      <c r="C50" s="202">
        <v>589491</v>
      </c>
      <c r="D50" s="203" t="s">
        <v>151</v>
      </c>
      <c r="E50" s="203" t="s">
        <v>151</v>
      </c>
      <c r="F50" s="203" t="s">
        <v>151</v>
      </c>
      <c r="G50" s="203" t="s">
        <v>151</v>
      </c>
      <c r="H50" s="203" t="s">
        <v>151</v>
      </c>
    </row>
    <row r="51" spans="1:8">
      <c r="A51" s="203" t="s">
        <v>179</v>
      </c>
      <c r="B51" s="203" t="s">
        <v>180</v>
      </c>
      <c r="C51" s="202">
        <v>-60764366</v>
      </c>
      <c r="D51" s="203" t="s">
        <v>151</v>
      </c>
      <c r="E51" s="203" t="s">
        <v>151</v>
      </c>
      <c r="F51" s="203" t="s">
        <v>151</v>
      </c>
      <c r="G51" s="203" t="s">
        <v>151</v>
      </c>
      <c r="H51" s="203" t="s">
        <v>151</v>
      </c>
    </row>
    <row r="52" spans="1:8">
      <c r="A52" s="203" t="s">
        <v>1368</v>
      </c>
      <c r="B52" s="203" t="s">
        <v>1369</v>
      </c>
      <c r="C52" s="202">
        <v>-443598145</v>
      </c>
      <c r="D52" s="203" t="s">
        <v>151</v>
      </c>
      <c r="E52" s="203" t="s">
        <v>151</v>
      </c>
      <c r="F52" s="203" t="s">
        <v>151</v>
      </c>
      <c r="G52" s="203" t="s">
        <v>151</v>
      </c>
      <c r="H52" s="203" t="s">
        <v>151</v>
      </c>
    </row>
    <row r="53" spans="1:8">
      <c r="A53" s="203" t="s">
        <v>1370</v>
      </c>
      <c r="B53" s="203" t="s">
        <v>1371</v>
      </c>
      <c r="C53" s="202">
        <v>-211725131</v>
      </c>
      <c r="D53" s="203" t="s">
        <v>151</v>
      </c>
      <c r="E53" s="203" t="s">
        <v>151</v>
      </c>
      <c r="F53" s="203" t="s">
        <v>151</v>
      </c>
      <c r="G53" s="203" t="s">
        <v>151</v>
      </c>
      <c r="H53" s="203" t="s">
        <v>151</v>
      </c>
    </row>
    <row r="54" spans="1:8">
      <c r="A54" s="203" t="s">
        <v>1372</v>
      </c>
      <c r="B54" s="203" t="s">
        <v>1373</v>
      </c>
      <c r="C54" s="202">
        <v>-4370085</v>
      </c>
      <c r="D54" s="203" t="s">
        <v>151</v>
      </c>
      <c r="E54" s="203" t="s">
        <v>151</v>
      </c>
      <c r="F54" s="203" t="s">
        <v>151</v>
      </c>
      <c r="G54" s="203" t="s">
        <v>151</v>
      </c>
      <c r="H54" s="203" t="s">
        <v>151</v>
      </c>
    </row>
    <row r="55" spans="1:8">
      <c r="A55" s="203" t="s">
        <v>1374</v>
      </c>
      <c r="B55" s="203" t="s">
        <v>1375</v>
      </c>
      <c r="C55" s="202">
        <v>-175412948</v>
      </c>
      <c r="D55" s="203" t="s">
        <v>151</v>
      </c>
      <c r="E55" s="203" t="s">
        <v>151</v>
      </c>
      <c r="F55" s="203" t="s">
        <v>151</v>
      </c>
      <c r="G55" s="203" t="s">
        <v>151</v>
      </c>
      <c r="H55" s="203" t="s">
        <v>151</v>
      </c>
    </row>
    <row r="56" spans="1:8">
      <c r="A56" s="203" t="s">
        <v>1376</v>
      </c>
      <c r="B56" s="203" t="s">
        <v>1377</v>
      </c>
      <c r="C56" s="202">
        <v>-9118445</v>
      </c>
      <c r="D56" s="203" t="s">
        <v>151</v>
      </c>
      <c r="E56" s="203" t="s">
        <v>151</v>
      </c>
      <c r="F56" s="203" t="s">
        <v>151</v>
      </c>
      <c r="G56" s="203" t="s">
        <v>151</v>
      </c>
      <c r="H56" s="203" t="s">
        <v>151</v>
      </c>
    </row>
    <row r="57" spans="1:8">
      <c r="A57" s="203" t="s">
        <v>1378</v>
      </c>
      <c r="B57" s="203" t="s">
        <v>1379</v>
      </c>
      <c r="C57" s="202">
        <v>-25727678</v>
      </c>
      <c r="D57" s="203" t="s">
        <v>151</v>
      </c>
      <c r="E57" s="203" t="s">
        <v>151</v>
      </c>
      <c r="F57" s="203" t="s">
        <v>151</v>
      </c>
      <c r="G57" s="203" t="s">
        <v>151</v>
      </c>
      <c r="H57" s="203" t="s">
        <v>151</v>
      </c>
    </row>
    <row r="58" spans="1:8">
      <c r="A58" s="203" t="s">
        <v>1380</v>
      </c>
      <c r="B58" s="203" t="s">
        <v>1381</v>
      </c>
      <c r="C58" s="202">
        <v>-66918257</v>
      </c>
      <c r="D58" s="203" t="s">
        <v>151</v>
      </c>
      <c r="E58" s="203" t="s">
        <v>151</v>
      </c>
      <c r="F58" s="203" t="s">
        <v>151</v>
      </c>
      <c r="G58" s="203" t="s">
        <v>151</v>
      </c>
      <c r="H58" s="203" t="s">
        <v>151</v>
      </c>
    </row>
    <row r="59" spans="1:8">
      <c r="A59" s="203" t="s">
        <v>1382</v>
      </c>
      <c r="B59" s="203" t="s">
        <v>1383</v>
      </c>
      <c r="C59" s="202">
        <v>-11910000</v>
      </c>
      <c r="D59" s="203" t="s">
        <v>151</v>
      </c>
      <c r="E59" s="203" t="s">
        <v>151</v>
      </c>
      <c r="F59" s="203" t="s">
        <v>151</v>
      </c>
      <c r="G59" s="203" t="s">
        <v>151</v>
      </c>
      <c r="H59" s="203" t="s">
        <v>151</v>
      </c>
    </row>
    <row r="60" spans="1:8">
      <c r="A60" s="203" t="s">
        <v>1384</v>
      </c>
      <c r="B60" s="203" t="s">
        <v>1385</v>
      </c>
      <c r="C60" s="202">
        <v>-73715781</v>
      </c>
      <c r="D60" s="203" t="s">
        <v>151</v>
      </c>
      <c r="E60" s="203" t="s">
        <v>151</v>
      </c>
      <c r="F60" s="203" t="s">
        <v>151</v>
      </c>
      <c r="G60" s="203" t="s">
        <v>151</v>
      </c>
      <c r="H60" s="203" t="s">
        <v>151</v>
      </c>
    </row>
    <row r="61" spans="1:8">
      <c r="A61" s="203" t="s">
        <v>1386</v>
      </c>
      <c r="B61" s="203" t="s">
        <v>1387</v>
      </c>
      <c r="C61" s="202">
        <v>-36414741</v>
      </c>
      <c r="D61" s="203" t="s">
        <v>151</v>
      </c>
      <c r="E61" s="203" t="s">
        <v>151</v>
      </c>
      <c r="F61" s="203" t="s">
        <v>151</v>
      </c>
      <c r="G61" s="203" t="s">
        <v>151</v>
      </c>
      <c r="H61" s="203" t="s">
        <v>151</v>
      </c>
    </row>
    <row r="62" spans="1:8">
      <c r="A62" s="203" t="s">
        <v>1388</v>
      </c>
      <c r="B62" s="203" t="s">
        <v>1389</v>
      </c>
      <c r="C62" s="202">
        <v>-26876931</v>
      </c>
      <c r="D62" s="203" t="s">
        <v>151</v>
      </c>
      <c r="E62" s="203" t="s">
        <v>151</v>
      </c>
      <c r="F62" s="203" t="s">
        <v>151</v>
      </c>
      <c r="G62" s="203" t="s">
        <v>151</v>
      </c>
      <c r="H62" s="203" t="s">
        <v>151</v>
      </c>
    </row>
    <row r="63" spans="1:8">
      <c r="A63" s="203" t="s">
        <v>1390</v>
      </c>
      <c r="B63" s="203" t="s">
        <v>1391</v>
      </c>
      <c r="C63" s="202">
        <v>-37983182</v>
      </c>
      <c r="D63" s="203" t="s">
        <v>151</v>
      </c>
      <c r="E63" s="203" t="s">
        <v>151</v>
      </c>
      <c r="F63" s="203" t="s">
        <v>151</v>
      </c>
      <c r="G63" s="203" t="s">
        <v>151</v>
      </c>
      <c r="H63" s="203" t="s">
        <v>151</v>
      </c>
    </row>
    <row r="64" spans="1:8">
      <c r="A64" s="203" t="s">
        <v>1392</v>
      </c>
      <c r="B64" s="203" t="s">
        <v>1393</v>
      </c>
      <c r="C64" s="202">
        <v>-4811267</v>
      </c>
      <c r="D64" s="203" t="s">
        <v>151</v>
      </c>
      <c r="E64" s="203" t="s">
        <v>151</v>
      </c>
      <c r="F64" s="203" t="s">
        <v>151</v>
      </c>
      <c r="G64" s="203" t="s">
        <v>151</v>
      </c>
      <c r="H64" s="203" t="s">
        <v>151</v>
      </c>
    </row>
    <row r="65" spans="1:8">
      <c r="A65" s="203" t="s">
        <v>1394</v>
      </c>
      <c r="B65" s="203" t="s">
        <v>1395</v>
      </c>
      <c r="C65" s="202">
        <v>-3484307</v>
      </c>
      <c r="D65" s="203" t="s">
        <v>151</v>
      </c>
      <c r="E65" s="203" t="s">
        <v>151</v>
      </c>
      <c r="F65" s="203" t="s">
        <v>151</v>
      </c>
      <c r="G65" s="203" t="s">
        <v>151</v>
      </c>
      <c r="H65" s="203" t="s">
        <v>151</v>
      </c>
    </row>
    <row r="66" spans="1:8">
      <c r="A66" s="203" t="s">
        <v>1396</v>
      </c>
      <c r="B66" s="203" t="s">
        <v>1397</v>
      </c>
      <c r="C66" s="202">
        <v>-28276020</v>
      </c>
      <c r="D66" s="203" t="s">
        <v>151</v>
      </c>
      <c r="E66" s="203" t="s">
        <v>151</v>
      </c>
      <c r="F66" s="203" t="s">
        <v>151</v>
      </c>
      <c r="G66" s="203" t="s">
        <v>151</v>
      </c>
      <c r="H66" s="203" t="s">
        <v>151</v>
      </c>
    </row>
    <row r="67" spans="1:8">
      <c r="A67" s="203" t="s">
        <v>1398</v>
      </c>
      <c r="B67" s="203" t="s">
        <v>1399</v>
      </c>
      <c r="C67" s="202">
        <v>-53746942</v>
      </c>
      <c r="D67" s="203" t="s">
        <v>151</v>
      </c>
      <c r="E67" s="203" t="s">
        <v>151</v>
      </c>
      <c r="F67" s="203" t="s">
        <v>151</v>
      </c>
      <c r="G67" s="203" t="s">
        <v>151</v>
      </c>
      <c r="H67" s="203" t="s">
        <v>151</v>
      </c>
    </row>
    <row r="68" spans="1:8">
      <c r="A68" s="203" t="s">
        <v>1400</v>
      </c>
      <c r="B68" s="203" t="s">
        <v>1401</v>
      </c>
      <c r="C68" s="202">
        <v>-34969</v>
      </c>
      <c r="D68" s="203" t="s">
        <v>151</v>
      </c>
      <c r="E68" s="203" t="s">
        <v>151</v>
      </c>
      <c r="F68" s="203" t="s">
        <v>151</v>
      </c>
      <c r="G68" s="203" t="s">
        <v>151</v>
      </c>
      <c r="H68" s="203" t="s">
        <v>151</v>
      </c>
    </row>
    <row r="69" spans="1:8">
      <c r="A69" s="203" t="s">
        <v>1402</v>
      </c>
      <c r="B69" s="203" t="s">
        <v>1403</v>
      </c>
      <c r="C69" s="202">
        <v>-1673354</v>
      </c>
      <c r="D69" s="203" t="s">
        <v>151</v>
      </c>
      <c r="E69" s="203" t="s">
        <v>151</v>
      </c>
      <c r="F69" s="203" t="s">
        <v>151</v>
      </c>
      <c r="G69" s="203" t="s">
        <v>151</v>
      </c>
      <c r="H69" s="203" t="s">
        <v>151</v>
      </c>
    </row>
    <row r="70" spans="1:8" ht="31">
      <c r="A70" s="203" t="s">
        <v>1404</v>
      </c>
      <c r="B70" s="203" t="s">
        <v>1405</v>
      </c>
      <c r="C70" s="202">
        <v>-2298666</v>
      </c>
      <c r="D70" s="203" t="s">
        <v>151</v>
      </c>
      <c r="E70" s="203" t="s">
        <v>151</v>
      </c>
      <c r="F70" s="203" t="s">
        <v>151</v>
      </c>
      <c r="G70" s="203" t="s">
        <v>151</v>
      </c>
      <c r="H70" s="203" t="s">
        <v>151</v>
      </c>
    </row>
    <row r="71" spans="1:8">
      <c r="A71" s="203" t="s">
        <v>1406</v>
      </c>
      <c r="B71" s="203" t="s">
        <v>1407</v>
      </c>
      <c r="C71" s="202">
        <v>-99757203</v>
      </c>
      <c r="D71" s="203" t="s">
        <v>151</v>
      </c>
      <c r="E71" s="203" t="s">
        <v>151</v>
      </c>
      <c r="F71" s="203" t="s">
        <v>151</v>
      </c>
      <c r="G71" s="203" t="s">
        <v>151</v>
      </c>
      <c r="H71" s="203" t="s">
        <v>151</v>
      </c>
    </row>
    <row r="72" spans="1:8">
      <c r="A72" s="203" t="s">
        <v>1408</v>
      </c>
      <c r="B72" s="203" t="s">
        <v>1409</v>
      </c>
      <c r="C72" s="202">
        <v>-3248119</v>
      </c>
      <c r="D72" s="203" t="s">
        <v>151</v>
      </c>
      <c r="E72" s="203" t="s">
        <v>151</v>
      </c>
      <c r="F72" s="203" t="s">
        <v>151</v>
      </c>
      <c r="G72" s="203" t="s">
        <v>151</v>
      </c>
      <c r="H72" s="203" t="s">
        <v>151</v>
      </c>
    </row>
    <row r="73" spans="1:8">
      <c r="A73" s="203" t="s">
        <v>1410</v>
      </c>
      <c r="B73" s="203" t="s">
        <v>1411</v>
      </c>
      <c r="C73" s="202">
        <v>-44129890</v>
      </c>
      <c r="D73" s="203" t="s">
        <v>151</v>
      </c>
      <c r="E73" s="203" t="s">
        <v>151</v>
      </c>
      <c r="F73" s="203" t="s">
        <v>151</v>
      </c>
      <c r="G73" s="203" t="s">
        <v>151</v>
      </c>
      <c r="H73" s="203" t="s">
        <v>151</v>
      </c>
    </row>
    <row r="74" spans="1:8">
      <c r="A74" s="203" t="s">
        <v>1412</v>
      </c>
      <c r="B74" s="203" t="s">
        <v>1413</v>
      </c>
      <c r="C74" s="202">
        <v>-729651960</v>
      </c>
      <c r="D74" s="203" t="s">
        <v>151</v>
      </c>
      <c r="E74" s="203" t="s">
        <v>151</v>
      </c>
      <c r="F74" s="203" t="s">
        <v>151</v>
      </c>
      <c r="G74" s="203" t="s">
        <v>151</v>
      </c>
      <c r="H74" s="203" t="s">
        <v>151</v>
      </c>
    </row>
    <row r="75" spans="1:8">
      <c r="A75" s="203" t="s">
        <v>1414</v>
      </c>
      <c r="B75" s="203" t="s">
        <v>1415</v>
      </c>
      <c r="C75" s="202">
        <v>-1818180</v>
      </c>
      <c r="D75" s="203" t="s">
        <v>151</v>
      </c>
      <c r="E75" s="203" t="s">
        <v>151</v>
      </c>
      <c r="F75" s="203" t="s">
        <v>151</v>
      </c>
      <c r="G75" s="203" t="s">
        <v>151</v>
      </c>
      <c r="H75" s="203" t="s">
        <v>151</v>
      </c>
    </row>
    <row r="76" spans="1:8">
      <c r="A76" s="203" t="s">
        <v>1416</v>
      </c>
      <c r="B76" s="203" t="s">
        <v>1417</v>
      </c>
      <c r="C76" s="202">
        <v>-337024956</v>
      </c>
      <c r="D76" s="203" t="s">
        <v>151</v>
      </c>
      <c r="E76" s="203" t="s">
        <v>151</v>
      </c>
      <c r="F76" s="203" t="s">
        <v>151</v>
      </c>
      <c r="G76" s="203" t="s">
        <v>151</v>
      </c>
      <c r="H76" s="203" t="s">
        <v>151</v>
      </c>
    </row>
    <row r="77" spans="1:8">
      <c r="A77" s="203" t="s">
        <v>1418</v>
      </c>
      <c r="B77" s="203" t="s">
        <v>1419</v>
      </c>
      <c r="C77" s="202">
        <v>-1279823535</v>
      </c>
      <c r="D77" s="203" t="s">
        <v>151</v>
      </c>
      <c r="E77" s="203" t="s">
        <v>151</v>
      </c>
      <c r="F77" s="203" t="s">
        <v>151</v>
      </c>
      <c r="G77" s="203" t="s">
        <v>151</v>
      </c>
      <c r="H77" s="203" t="s">
        <v>151</v>
      </c>
    </row>
    <row r="78" spans="1:8">
      <c r="A78" s="203" t="s">
        <v>1420</v>
      </c>
      <c r="B78" s="203" t="s">
        <v>1421</v>
      </c>
      <c r="C78" s="202">
        <v>-54857426</v>
      </c>
      <c r="D78" s="203" t="s">
        <v>151</v>
      </c>
      <c r="E78" s="203" t="s">
        <v>151</v>
      </c>
      <c r="F78" s="203" t="s">
        <v>151</v>
      </c>
      <c r="G78" s="203" t="s">
        <v>151</v>
      </c>
      <c r="H78" s="203" t="s">
        <v>151</v>
      </c>
    </row>
    <row r="79" spans="1:8">
      <c r="A79" s="203" t="s">
        <v>1422</v>
      </c>
      <c r="B79" s="203" t="s">
        <v>1423</v>
      </c>
      <c r="C79" s="202">
        <v>-142251828</v>
      </c>
      <c r="D79" s="203" t="s">
        <v>151</v>
      </c>
      <c r="E79" s="203" t="s">
        <v>151</v>
      </c>
      <c r="F79" s="203" t="s">
        <v>151</v>
      </c>
      <c r="G79" s="203" t="s">
        <v>151</v>
      </c>
      <c r="H79" s="203" t="s">
        <v>151</v>
      </c>
    </row>
    <row r="80" spans="1:8">
      <c r="A80" s="203" t="s">
        <v>1424</v>
      </c>
      <c r="B80" s="203" t="s">
        <v>1425</v>
      </c>
      <c r="C80" s="202">
        <v>-1320695559</v>
      </c>
      <c r="D80" s="203" t="s">
        <v>151</v>
      </c>
      <c r="E80" s="203" t="s">
        <v>151</v>
      </c>
      <c r="F80" s="203" t="s">
        <v>151</v>
      </c>
      <c r="G80" s="203" t="s">
        <v>151</v>
      </c>
      <c r="H80" s="203" t="s">
        <v>151</v>
      </c>
    </row>
    <row r="81" spans="1:8">
      <c r="A81" s="203" t="s">
        <v>1426</v>
      </c>
      <c r="B81" s="203" t="s">
        <v>1427</v>
      </c>
      <c r="C81" s="202">
        <v>86232799</v>
      </c>
      <c r="D81" s="203" t="s">
        <v>151</v>
      </c>
      <c r="E81" s="203" t="s">
        <v>151</v>
      </c>
      <c r="F81" s="203" t="s">
        <v>151</v>
      </c>
      <c r="G81" s="203" t="s">
        <v>151</v>
      </c>
      <c r="H81" s="203" t="s">
        <v>151</v>
      </c>
    </row>
    <row r="82" spans="1:8" ht="31">
      <c r="A82" s="203" t="s">
        <v>1428</v>
      </c>
      <c r="B82" s="203" t="s">
        <v>1429</v>
      </c>
      <c r="C82" s="202">
        <v>-9772000</v>
      </c>
      <c r="D82" s="203" t="s">
        <v>151</v>
      </c>
      <c r="E82" s="203" t="s">
        <v>151</v>
      </c>
      <c r="F82" s="203" t="s">
        <v>151</v>
      </c>
      <c r="G82" s="203" t="s">
        <v>151</v>
      </c>
      <c r="H82" s="203" t="s">
        <v>151</v>
      </c>
    </row>
    <row r="83" spans="1:8">
      <c r="A83" s="203" t="s">
        <v>1430</v>
      </c>
      <c r="B83" s="203" t="s">
        <v>1431</v>
      </c>
      <c r="C83" s="202">
        <v>-741526</v>
      </c>
      <c r="D83" s="203" t="s">
        <v>151</v>
      </c>
      <c r="E83" s="203" t="s">
        <v>151</v>
      </c>
      <c r="F83" s="203" t="s">
        <v>151</v>
      </c>
      <c r="G83" s="203" t="s">
        <v>151</v>
      </c>
      <c r="H83" s="203" t="s">
        <v>151</v>
      </c>
    </row>
    <row r="84" spans="1:8">
      <c r="A84" s="203" t="s">
        <v>1432</v>
      </c>
      <c r="B84" s="203" t="s">
        <v>1433</v>
      </c>
      <c r="C84" s="202">
        <v>7425782</v>
      </c>
      <c r="D84" s="203" t="s">
        <v>151</v>
      </c>
      <c r="E84" s="203" t="s">
        <v>151</v>
      </c>
      <c r="F84" s="203" t="s">
        <v>151</v>
      </c>
      <c r="G84" s="203" t="s">
        <v>151</v>
      </c>
      <c r="H84" s="203" t="s">
        <v>151</v>
      </c>
    </row>
    <row r="85" spans="1:8">
      <c r="A85" s="203" t="s">
        <v>1434</v>
      </c>
      <c r="B85" s="203" t="s">
        <v>1435</v>
      </c>
      <c r="C85" s="202">
        <v>-3330251841</v>
      </c>
      <c r="D85" s="203" t="s">
        <v>151</v>
      </c>
      <c r="E85" s="203" t="s">
        <v>151</v>
      </c>
      <c r="F85" s="203" t="s">
        <v>151</v>
      </c>
      <c r="G85" s="203" t="s">
        <v>151</v>
      </c>
      <c r="H85" s="203" t="s">
        <v>151</v>
      </c>
    </row>
    <row r="86" spans="1:8">
      <c r="A86" s="203" t="s">
        <v>687</v>
      </c>
      <c r="B86" s="203" t="s">
        <v>688</v>
      </c>
      <c r="C86" s="202">
        <v>-172174335</v>
      </c>
      <c r="D86" s="203" t="s">
        <v>151</v>
      </c>
      <c r="E86" s="203" t="s">
        <v>151</v>
      </c>
      <c r="F86" s="203" t="s">
        <v>151</v>
      </c>
      <c r="G86" s="203" t="s">
        <v>151</v>
      </c>
      <c r="H86" s="203" t="s">
        <v>151</v>
      </c>
    </row>
    <row r="87" spans="1:8" ht="31">
      <c r="A87" s="203" t="s">
        <v>1436</v>
      </c>
      <c r="B87" s="203" t="s">
        <v>1437</v>
      </c>
      <c r="C87" s="202">
        <v>2020203511</v>
      </c>
      <c r="D87" s="203" t="s">
        <v>151</v>
      </c>
      <c r="E87" s="203" t="s">
        <v>151</v>
      </c>
      <c r="F87" s="203" t="s">
        <v>151</v>
      </c>
      <c r="G87" s="203" t="s">
        <v>151</v>
      </c>
      <c r="H87" s="203" t="s">
        <v>151</v>
      </c>
    </row>
    <row r="88" spans="1:8">
      <c r="A88" s="203" t="s">
        <v>1504</v>
      </c>
      <c r="B88" s="203" t="s">
        <v>1437</v>
      </c>
      <c r="C88" s="202">
        <v>65766224</v>
      </c>
      <c r="D88" s="203" t="s">
        <v>151</v>
      </c>
      <c r="E88" s="203" t="s">
        <v>151</v>
      </c>
      <c r="F88" s="203" t="s">
        <v>151</v>
      </c>
      <c r="G88" s="203" t="s">
        <v>151</v>
      </c>
      <c r="H88" s="203" t="s">
        <v>151</v>
      </c>
    </row>
    <row r="89" spans="1:8">
      <c r="A89" s="203" t="s">
        <v>1505</v>
      </c>
      <c r="B89" s="203" t="s">
        <v>1437</v>
      </c>
      <c r="C89" s="202">
        <v>6733605</v>
      </c>
      <c r="D89" s="203" t="s">
        <v>151</v>
      </c>
      <c r="E89" s="203" t="s">
        <v>151</v>
      </c>
      <c r="F89" s="203" t="s">
        <v>151</v>
      </c>
      <c r="G89" s="203" t="s">
        <v>151</v>
      </c>
      <c r="H89" s="203" t="s">
        <v>151</v>
      </c>
    </row>
    <row r="90" spans="1:8">
      <c r="A90" s="203" t="s">
        <v>1506</v>
      </c>
      <c r="B90" s="203" t="s">
        <v>1437</v>
      </c>
      <c r="C90" s="202">
        <v>42038005</v>
      </c>
      <c r="D90" s="203" t="s">
        <v>151</v>
      </c>
      <c r="E90" s="203" t="s">
        <v>151</v>
      </c>
      <c r="F90" s="203" t="s">
        <v>151</v>
      </c>
      <c r="G90" s="203" t="s">
        <v>151</v>
      </c>
      <c r="H90" s="203" t="s">
        <v>151</v>
      </c>
    </row>
    <row r="91" spans="1:8" ht="31">
      <c r="A91" s="203" t="s">
        <v>1440</v>
      </c>
      <c r="B91" s="203" t="s">
        <v>1441</v>
      </c>
      <c r="C91" s="202">
        <v>238037064</v>
      </c>
      <c r="D91" s="203" t="s">
        <v>151</v>
      </c>
      <c r="E91" s="203" t="s">
        <v>151</v>
      </c>
      <c r="F91" s="203" t="s">
        <v>151</v>
      </c>
      <c r="G91" s="203" t="s">
        <v>151</v>
      </c>
      <c r="H91" s="203" t="s">
        <v>151</v>
      </c>
    </row>
    <row r="92" spans="1:8">
      <c r="A92" s="203" t="s">
        <v>1509</v>
      </c>
      <c r="B92" s="203" t="s">
        <v>1441</v>
      </c>
      <c r="C92" s="202">
        <v>17380945</v>
      </c>
      <c r="D92" s="203" t="s">
        <v>151</v>
      </c>
      <c r="E92" s="203" t="s">
        <v>151</v>
      </c>
      <c r="F92" s="203" t="s">
        <v>151</v>
      </c>
      <c r="G92" s="203" t="s">
        <v>151</v>
      </c>
      <c r="H92" s="203" t="s">
        <v>151</v>
      </c>
    </row>
    <row r="93" spans="1:8">
      <c r="A93" s="203" t="s">
        <v>1510</v>
      </c>
      <c r="B93" s="203" t="s">
        <v>1441</v>
      </c>
      <c r="C93" s="202">
        <v>4356438</v>
      </c>
      <c r="D93" s="203" t="s">
        <v>151</v>
      </c>
      <c r="E93" s="203" t="s">
        <v>151</v>
      </c>
      <c r="F93" s="203" t="s">
        <v>151</v>
      </c>
      <c r="G93" s="203" t="s">
        <v>151</v>
      </c>
      <c r="H93" s="203" t="s">
        <v>151</v>
      </c>
    </row>
    <row r="94" spans="1:8">
      <c r="A94" s="203" t="s">
        <v>1511</v>
      </c>
      <c r="B94" s="203" t="s">
        <v>1441</v>
      </c>
      <c r="C94" s="202">
        <v>15587109</v>
      </c>
      <c r="D94" s="203" t="s">
        <v>151</v>
      </c>
      <c r="E94" s="203" t="s">
        <v>151</v>
      </c>
      <c r="F94" s="203" t="s">
        <v>151</v>
      </c>
      <c r="G94" s="203" t="s">
        <v>151</v>
      </c>
      <c r="H94" s="203" t="s">
        <v>151</v>
      </c>
    </row>
    <row r="95" spans="1:8" ht="31">
      <c r="A95" s="203" t="s">
        <v>1442</v>
      </c>
      <c r="B95" s="203" t="s">
        <v>1443</v>
      </c>
      <c r="C95" s="202">
        <v>6789617</v>
      </c>
      <c r="D95" s="203" t="s">
        <v>151</v>
      </c>
      <c r="E95" s="203" t="s">
        <v>151</v>
      </c>
      <c r="F95" s="203" t="s">
        <v>151</v>
      </c>
      <c r="G95" s="203" t="s">
        <v>151</v>
      </c>
      <c r="H95" s="203" t="s">
        <v>151</v>
      </c>
    </row>
    <row r="96" spans="1:8">
      <c r="A96" s="203" t="s">
        <v>1512</v>
      </c>
      <c r="B96" s="203" t="s">
        <v>1443</v>
      </c>
      <c r="C96" s="202">
        <v>881196</v>
      </c>
      <c r="D96" s="203" t="s">
        <v>151</v>
      </c>
      <c r="E96" s="203" t="s">
        <v>151</v>
      </c>
      <c r="F96" s="203" t="s">
        <v>151</v>
      </c>
      <c r="G96" s="203" t="s">
        <v>151</v>
      </c>
      <c r="H96" s="203" t="s">
        <v>151</v>
      </c>
    </row>
    <row r="97" spans="1:8">
      <c r="A97" s="203" t="s">
        <v>1513</v>
      </c>
      <c r="B97" s="203" t="s">
        <v>1443</v>
      </c>
      <c r="C97" s="202">
        <v>104552</v>
      </c>
      <c r="D97" s="203" t="s">
        <v>151</v>
      </c>
      <c r="E97" s="203" t="s">
        <v>151</v>
      </c>
      <c r="F97" s="203" t="s">
        <v>151</v>
      </c>
      <c r="G97" s="203" t="s">
        <v>151</v>
      </c>
      <c r="H97" s="203" t="s">
        <v>151</v>
      </c>
    </row>
    <row r="98" spans="1:8">
      <c r="A98" s="203" t="s">
        <v>1514</v>
      </c>
      <c r="B98" s="203" t="s">
        <v>1443</v>
      </c>
      <c r="C98" s="202">
        <v>1151003</v>
      </c>
      <c r="D98" s="203" t="s">
        <v>151</v>
      </c>
      <c r="E98" s="203" t="s">
        <v>151</v>
      </c>
      <c r="F98" s="203" t="s">
        <v>151</v>
      </c>
      <c r="G98" s="203" t="s">
        <v>151</v>
      </c>
      <c r="H98" s="203" t="s">
        <v>151</v>
      </c>
    </row>
    <row r="99" spans="1:8" ht="31">
      <c r="A99" s="203" t="s">
        <v>1444</v>
      </c>
      <c r="B99" s="203" t="s">
        <v>1445</v>
      </c>
      <c r="C99" s="202">
        <v>83471367</v>
      </c>
      <c r="D99" s="203" t="s">
        <v>151</v>
      </c>
      <c r="E99" s="203" t="s">
        <v>151</v>
      </c>
      <c r="F99" s="203" t="s">
        <v>151</v>
      </c>
      <c r="G99" s="203" t="s">
        <v>151</v>
      </c>
      <c r="H99" s="203" t="s">
        <v>151</v>
      </c>
    </row>
    <row r="100" spans="1:8">
      <c r="A100" s="203" t="s">
        <v>1515</v>
      </c>
      <c r="B100" s="203" t="s">
        <v>1445</v>
      </c>
      <c r="C100" s="202">
        <v>10352449</v>
      </c>
      <c r="D100" s="203" t="s">
        <v>151</v>
      </c>
      <c r="E100" s="203" t="s">
        <v>151</v>
      </c>
      <c r="F100" s="203" t="s">
        <v>151</v>
      </c>
      <c r="G100" s="203" t="s">
        <v>151</v>
      </c>
      <c r="H100" s="203" t="s">
        <v>151</v>
      </c>
    </row>
    <row r="101" spans="1:8">
      <c r="A101" s="203" t="s">
        <v>1516</v>
      </c>
      <c r="B101" s="203" t="s">
        <v>1445</v>
      </c>
      <c r="C101" s="202">
        <v>-564</v>
      </c>
      <c r="D101" s="203" t="s">
        <v>151</v>
      </c>
      <c r="E101" s="203" t="s">
        <v>151</v>
      </c>
      <c r="F101" s="203" t="s">
        <v>151</v>
      </c>
      <c r="G101" s="203" t="s">
        <v>151</v>
      </c>
      <c r="H101" s="203" t="s">
        <v>151</v>
      </c>
    </row>
    <row r="102" spans="1:8">
      <c r="A102" s="203" t="s">
        <v>1517</v>
      </c>
      <c r="B102" s="203" t="s">
        <v>1445</v>
      </c>
      <c r="C102" s="202">
        <v>1893490</v>
      </c>
      <c r="D102" s="203" t="s">
        <v>151</v>
      </c>
      <c r="E102" s="203" t="s">
        <v>151</v>
      </c>
      <c r="F102" s="203" t="s">
        <v>151</v>
      </c>
      <c r="G102" s="203" t="s">
        <v>151</v>
      </c>
      <c r="H102" s="203" t="s">
        <v>151</v>
      </c>
    </row>
    <row r="103" spans="1:8">
      <c r="A103" s="203" t="s">
        <v>1518</v>
      </c>
      <c r="B103" s="203" t="s">
        <v>1519</v>
      </c>
      <c r="C103" s="202">
        <v>21754668</v>
      </c>
      <c r="D103" s="203" t="s">
        <v>151</v>
      </c>
      <c r="E103" s="203" t="s">
        <v>151</v>
      </c>
      <c r="F103" s="203" t="s">
        <v>151</v>
      </c>
      <c r="G103" s="203" t="s">
        <v>151</v>
      </c>
      <c r="H103" s="203" t="s">
        <v>151</v>
      </c>
    </row>
    <row r="104" spans="1:8">
      <c r="A104" s="203" t="s">
        <v>1520</v>
      </c>
      <c r="B104" s="203" t="s">
        <v>1519</v>
      </c>
      <c r="C104" s="202">
        <v>2255332</v>
      </c>
      <c r="D104" s="203" t="s">
        <v>151</v>
      </c>
      <c r="E104" s="203" t="s">
        <v>151</v>
      </c>
      <c r="F104" s="203" t="s">
        <v>151</v>
      </c>
      <c r="G104" s="203" t="s">
        <v>151</v>
      </c>
      <c r="H104" s="203" t="s">
        <v>151</v>
      </c>
    </row>
    <row r="105" spans="1:8" ht="31">
      <c r="A105" s="203" t="s">
        <v>1446</v>
      </c>
      <c r="B105" s="203" t="s">
        <v>1447</v>
      </c>
      <c r="C105" s="202">
        <v>15411923</v>
      </c>
      <c r="D105" s="203" t="s">
        <v>151</v>
      </c>
      <c r="E105" s="203" t="s">
        <v>151</v>
      </c>
      <c r="F105" s="203" t="s">
        <v>151</v>
      </c>
      <c r="G105" s="203" t="s">
        <v>151</v>
      </c>
      <c r="H105" s="203" t="s">
        <v>151</v>
      </c>
    </row>
    <row r="106" spans="1:8">
      <c r="A106" s="203" t="s">
        <v>1521</v>
      </c>
      <c r="B106" s="203" t="s">
        <v>1447</v>
      </c>
      <c r="C106" s="202">
        <v>2534987</v>
      </c>
      <c r="D106" s="203" t="s">
        <v>151</v>
      </c>
      <c r="E106" s="203" t="s">
        <v>151</v>
      </c>
      <c r="F106" s="203" t="s">
        <v>151</v>
      </c>
      <c r="G106" s="203" t="s">
        <v>151</v>
      </c>
      <c r="H106" s="203" t="s">
        <v>151</v>
      </c>
    </row>
    <row r="107" spans="1:8">
      <c r="A107" s="203" t="s">
        <v>1522</v>
      </c>
      <c r="B107" s="203" t="s">
        <v>1447</v>
      </c>
      <c r="C107" s="202">
        <v>1308437</v>
      </c>
      <c r="D107" s="203" t="s">
        <v>151</v>
      </c>
      <c r="E107" s="203" t="s">
        <v>151</v>
      </c>
      <c r="F107" s="203" t="s">
        <v>151</v>
      </c>
      <c r="G107" s="203" t="s">
        <v>151</v>
      </c>
      <c r="H107" s="203" t="s">
        <v>151</v>
      </c>
    </row>
    <row r="108" spans="1:8">
      <c r="A108" s="203" t="s">
        <v>1523</v>
      </c>
      <c r="B108" s="203" t="s">
        <v>1524</v>
      </c>
      <c r="C108" s="202">
        <v>45315109</v>
      </c>
      <c r="D108" s="203" t="s">
        <v>151</v>
      </c>
      <c r="E108" s="203" t="s">
        <v>151</v>
      </c>
      <c r="F108" s="203" t="s">
        <v>151</v>
      </c>
      <c r="G108" s="203" t="s">
        <v>151</v>
      </c>
      <c r="H108" s="203" t="s">
        <v>151</v>
      </c>
    </row>
    <row r="109" spans="1:8">
      <c r="A109" s="203" t="s">
        <v>1525</v>
      </c>
      <c r="B109" s="203" t="s">
        <v>1526</v>
      </c>
      <c r="C109" s="202">
        <v>2660000</v>
      </c>
      <c r="D109" s="203" t="s">
        <v>151</v>
      </c>
      <c r="E109" s="203" t="s">
        <v>151</v>
      </c>
      <c r="F109" s="203" t="s">
        <v>151</v>
      </c>
      <c r="G109" s="203" t="s">
        <v>151</v>
      </c>
      <c r="H109" s="203" t="s">
        <v>151</v>
      </c>
    </row>
    <row r="110" spans="1:8" ht="31">
      <c r="A110" s="203" t="s">
        <v>1448</v>
      </c>
      <c r="B110" s="203" t="s">
        <v>1449</v>
      </c>
      <c r="C110" s="202">
        <v>34562846</v>
      </c>
      <c r="D110" s="203" t="s">
        <v>151</v>
      </c>
      <c r="E110" s="203" t="s">
        <v>151</v>
      </c>
      <c r="F110" s="203" t="s">
        <v>151</v>
      </c>
      <c r="G110" s="203" t="s">
        <v>151</v>
      </c>
      <c r="H110" s="203" t="s">
        <v>151</v>
      </c>
    </row>
    <row r="111" spans="1:8">
      <c r="A111" s="203" t="s">
        <v>1527</v>
      </c>
      <c r="B111" s="203" t="s">
        <v>1449</v>
      </c>
      <c r="C111" s="202">
        <v>7048011</v>
      </c>
      <c r="D111" s="203" t="s">
        <v>151</v>
      </c>
      <c r="E111" s="203" t="s">
        <v>151</v>
      </c>
      <c r="F111" s="203" t="s">
        <v>151</v>
      </c>
      <c r="G111" s="203" t="s">
        <v>151</v>
      </c>
      <c r="H111" s="203" t="s">
        <v>151</v>
      </c>
    </row>
    <row r="112" spans="1:8">
      <c r="A112" s="203" t="s">
        <v>1528</v>
      </c>
      <c r="B112" s="203" t="s">
        <v>1449</v>
      </c>
      <c r="C112" s="202">
        <v>1468796</v>
      </c>
      <c r="D112" s="203" t="s">
        <v>151</v>
      </c>
      <c r="E112" s="203" t="s">
        <v>151</v>
      </c>
      <c r="F112" s="203" t="s">
        <v>151</v>
      </c>
      <c r="G112" s="203" t="s">
        <v>151</v>
      </c>
      <c r="H112" s="203" t="s">
        <v>151</v>
      </c>
    </row>
    <row r="113" spans="1:8">
      <c r="A113" s="203" t="s">
        <v>1529</v>
      </c>
      <c r="B113" s="203" t="s">
        <v>1449</v>
      </c>
      <c r="C113" s="202">
        <v>554053</v>
      </c>
      <c r="D113" s="203" t="s">
        <v>151</v>
      </c>
      <c r="E113" s="203" t="s">
        <v>151</v>
      </c>
      <c r="F113" s="203" t="s">
        <v>151</v>
      </c>
      <c r="G113" s="203" t="s">
        <v>151</v>
      </c>
      <c r="H113" s="203" t="s">
        <v>151</v>
      </c>
    </row>
    <row r="114" spans="1:8" ht="31">
      <c r="A114" s="203" t="s">
        <v>1450</v>
      </c>
      <c r="B114" s="203" t="s">
        <v>1451</v>
      </c>
      <c r="C114" s="202">
        <v>37411058</v>
      </c>
      <c r="D114" s="203" t="s">
        <v>151</v>
      </c>
      <c r="E114" s="203" t="s">
        <v>151</v>
      </c>
      <c r="F114" s="203" t="s">
        <v>151</v>
      </c>
      <c r="G114" s="203" t="s">
        <v>151</v>
      </c>
      <c r="H114" s="203" t="s">
        <v>151</v>
      </c>
    </row>
    <row r="115" spans="1:8">
      <c r="A115" s="203" t="s">
        <v>1530</v>
      </c>
      <c r="B115" s="203" t="s">
        <v>1451</v>
      </c>
      <c r="C115" s="202">
        <v>529063</v>
      </c>
      <c r="D115" s="203" t="s">
        <v>151</v>
      </c>
      <c r="E115" s="203" t="s">
        <v>151</v>
      </c>
      <c r="F115" s="203" t="s">
        <v>151</v>
      </c>
      <c r="G115" s="203" t="s">
        <v>151</v>
      </c>
      <c r="H115" s="203" t="s">
        <v>151</v>
      </c>
    </row>
    <row r="116" spans="1:8">
      <c r="A116" s="203" t="s">
        <v>1531</v>
      </c>
      <c r="B116" s="203" t="s">
        <v>1451</v>
      </c>
      <c r="C116" s="202">
        <v>80177</v>
      </c>
      <c r="D116" s="203" t="s">
        <v>151</v>
      </c>
      <c r="E116" s="203" t="s">
        <v>151</v>
      </c>
      <c r="F116" s="203" t="s">
        <v>151</v>
      </c>
      <c r="G116" s="203" t="s">
        <v>151</v>
      </c>
      <c r="H116" s="203" t="s">
        <v>151</v>
      </c>
    </row>
    <row r="117" spans="1:8">
      <c r="A117" s="203" t="s">
        <v>1532</v>
      </c>
      <c r="B117" s="203" t="s">
        <v>1451</v>
      </c>
      <c r="C117" s="202">
        <v>-16839</v>
      </c>
      <c r="D117" s="203" t="s">
        <v>151</v>
      </c>
      <c r="E117" s="203" t="s">
        <v>151</v>
      </c>
      <c r="F117" s="203" t="s">
        <v>151</v>
      </c>
      <c r="G117" s="203" t="s">
        <v>151</v>
      </c>
      <c r="H117" s="203" t="s">
        <v>151</v>
      </c>
    </row>
    <row r="118" spans="1:8" ht="31">
      <c r="A118" s="203" t="s">
        <v>1452</v>
      </c>
      <c r="B118" s="203" t="s">
        <v>1453</v>
      </c>
      <c r="C118" s="202">
        <v>15459934</v>
      </c>
      <c r="D118" s="203" t="s">
        <v>151</v>
      </c>
      <c r="E118" s="203" t="s">
        <v>151</v>
      </c>
      <c r="F118" s="203" t="s">
        <v>151</v>
      </c>
      <c r="G118" s="203" t="s">
        <v>151</v>
      </c>
      <c r="H118" s="203" t="s">
        <v>151</v>
      </c>
    </row>
    <row r="119" spans="1:8">
      <c r="A119" s="203" t="s">
        <v>1533</v>
      </c>
      <c r="B119" s="203" t="s">
        <v>1453</v>
      </c>
      <c r="C119" s="202">
        <v>867687</v>
      </c>
      <c r="D119" s="203" t="s">
        <v>151</v>
      </c>
      <c r="E119" s="203" t="s">
        <v>151</v>
      </c>
      <c r="F119" s="203" t="s">
        <v>151</v>
      </c>
      <c r="G119" s="203" t="s">
        <v>151</v>
      </c>
      <c r="H119" s="203" t="s">
        <v>151</v>
      </c>
    </row>
    <row r="120" spans="1:8">
      <c r="A120" s="203" t="s">
        <v>1534</v>
      </c>
      <c r="B120" s="203" t="s">
        <v>1453</v>
      </c>
      <c r="C120" s="202">
        <v>167005</v>
      </c>
      <c r="D120" s="203" t="s">
        <v>151</v>
      </c>
      <c r="E120" s="203" t="s">
        <v>151</v>
      </c>
      <c r="F120" s="203" t="s">
        <v>151</v>
      </c>
      <c r="G120" s="203" t="s">
        <v>151</v>
      </c>
      <c r="H120" s="203" t="s">
        <v>151</v>
      </c>
    </row>
    <row r="121" spans="1:8">
      <c r="A121" s="203" t="s">
        <v>1535</v>
      </c>
      <c r="B121" s="203" t="s">
        <v>1453</v>
      </c>
      <c r="C121" s="202">
        <v>520946</v>
      </c>
      <c r="D121" s="203" t="s">
        <v>151</v>
      </c>
      <c r="E121" s="203" t="s">
        <v>151</v>
      </c>
      <c r="F121" s="203" t="s">
        <v>151</v>
      </c>
      <c r="G121" s="203" t="s">
        <v>151</v>
      </c>
      <c r="H121" s="203" t="s">
        <v>151</v>
      </c>
    </row>
    <row r="122" spans="1:8" ht="31">
      <c r="A122" s="203" t="s">
        <v>1454</v>
      </c>
      <c r="B122" s="203" t="s">
        <v>1455</v>
      </c>
      <c r="C122" s="202">
        <v>141598500</v>
      </c>
      <c r="D122" s="203" t="s">
        <v>151</v>
      </c>
      <c r="E122" s="203" t="s">
        <v>151</v>
      </c>
      <c r="F122" s="203" t="s">
        <v>151</v>
      </c>
      <c r="G122" s="203" t="s">
        <v>151</v>
      </c>
      <c r="H122" s="203" t="s">
        <v>151</v>
      </c>
    </row>
    <row r="123" spans="1:8">
      <c r="A123" s="203" t="s">
        <v>1536</v>
      </c>
      <c r="B123" s="203" t="s">
        <v>1455</v>
      </c>
      <c r="C123" s="202">
        <v>8505042</v>
      </c>
      <c r="D123" s="203" t="s">
        <v>151</v>
      </c>
      <c r="E123" s="203" t="s">
        <v>151</v>
      </c>
      <c r="F123" s="203" t="s">
        <v>151</v>
      </c>
      <c r="G123" s="203" t="s">
        <v>151</v>
      </c>
      <c r="H123" s="203" t="s">
        <v>151</v>
      </c>
    </row>
    <row r="124" spans="1:8">
      <c r="A124" s="203" t="s">
        <v>1537</v>
      </c>
      <c r="B124" s="203" t="s">
        <v>1455</v>
      </c>
      <c r="C124" s="202">
        <v>805710</v>
      </c>
      <c r="D124" s="203" t="s">
        <v>151</v>
      </c>
      <c r="E124" s="203" t="s">
        <v>151</v>
      </c>
      <c r="F124" s="203" t="s">
        <v>151</v>
      </c>
      <c r="G124" s="203" t="s">
        <v>151</v>
      </c>
      <c r="H124" s="203" t="s">
        <v>151</v>
      </c>
    </row>
    <row r="125" spans="1:8">
      <c r="A125" s="203" t="s">
        <v>1538</v>
      </c>
      <c r="B125" s="203" t="s">
        <v>1455</v>
      </c>
      <c r="C125" s="202">
        <v>6386724</v>
      </c>
      <c r="D125" s="203" t="s">
        <v>151</v>
      </c>
      <c r="E125" s="203" t="s">
        <v>151</v>
      </c>
      <c r="F125" s="203" t="s">
        <v>151</v>
      </c>
      <c r="G125" s="203" t="s">
        <v>151</v>
      </c>
      <c r="H125" s="203" t="s">
        <v>151</v>
      </c>
    </row>
    <row r="126" spans="1:8" ht="31">
      <c r="A126" s="203" t="s">
        <v>1456</v>
      </c>
      <c r="B126" s="203" t="s">
        <v>1457</v>
      </c>
      <c r="C126" s="202">
        <v>182885694</v>
      </c>
      <c r="D126" s="203" t="s">
        <v>151</v>
      </c>
      <c r="E126" s="203" t="s">
        <v>151</v>
      </c>
      <c r="F126" s="203" t="s">
        <v>151</v>
      </c>
      <c r="G126" s="203" t="s">
        <v>151</v>
      </c>
      <c r="H126" s="203" t="s">
        <v>151</v>
      </c>
    </row>
    <row r="127" spans="1:8">
      <c r="A127" s="203" t="s">
        <v>1539</v>
      </c>
      <c r="B127" s="203" t="s">
        <v>1457</v>
      </c>
      <c r="C127" s="202">
        <v>8826615</v>
      </c>
      <c r="D127" s="203" t="s">
        <v>151</v>
      </c>
      <c r="E127" s="203" t="s">
        <v>151</v>
      </c>
      <c r="F127" s="203" t="s">
        <v>151</v>
      </c>
      <c r="G127" s="203" t="s">
        <v>151</v>
      </c>
      <c r="H127" s="203" t="s">
        <v>151</v>
      </c>
    </row>
    <row r="128" spans="1:8">
      <c r="A128" s="203" t="s">
        <v>1540</v>
      </c>
      <c r="B128" s="203" t="s">
        <v>1457</v>
      </c>
      <c r="C128" s="202">
        <v>786647</v>
      </c>
      <c r="D128" s="203" t="s">
        <v>151</v>
      </c>
      <c r="E128" s="203" t="s">
        <v>151</v>
      </c>
      <c r="F128" s="203" t="s">
        <v>151</v>
      </c>
      <c r="G128" s="203" t="s">
        <v>151</v>
      </c>
      <c r="H128" s="203" t="s">
        <v>151</v>
      </c>
    </row>
    <row r="129" spans="1:8">
      <c r="A129" s="203" t="s">
        <v>1541</v>
      </c>
      <c r="B129" s="203" t="s">
        <v>1457</v>
      </c>
      <c r="C129" s="202">
        <v>5360342</v>
      </c>
      <c r="D129" s="203" t="s">
        <v>151</v>
      </c>
      <c r="E129" s="203" t="s">
        <v>151</v>
      </c>
      <c r="F129" s="203" t="s">
        <v>151</v>
      </c>
      <c r="G129" s="203" t="s">
        <v>151</v>
      </c>
      <c r="H129" s="203" t="s">
        <v>151</v>
      </c>
    </row>
    <row r="130" spans="1:8" ht="31">
      <c r="A130" s="203" t="s">
        <v>1458</v>
      </c>
      <c r="B130" s="203" t="s">
        <v>1459</v>
      </c>
      <c r="C130" s="202">
        <v>13967700</v>
      </c>
      <c r="D130" s="203" t="s">
        <v>151</v>
      </c>
      <c r="E130" s="203" t="s">
        <v>151</v>
      </c>
      <c r="F130" s="203" t="s">
        <v>151</v>
      </c>
      <c r="G130" s="203" t="s">
        <v>151</v>
      </c>
      <c r="H130" s="203" t="s">
        <v>151</v>
      </c>
    </row>
    <row r="131" spans="1:8">
      <c r="A131" s="203" t="s">
        <v>1542</v>
      </c>
      <c r="B131" s="203" t="s">
        <v>1459</v>
      </c>
      <c r="C131" s="202">
        <v>2324178</v>
      </c>
      <c r="D131" s="203" t="s">
        <v>151</v>
      </c>
      <c r="E131" s="203" t="s">
        <v>151</v>
      </c>
      <c r="F131" s="203" t="s">
        <v>151</v>
      </c>
      <c r="G131" s="203" t="s">
        <v>151</v>
      </c>
      <c r="H131" s="203" t="s">
        <v>151</v>
      </c>
    </row>
    <row r="132" spans="1:8">
      <c r="A132" s="203" t="s">
        <v>1543</v>
      </c>
      <c r="B132" s="203" t="s">
        <v>1459</v>
      </c>
      <c r="C132" s="202">
        <v>51738</v>
      </c>
      <c r="D132" s="203" t="s">
        <v>151</v>
      </c>
      <c r="E132" s="203" t="s">
        <v>151</v>
      </c>
      <c r="F132" s="203" t="s">
        <v>151</v>
      </c>
      <c r="G132" s="203" t="s">
        <v>151</v>
      </c>
      <c r="H132" s="203" t="s">
        <v>151</v>
      </c>
    </row>
    <row r="133" spans="1:8">
      <c r="A133" s="203" t="s">
        <v>1544</v>
      </c>
      <c r="B133" s="203" t="s">
        <v>1459</v>
      </c>
      <c r="C133" s="202">
        <v>377487</v>
      </c>
      <c r="D133" s="203" t="s">
        <v>151</v>
      </c>
      <c r="E133" s="203" t="s">
        <v>151</v>
      </c>
      <c r="F133" s="203" t="s">
        <v>151</v>
      </c>
      <c r="G133" s="203" t="s">
        <v>151</v>
      </c>
      <c r="H133" s="203" t="s">
        <v>151</v>
      </c>
    </row>
    <row r="134" spans="1:8" ht="31">
      <c r="A134" s="203" t="s">
        <v>1460</v>
      </c>
      <c r="B134" s="203" t="s">
        <v>1461</v>
      </c>
      <c r="C134" s="202">
        <v>936522</v>
      </c>
      <c r="D134" s="203" t="s">
        <v>151</v>
      </c>
      <c r="E134" s="203" t="s">
        <v>151</v>
      </c>
      <c r="F134" s="203" t="s">
        <v>151</v>
      </c>
      <c r="G134" s="203" t="s">
        <v>151</v>
      </c>
      <c r="H134" s="203" t="s">
        <v>151</v>
      </c>
    </row>
    <row r="135" spans="1:8">
      <c r="A135" s="203" t="s">
        <v>1545</v>
      </c>
      <c r="B135" s="203" t="s">
        <v>1461</v>
      </c>
      <c r="C135" s="202">
        <v>470229</v>
      </c>
      <c r="D135" s="203" t="s">
        <v>151</v>
      </c>
      <c r="E135" s="203" t="s">
        <v>151</v>
      </c>
      <c r="F135" s="203" t="s">
        <v>151</v>
      </c>
      <c r="G135" s="203" t="s">
        <v>151</v>
      </c>
      <c r="H135" s="203" t="s">
        <v>151</v>
      </c>
    </row>
    <row r="136" spans="1:8" ht="31">
      <c r="A136" s="203" t="s">
        <v>1462</v>
      </c>
      <c r="B136" s="203" t="s">
        <v>1463</v>
      </c>
      <c r="C136" s="202">
        <v>38170942</v>
      </c>
      <c r="D136" s="203" t="s">
        <v>151</v>
      </c>
      <c r="E136" s="203" t="s">
        <v>151</v>
      </c>
      <c r="F136" s="203" t="s">
        <v>151</v>
      </c>
      <c r="G136" s="203" t="s">
        <v>151</v>
      </c>
      <c r="H136" s="203" t="s">
        <v>151</v>
      </c>
    </row>
    <row r="137" spans="1:8">
      <c r="A137" s="203" t="s">
        <v>1546</v>
      </c>
      <c r="B137" s="203" t="s">
        <v>1463</v>
      </c>
      <c r="C137" s="202">
        <v>2518516</v>
      </c>
      <c r="D137" s="203" t="s">
        <v>151</v>
      </c>
      <c r="E137" s="203" t="s">
        <v>151</v>
      </c>
      <c r="F137" s="203" t="s">
        <v>151</v>
      </c>
      <c r="G137" s="203" t="s">
        <v>151</v>
      </c>
      <c r="H137" s="203" t="s">
        <v>151</v>
      </c>
    </row>
    <row r="138" spans="1:8">
      <c r="A138" s="203" t="s">
        <v>1547</v>
      </c>
      <c r="B138" s="203" t="s">
        <v>1463</v>
      </c>
      <c r="C138" s="202">
        <v>278686</v>
      </c>
      <c r="D138" s="203" t="s">
        <v>151</v>
      </c>
      <c r="E138" s="203" t="s">
        <v>151</v>
      </c>
      <c r="F138" s="203" t="s">
        <v>151</v>
      </c>
      <c r="G138" s="203" t="s">
        <v>151</v>
      </c>
      <c r="H138" s="203" t="s">
        <v>151</v>
      </c>
    </row>
    <row r="139" spans="1:8">
      <c r="A139" s="203" t="s">
        <v>1548</v>
      </c>
      <c r="B139" s="203" t="s">
        <v>1463</v>
      </c>
      <c r="C139" s="202">
        <v>1609049</v>
      </c>
      <c r="D139" s="203" t="s">
        <v>151</v>
      </c>
      <c r="E139" s="203" t="s">
        <v>151</v>
      </c>
      <c r="F139" s="203" t="s">
        <v>151</v>
      </c>
      <c r="G139" s="203" t="s">
        <v>151</v>
      </c>
      <c r="H139" s="203" t="s">
        <v>151</v>
      </c>
    </row>
    <row r="140" spans="1:8" ht="31">
      <c r="A140" s="203" t="s">
        <v>1464</v>
      </c>
      <c r="B140" s="203" t="s">
        <v>1465</v>
      </c>
      <c r="C140" s="202">
        <v>2140140</v>
      </c>
      <c r="D140" s="203" t="s">
        <v>151</v>
      </c>
      <c r="E140" s="203" t="s">
        <v>151</v>
      </c>
      <c r="F140" s="203" t="s">
        <v>151</v>
      </c>
      <c r="G140" s="203" t="s">
        <v>151</v>
      </c>
      <c r="H140" s="203" t="s">
        <v>151</v>
      </c>
    </row>
    <row r="141" spans="1:8">
      <c r="A141" s="203" t="s">
        <v>1549</v>
      </c>
      <c r="B141" s="203" t="s">
        <v>1465</v>
      </c>
      <c r="C141" s="202">
        <v>23082522</v>
      </c>
      <c r="D141" s="203" t="s">
        <v>151</v>
      </c>
      <c r="E141" s="203" t="s">
        <v>151</v>
      </c>
      <c r="F141" s="203" t="s">
        <v>151</v>
      </c>
      <c r="G141" s="203" t="s">
        <v>151</v>
      </c>
      <c r="H141" s="203" t="s">
        <v>151</v>
      </c>
    </row>
    <row r="142" spans="1:8">
      <c r="A142" s="203" t="s">
        <v>1550</v>
      </c>
      <c r="B142" s="203" t="s">
        <v>1465</v>
      </c>
      <c r="C142" s="202">
        <v>462624</v>
      </c>
      <c r="D142" s="203" t="s">
        <v>151</v>
      </c>
      <c r="E142" s="203" t="s">
        <v>151</v>
      </c>
      <c r="F142" s="203" t="s">
        <v>151</v>
      </c>
      <c r="G142" s="203" t="s">
        <v>151</v>
      </c>
      <c r="H142" s="203" t="s">
        <v>151</v>
      </c>
    </row>
    <row r="143" spans="1:8" ht="31">
      <c r="A143" s="203" t="s">
        <v>1466</v>
      </c>
      <c r="B143" s="203" t="s">
        <v>1467</v>
      </c>
      <c r="C143" s="202">
        <v>4329</v>
      </c>
      <c r="D143" s="203" t="s">
        <v>151</v>
      </c>
      <c r="E143" s="203" t="s">
        <v>151</v>
      </c>
      <c r="F143" s="203" t="s">
        <v>151</v>
      </c>
      <c r="G143" s="203" t="s">
        <v>151</v>
      </c>
      <c r="H143" s="203" t="s">
        <v>151</v>
      </c>
    </row>
    <row r="144" spans="1:8">
      <c r="A144" s="203" t="s">
        <v>1553</v>
      </c>
      <c r="B144" s="203" t="s">
        <v>1467</v>
      </c>
      <c r="C144" s="202">
        <v>130904</v>
      </c>
      <c r="D144" s="203" t="s">
        <v>151</v>
      </c>
      <c r="E144" s="203" t="s">
        <v>151</v>
      </c>
      <c r="F144" s="203" t="s">
        <v>151</v>
      </c>
      <c r="G144" s="203" t="s">
        <v>151</v>
      </c>
      <c r="H144" s="203" t="s">
        <v>151</v>
      </c>
    </row>
    <row r="145" spans="1:8" ht="31">
      <c r="A145" s="203" t="s">
        <v>1468</v>
      </c>
      <c r="B145" s="203" t="s">
        <v>1469</v>
      </c>
      <c r="C145" s="202">
        <v>2227780</v>
      </c>
      <c r="D145" s="203" t="s">
        <v>151</v>
      </c>
      <c r="E145" s="203" t="s">
        <v>151</v>
      </c>
      <c r="F145" s="203" t="s">
        <v>151</v>
      </c>
      <c r="G145" s="203" t="s">
        <v>151</v>
      </c>
      <c r="H145" s="203" t="s">
        <v>151</v>
      </c>
    </row>
    <row r="146" spans="1:8">
      <c r="A146" s="203" t="s">
        <v>1554</v>
      </c>
      <c r="B146" s="203" t="s">
        <v>1469</v>
      </c>
      <c r="C146" s="202">
        <v>631156</v>
      </c>
      <c r="D146" s="203" t="s">
        <v>151</v>
      </c>
      <c r="E146" s="203" t="s">
        <v>151</v>
      </c>
      <c r="F146" s="203" t="s">
        <v>151</v>
      </c>
      <c r="G146" s="203" t="s">
        <v>151</v>
      </c>
      <c r="H146" s="203" t="s">
        <v>151</v>
      </c>
    </row>
    <row r="147" spans="1:8">
      <c r="A147" s="203" t="s">
        <v>1555</v>
      </c>
      <c r="B147" s="203" t="s">
        <v>1469</v>
      </c>
      <c r="C147" s="202">
        <v>332542</v>
      </c>
      <c r="D147" s="203" t="s">
        <v>151</v>
      </c>
      <c r="E147" s="203" t="s">
        <v>151</v>
      </c>
      <c r="F147" s="203" t="s">
        <v>151</v>
      </c>
      <c r="G147" s="203" t="s">
        <v>151</v>
      </c>
      <c r="H147" s="203" t="s">
        <v>151</v>
      </c>
    </row>
    <row r="148" spans="1:8" ht="31">
      <c r="A148" s="203" t="s">
        <v>1470</v>
      </c>
      <c r="B148" s="203" t="s">
        <v>1471</v>
      </c>
      <c r="C148" s="202">
        <v>168259</v>
      </c>
      <c r="D148" s="203" t="s">
        <v>151</v>
      </c>
      <c r="E148" s="203" t="s">
        <v>151</v>
      </c>
      <c r="F148" s="203" t="s">
        <v>151</v>
      </c>
      <c r="G148" s="203" t="s">
        <v>151</v>
      </c>
      <c r="H148" s="203" t="s">
        <v>151</v>
      </c>
    </row>
    <row r="149" spans="1:8">
      <c r="A149" s="203" t="s">
        <v>1556</v>
      </c>
      <c r="B149" s="203" t="s">
        <v>1471</v>
      </c>
      <c r="C149" s="202">
        <v>307643</v>
      </c>
      <c r="D149" s="203" t="s">
        <v>151</v>
      </c>
      <c r="E149" s="203" t="s">
        <v>151</v>
      </c>
      <c r="F149" s="203" t="s">
        <v>151</v>
      </c>
      <c r="G149" s="203" t="s">
        <v>151</v>
      </c>
      <c r="H149" s="203" t="s">
        <v>151</v>
      </c>
    </row>
    <row r="150" spans="1:8">
      <c r="A150" s="203" t="s">
        <v>1557</v>
      </c>
      <c r="B150" s="203" t="s">
        <v>1471</v>
      </c>
      <c r="C150" s="202">
        <v>3088</v>
      </c>
      <c r="D150" s="203" t="s">
        <v>151</v>
      </c>
      <c r="E150" s="203" t="s">
        <v>151</v>
      </c>
      <c r="F150" s="203" t="s">
        <v>151</v>
      </c>
      <c r="G150" s="203" t="s">
        <v>151</v>
      </c>
      <c r="H150" s="203" t="s">
        <v>151</v>
      </c>
    </row>
    <row r="151" spans="1:8" ht="31">
      <c r="A151" s="203" t="s">
        <v>1472</v>
      </c>
      <c r="B151" s="203" t="s">
        <v>1473</v>
      </c>
      <c r="C151" s="202">
        <v>16207757</v>
      </c>
      <c r="D151" s="203" t="s">
        <v>151</v>
      </c>
      <c r="E151" s="203" t="s">
        <v>151</v>
      </c>
      <c r="F151" s="203" t="s">
        <v>151</v>
      </c>
      <c r="G151" s="203" t="s">
        <v>151</v>
      </c>
      <c r="H151" s="203" t="s">
        <v>151</v>
      </c>
    </row>
    <row r="152" spans="1:8">
      <c r="A152" s="203" t="s">
        <v>1558</v>
      </c>
      <c r="B152" s="203" t="s">
        <v>1473</v>
      </c>
      <c r="C152" s="202">
        <v>2712321</v>
      </c>
      <c r="D152" s="203" t="s">
        <v>151</v>
      </c>
      <c r="E152" s="203" t="s">
        <v>151</v>
      </c>
      <c r="F152" s="203" t="s">
        <v>151</v>
      </c>
      <c r="G152" s="203" t="s">
        <v>151</v>
      </c>
      <c r="H152" s="203" t="s">
        <v>151</v>
      </c>
    </row>
    <row r="153" spans="1:8">
      <c r="A153" s="203" t="s">
        <v>1559</v>
      </c>
      <c r="B153" s="203" t="s">
        <v>1473</v>
      </c>
      <c r="C153" s="202">
        <v>391699</v>
      </c>
      <c r="D153" s="203" t="s">
        <v>151</v>
      </c>
      <c r="E153" s="203" t="s">
        <v>151</v>
      </c>
      <c r="F153" s="203" t="s">
        <v>151</v>
      </c>
      <c r="G153" s="203" t="s">
        <v>151</v>
      </c>
      <c r="H153" s="203" t="s">
        <v>151</v>
      </c>
    </row>
    <row r="154" spans="1:8" ht="31">
      <c r="A154" s="203" t="s">
        <v>1474</v>
      </c>
      <c r="B154" s="203" t="s">
        <v>1475</v>
      </c>
      <c r="C154" s="202">
        <v>798813</v>
      </c>
      <c r="D154" s="203" t="s">
        <v>151</v>
      </c>
      <c r="E154" s="203" t="s">
        <v>151</v>
      </c>
      <c r="F154" s="203" t="s">
        <v>151</v>
      </c>
      <c r="G154" s="203" t="s">
        <v>151</v>
      </c>
      <c r="H154" s="203" t="s">
        <v>151</v>
      </c>
    </row>
    <row r="155" spans="1:8">
      <c r="A155" s="203" t="s">
        <v>1560</v>
      </c>
      <c r="B155" s="203" t="s">
        <v>1475</v>
      </c>
      <c r="C155" s="202">
        <v>544937</v>
      </c>
      <c r="D155" s="203" t="s">
        <v>151</v>
      </c>
      <c r="E155" s="203" t="s">
        <v>151</v>
      </c>
      <c r="F155" s="203" t="s">
        <v>151</v>
      </c>
      <c r="G155" s="203" t="s">
        <v>151</v>
      </c>
      <c r="H155" s="203" t="s">
        <v>151</v>
      </c>
    </row>
    <row r="156" spans="1:8">
      <c r="A156" s="203" t="s">
        <v>1561</v>
      </c>
      <c r="B156" s="203" t="s">
        <v>1475</v>
      </c>
      <c r="C156" s="202">
        <v>6902</v>
      </c>
      <c r="D156" s="203" t="s">
        <v>151</v>
      </c>
      <c r="E156" s="203" t="s">
        <v>151</v>
      </c>
      <c r="F156" s="203" t="s">
        <v>151</v>
      </c>
      <c r="G156" s="203" t="s">
        <v>151</v>
      </c>
      <c r="H156" s="203" t="s">
        <v>151</v>
      </c>
    </row>
    <row r="157" spans="1:8" ht="31">
      <c r="A157" s="203" t="s">
        <v>1476</v>
      </c>
      <c r="B157" s="203" t="s">
        <v>1477</v>
      </c>
      <c r="C157" s="202">
        <v>272490</v>
      </c>
      <c r="D157" s="203" t="s">
        <v>151</v>
      </c>
      <c r="E157" s="203" t="s">
        <v>151</v>
      </c>
      <c r="F157" s="203" t="s">
        <v>151</v>
      </c>
      <c r="G157" s="203" t="s">
        <v>151</v>
      </c>
      <c r="H157" s="203" t="s">
        <v>151</v>
      </c>
    </row>
    <row r="158" spans="1:8">
      <c r="A158" s="203" t="s">
        <v>1562</v>
      </c>
      <c r="B158" s="203" t="s">
        <v>1477</v>
      </c>
      <c r="C158" s="202">
        <v>1393976</v>
      </c>
      <c r="D158" s="203" t="s">
        <v>151</v>
      </c>
      <c r="E158" s="203" t="s">
        <v>151</v>
      </c>
      <c r="F158" s="203" t="s">
        <v>151</v>
      </c>
      <c r="G158" s="203" t="s">
        <v>151</v>
      </c>
      <c r="H158" s="203" t="s">
        <v>151</v>
      </c>
    </row>
    <row r="159" spans="1:8">
      <c r="A159" s="203" t="s">
        <v>1563</v>
      </c>
      <c r="B159" s="203" t="s">
        <v>1477</v>
      </c>
      <c r="C159" s="202">
        <v>4092765</v>
      </c>
      <c r="D159" s="203" t="s">
        <v>151</v>
      </c>
      <c r="E159" s="203" t="s">
        <v>151</v>
      </c>
      <c r="F159" s="203" t="s">
        <v>151</v>
      </c>
      <c r="G159" s="203" t="s">
        <v>151</v>
      </c>
      <c r="H159" s="203" t="s">
        <v>151</v>
      </c>
    </row>
    <row r="160" spans="1:8" ht="31">
      <c r="A160" s="203" t="s">
        <v>1478</v>
      </c>
      <c r="B160" s="203" t="s">
        <v>1479</v>
      </c>
      <c r="C160" s="202">
        <v>667539</v>
      </c>
      <c r="D160" s="203" t="s">
        <v>151</v>
      </c>
      <c r="E160" s="203" t="s">
        <v>151</v>
      </c>
      <c r="F160" s="203" t="s">
        <v>151</v>
      </c>
      <c r="G160" s="203" t="s">
        <v>151</v>
      </c>
      <c r="H160" s="203" t="s">
        <v>151</v>
      </c>
    </row>
    <row r="161" spans="1:8">
      <c r="A161" s="203" t="s">
        <v>1564</v>
      </c>
      <c r="B161" s="203" t="s">
        <v>1479</v>
      </c>
      <c r="C161" s="202">
        <v>3198843</v>
      </c>
      <c r="D161" s="203" t="s">
        <v>151</v>
      </c>
      <c r="E161" s="203" t="s">
        <v>151</v>
      </c>
      <c r="F161" s="203" t="s">
        <v>151</v>
      </c>
      <c r="G161" s="203" t="s">
        <v>151</v>
      </c>
      <c r="H161" s="203" t="s">
        <v>151</v>
      </c>
    </row>
    <row r="162" spans="1:8">
      <c r="A162" s="203" t="s">
        <v>1565</v>
      </c>
      <c r="B162" s="203" t="s">
        <v>1479</v>
      </c>
      <c r="C162" s="202">
        <v>111347</v>
      </c>
      <c r="D162" s="203" t="s">
        <v>151</v>
      </c>
      <c r="E162" s="203" t="s">
        <v>151</v>
      </c>
      <c r="F162" s="203" t="s">
        <v>151</v>
      </c>
      <c r="G162" s="203" t="s">
        <v>151</v>
      </c>
      <c r="H162" s="203" t="s">
        <v>151</v>
      </c>
    </row>
    <row r="163" spans="1:8" ht="31">
      <c r="A163" s="203" t="s">
        <v>1480</v>
      </c>
      <c r="B163" s="203" t="s">
        <v>1481</v>
      </c>
      <c r="C163" s="202">
        <v>1144056</v>
      </c>
      <c r="D163" s="203" t="s">
        <v>151</v>
      </c>
      <c r="E163" s="203" t="s">
        <v>151</v>
      </c>
      <c r="F163" s="203" t="s">
        <v>151</v>
      </c>
      <c r="G163" s="203" t="s">
        <v>151</v>
      </c>
      <c r="H163" s="203" t="s">
        <v>151</v>
      </c>
    </row>
    <row r="164" spans="1:8">
      <c r="A164" s="203" t="s">
        <v>1566</v>
      </c>
      <c r="B164" s="203" t="s">
        <v>1481</v>
      </c>
      <c r="C164" s="202">
        <v>357125</v>
      </c>
      <c r="D164" s="203" t="s">
        <v>151</v>
      </c>
      <c r="E164" s="203" t="s">
        <v>151</v>
      </c>
      <c r="F164" s="203" t="s">
        <v>151</v>
      </c>
      <c r="G164" s="203" t="s">
        <v>151</v>
      </c>
      <c r="H164" s="203" t="s">
        <v>151</v>
      </c>
    </row>
    <row r="165" spans="1:8">
      <c r="A165" s="203" t="s">
        <v>1567</v>
      </c>
      <c r="B165" s="203" t="s">
        <v>1481</v>
      </c>
      <c r="C165" s="202">
        <v>1132</v>
      </c>
      <c r="D165" s="203" t="s">
        <v>151</v>
      </c>
      <c r="E165" s="203" t="s">
        <v>151</v>
      </c>
      <c r="F165" s="203" t="s">
        <v>151</v>
      </c>
      <c r="G165" s="203" t="s">
        <v>151</v>
      </c>
      <c r="H165" s="203" t="s">
        <v>151</v>
      </c>
    </row>
    <row r="166" spans="1:8">
      <c r="A166" s="203" t="s">
        <v>1568</v>
      </c>
      <c r="B166" s="203" t="s">
        <v>1481</v>
      </c>
      <c r="C166" s="202">
        <v>711492</v>
      </c>
      <c r="D166" s="203" t="s">
        <v>151</v>
      </c>
      <c r="E166" s="203" t="s">
        <v>151</v>
      </c>
      <c r="F166" s="203" t="s">
        <v>151</v>
      </c>
      <c r="G166" s="203" t="s">
        <v>151</v>
      </c>
      <c r="H166" s="203" t="s">
        <v>151</v>
      </c>
    </row>
    <row r="167" spans="1:8">
      <c r="A167" s="203" t="s">
        <v>1569</v>
      </c>
      <c r="B167" s="203" t="s">
        <v>1570</v>
      </c>
      <c r="C167" s="202">
        <v>23169</v>
      </c>
      <c r="D167" s="203" t="s">
        <v>151</v>
      </c>
      <c r="E167" s="203" t="s">
        <v>151</v>
      </c>
      <c r="F167" s="203" t="s">
        <v>151</v>
      </c>
      <c r="G167" s="203" t="s">
        <v>151</v>
      </c>
      <c r="H167" s="203" t="s">
        <v>151</v>
      </c>
    </row>
    <row r="168" spans="1:8" ht="31">
      <c r="A168" s="203" t="s">
        <v>1482</v>
      </c>
      <c r="B168" s="203" t="s">
        <v>1483</v>
      </c>
      <c r="C168" s="202">
        <v>31350</v>
      </c>
      <c r="D168" s="203" t="s">
        <v>151</v>
      </c>
      <c r="E168" s="203" t="s">
        <v>151</v>
      </c>
      <c r="F168" s="203" t="s">
        <v>151</v>
      </c>
      <c r="G168" s="203" t="s">
        <v>151</v>
      </c>
      <c r="H168" s="203" t="s">
        <v>151</v>
      </c>
    </row>
    <row r="169" spans="1:8">
      <c r="A169" s="203" t="s">
        <v>1571</v>
      </c>
      <c r="B169" s="203" t="s">
        <v>1483</v>
      </c>
      <c r="C169" s="202">
        <v>179924</v>
      </c>
      <c r="D169" s="203" t="s">
        <v>151</v>
      </c>
      <c r="E169" s="203" t="s">
        <v>151</v>
      </c>
      <c r="F169" s="203" t="s">
        <v>151</v>
      </c>
      <c r="G169" s="203" t="s">
        <v>151</v>
      </c>
      <c r="H169" s="203" t="s">
        <v>151</v>
      </c>
    </row>
    <row r="170" spans="1:8">
      <c r="A170" s="203" t="s">
        <v>1572</v>
      </c>
      <c r="B170" s="203" t="s">
        <v>1483</v>
      </c>
      <c r="C170" s="202">
        <v>134139</v>
      </c>
      <c r="D170" s="203" t="s">
        <v>151</v>
      </c>
      <c r="E170" s="203" t="s">
        <v>151</v>
      </c>
      <c r="F170" s="203" t="s">
        <v>151</v>
      </c>
      <c r="G170" s="203" t="s">
        <v>151</v>
      </c>
      <c r="H170" s="203" t="s">
        <v>151</v>
      </c>
    </row>
    <row r="171" spans="1:8" ht="31">
      <c r="A171" s="203" t="s">
        <v>1484</v>
      </c>
      <c r="B171" s="203" t="s">
        <v>1485</v>
      </c>
      <c r="C171" s="202">
        <v>9384549</v>
      </c>
      <c r="D171" s="203" t="s">
        <v>151</v>
      </c>
      <c r="E171" s="203" t="s">
        <v>151</v>
      </c>
      <c r="F171" s="203" t="s">
        <v>151</v>
      </c>
      <c r="G171" s="203" t="s">
        <v>151</v>
      </c>
      <c r="H171" s="203" t="s">
        <v>151</v>
      </c>
    </row>
    <row r="172" spans="1:8">
      <c r="A172" s="203" t="s">
        <v>1573</v>
      </c>
      <c r="B172" s="203" t="s">
        <v>1485</v>
      </c>
      <c r="C172" s="202">
        <v>2274218</v>
      </c>
      <c r="D172" s="203" t="s">
        <v>151</v>
      </c>
      <c r="E172" s="203" t="s">
        <v>151</v>
      </c>
      <c r="F172" s="203" t="s">
        <v>151</v>
      </c>
      <c r="G172" s="203" t="s">
        <v>151</v>
      </c>
      <c r="H172" s="203" t="s">
        <v>151</v>
      </c>
    </row>
    <row r="173" spans="1:8">
      <c r="A173" s="203" t="s">
        <v>1574</v>
      </c>
      <c r="B173" s="203" t="s">
        <v>1485</v>
      </c>
      <c r="C173" s="202">
        <v>4641057</v>
      </c>
      <c r="D173" s="203" t="s">
        <v>151</v>
      </c>
      <c r="E173" s="203" t="s">
        <v>151</v>
      </c>
      <c r="F173" s="203" t="s">
        <v>151</v>
      </c>
      <c r="G173" s="203" t="s">
        <v>151</v>
      </c>
      <c r="H173" s="203" t="s">
        <v>151</v>
      </c>
    </row>
    <row r="174" spans="1:8" ht="31">
      <c r="A174" s="203" t="s">
        <v>1486</v>
      </c>
      <c r="B174" s="203" t="s">
        <v>1487</v>
      </c>
      <c r="C174" s="202">
        <v>19841</v>
      </c>
      <c r="D174" s="203" t="s">
        <v>151</v>
      </c>
      <c r="E174" s="203" t="s">
        <v>151</v>
      </c>
      <c r="F174" s="203" t="s">
        <v>151</v>
      </c>
      <c r="G174" s="203" t="s">
        <v>151</v>
      </c>
      <c r="H174" s="203" t="s">
        <v>151</v>
      </c>
    </row>
    <row r="175" spans="1:8">
      <c r="A175" s="203" t="s">
        <v>1575</v>
      </c>
      <c r="B175" s="203" t="s">
        <v>1487</v>
      </c>
      <c r="C175" s="202">
        <v>1746370</v>
      </c>
      <c r="D175" s="203" t="s">
        <v>151</v>
      </c>
      <c r="E175" s="203" t="s">
        <v>151</v>
      </c>
      <c r="F175" s="203" t="s">
        <v>151</v>
      </c>
      <c r="G175" s="203" t="s">
        <v>151</v>
      </c>
      <c r="H175" s="203" t="s">
        <v>151</v>
      </c>
    </row>
    <row r="176" spans="1:8">
      <c r="A176" s="203" t="s">
        <v>1576</v>
      </c>
      <c r="B176" s="203" t="s">
        <v>1487</v>
      </c>
      <c r="C176" s="202">
        <v>7005</v>
      </c>
      <c r="D176" s="203" t="s">
        <v>151</v>
      </c>
      <c r="E176" s="203" t="s">
        <v>151</v>
      </c>
      <c r="F176" s="203" t="s">
        <v>151</v>
      </c>
      <c r="G176" s="203" t="s">
        <v>151</v>
      </c>
      <c r="H176" s="203" t="s">
        <v>151</v>
      </c>
    </row>
    <row r="177" spans="1:8">
      <c r="A177" s="203" t="s">
        <v>1577</v>
      </c>
      <c r="B177" s="203" t="s">
        <v>1578</v>
      </c>
      <c r="C177" s="202">
        <v>326965</v>
      </c>
      <c r="D177" s="203" t="s">
        <v>151</v>
      </c>
      <c r="E177" s="203" t="s">
        <v>151</v>
      </c>
      <c r="F177" s="203" t="s">
        <v>151</v>
      </c>
      <c r="G177" s="203" t="s">
        <v>151</v>
      </c>
      <c r="H177" s="203" t="s">
        <v>151</v>
      </c>
    </row>
    <row r="178" spans="1:8">
      <c r="A178" s="203" t="s">
        <v>1579</v>
      </c>
      <c r="B178" s="203" t="s">
        <v>1578</v>
      </c>
      <c r="C178" s="202">
        <v>5460</v>
      </c>
      <c r="D178" s="203" t="s">
        <v>151</v>
      </c>
      <c r="E178" s="203" t="s">
        <v>151</v>
      </c>
      <c r="F178" s="203" t="s">
        <v>151</v>
      </c>
      <c r="G178" s="203" t="s">
        <v>151</v>
      </c>
      <c r="H178" s="203" t="s">
        <v>151</v>
      </c>
    </row>
    <row r="179" spans="1:8" ht="31">
      <c r="A179" s="203" t="s">
        <v>1488</v>
      </c>
      <c r="B179" s="203" t="s">
        <v>1489</v>
      </c>
      <c r="C179" s="202">
        <v>169985</v>
      </c>
      <c r="D179" s="203" t="s">
        <v>151</v>
      </c>
      <c r="E179" s="203" t="s">
        <v>151</v>
      </c>
      <c r="F179" s="203" t="s">
        <v>151</v>
      </c>
      <c r="G179" s="203" t="s">
        <v>151</v>
      </c>
      <c r="H179" s="203" t="s">
        <v>151</v>
      </c>
    </row>
    <row r="180" spans="1:8">
      <c r="A180" s="203" t="s">
        <v>1580</v>
      </c>
      <c r="B180" s="203" t="s">
        <v>1489</v>
      </c>
      <c r="C180" s="202">
        <v>8430757</v>
      </c>
      <c r="D180" s="203" t="s">
        <v>151</v>
      </c>
      <c r="E180" s="203" t="s">
        <v>151</v>
      </c>
      <c r="F180" s="203" t="s">
        <v>151</v>
      </c>
      <c r="G180" s="203" t="s">
        <v>151</v>
      </c>
      <c r="H180" s="203" t="s">
        <v>151</v>
      </c>
    </row>
    <row r="181" spans="1:8">
      <c r="A181" s="203" t="s">
        <v>1581</v>
      </c>
      <c r="B181" s="203" t="s">
        <v>1489</v>
      </c>
      <c r="C181" s="202">
        <v>199573</v>
      </c>
      <c r="D181" s="203" t="s">
        <v>151</v>
      </c>
      <c r="E181" s="203" t="s">
        <v>151</v>
      </c>
      <c r="F181" s="203" t="s">
        <v>151</v>
      </c>
      <c r="G181" s="203" t="s">
        <v>151</v>
      </c>
      <c r="H181" s="203" t="s">
        <v>151</v>
      </c>
    </row>
    <row r="182" spans="1:8" ht="31">
      <c r="A182" s="203" t="s">
        <v>1490</v>
      </c>
      <c r="B182" s="203" t="s">
        <v>1491</v>
      </c>
      <c r="C182" s="202">
        <v>4164874</v>
      </c>
      <c r="D182" s="203" t="s">
        <v>151</v>
      </c>
      <c r="E182" s="203" t="s">
        <v>151</v>
      </c>
      <c r="F182" s="203" t="s">
        <v>151</v>
      </c>
      <c r="G182" s="203" t="s">
        <v>151</v>
      </c>
      <c r="H182" s="203" t="s">
        <v>151</v>
      </c>
    </row>
    <row r="183" spans="1:8">
      <c r="A183" s="203" t="s">
        <v>1582</v>
      </c>
      <c r="B183" s="203" t="s">
        <v>1491</v>
      </c>
      <c r="C183" s="202">
        <v>7067915</v>
      </c>
      <c r="D183" s="203" t="s">
        <v>151</v>
      </c>
      <c r="E183" s="203" t="s">
        <v>151</v>
      </c>
      <c r="F183" s="203" t="s">
        <v>151</v>
      </c>
      <c r="G183" s="203" t="s">
        <v>151</v>
      </c>
      <c r="H183" s="203" t="s">
        <v>151</v>
      </c>
    </row>
    <row r="184" spans="1:8">
      <c r="A184" s="203" t="s">
        <v>1583</v>
      </c>
      <c r="B184" s="203" t="s">
        <v>1491</v>
      </c>
      <c r="C184" s="202">
        <v>2453</v>
      </c>
      <c r="D184" s="203" t="s">
        <v>151</v>
      </c>
      <c r="E184" s="203" t="s">
        <v>151</v>
      </c>
      <c r="F184" s="203" t="s">
        <v>151</v>
      </c>
      <c r="G184" s="203" t="s">
        <v>151</v>
      </c>
      <c r="H184" s="203" t="s">
        <v>151</v>
      </c>
    </row>
    <row r="185" spans="1:8">
      <c r="A185" s="203" t="s">
        <v>1584</v>
      </c>
      <c r="B185" s="203" t="s">
        <v>1491</v>
      </c>
      <c r="C185" s="202">
        <v>3782788</v>
      </c>
      <c r="D185" s="203" t="s">
        <v>151</v>
      </c>
      <c r="E185" s="203" t="s">
        <v>151</v>
      </c>
      <c r="F185" s="203" t="s">
        <v>151</v>
      </c>
      <c r="G185" s="203" t="s">
        <v>151</v>
      </c>
      <c r="H185" s="203" t="s">
        <v>151</v>
      </c>
    </row>
    <row r="186" spans="1:8" ht="31">
      <c r="A186" s="203" t="s">
        <v>1492</v>
      </c>
      <c r="B186" s="203" t="s">
        <v>1493</v>
      </c>
      <c r="C186" s="202">
        <v>153880778</v>
      </c>
      <c r="D186" s="203" t="s">
        <v>151</v>
      </c>
      <c r="E186" s="203" t="s">
        <v>151</v>
      </c>
      <c r="F186" s="203" t="s">
        <v>151</v>
      </c>
      <c r="G186" s="203" t="s">
        <v>151</v>
      </c>
      <c r="H186" s="203" t="s">
        <v>151</v>
      </c>
    </row>
    <row r="187" spans="1:8">
      <c r="A187" s="203" t="s">
        <v>1585</v>
      </c>
      <c r="B187" s="203" t="s">
        <v>1493</v>
      </c>
      <c r="C187" s="202">
        <v>55012</v>
      </c>
      <c r="D187" s="203" t="s">
        <v>151</v>
      </c>
      <c r="E187" s="203" t="s">
        <v>151</v>
      </c>
      <c r="F187" s="203" t="s">
        <v>151</v>
      </c>
      <c r="G187" s="203" t="s">
        <v>151</v>
      </c>
      <c r="H187" s="203" t="s">
        <v>151</v>
      </c>
    </row>
    <row r="188" spans="1:8">
      <c r="A188" s="203" t="s">
        <v>1586</v>
      </c>
      <c r="B188" s="203" t="s">
        <v>1493</v>
      </c>
      <c r="C188" s="202">
        <v>257501</v>
      </c>
      <c r="D188" s="203" t="s">
        <v>151</v>
      </c>
      <c r="E188" s="203" t="s">
        <v>151</v>
      </c>
      <c r="F188" s="203" t="s">
        <v>151</v>
      </c>
      <c r="G188" s="203" t="s">
        <v>151</v>
      </c>
      <c r="H188" s="203" t="s">
        <v>151</v>
      </c>
    </row>
    <row r="189" spans="1:8">
      <c r="A189" s="203" t="s">
        <v>1587</v>
      </c>
      <c r="B189" s="203" t="s">
        <v>1588</v>
      </c>
      <c r="C189" s="202">
        <v>100000</v>
      </c>
      <c r="D189" s="203" t="s">
        <v>151</v>
      </c>
      <c r="E189" s="203" t="s">
        <v>151</v>
      </c>
      <c r="F189" s="203" t="s">
        <v>151</v>
      </c>
      <c r="G189" s="203" t="s">
        <v>151</v>
      </c>
      <c r="H189" s="203" t="s">
        <v>151</v>
      </c>
    </row>
    <row r="190" spans="1:8" ht="31">
      <c r="A190" s="203" t="s">
        <v>1494</v>
      </c>
      <c r="B190" s="203" t="s">
        <v>1495</v>
      </c>
      <c r="C190" s="202">
        <v>29125</v>
      </c>
      <c r="D190" s="203" t="s">
        <v>151</v>
      </c>
      <c r="E190" s="203" t="s">
        <v>151</v>
      </c>
      <c r="F190" s="203" t="s">
        <v>151</v>
      </c>
      <c r="G190" s="203" t="s">
        <v>151</v>
      </c>
      <c r="H190" s="203" t="s">
        <v>151</v>
      </c>
    </row>
    <row r="191" spans="1:8">
      <c r="A191" s="203" t="s">
        <v>1589</v>
      </c>
      <c r="B191" s="203" t="s">
        <v>1495</v>
      </c>
      <c r="C191" s="202">
        <v>1488531</v>
      </c>
      <c r="D191" s="203" t="s">
        <v>151</v>
      </c>
      <c r="E191" s="203" t="s">
        <v>151</v>
      </c>
      <c r="F191" s="203" t="s">
        <v>151</v>
      </c>
      <c r="G191" s="203" t="s">
        <v>151</v>
      </c>
      <c r="H191" s="203" t="s">
        <v>151</v>
      </c>
    </row>
    <row r="192" spans="1:8">
      <c r="A192" s="203" t="s">
        <v>1590</v>
      </c>
      <c r="B192" s="203" t="s">
        <v>1495</v>
      </c>
      <c r="C192" s="202">
        <v>53717</v>
      </c>
      <c r="D192" s="203" t="s">
        <v>151</v>
      </c>
      <c r="E192" s="203" t="s">
        <v>151</v>
      </c>
      <c r="F192" s="203" t="s">
        <v>151</v>
      </c>
      <c r="G192" s="203" t="s">
        <v>151</v>
      </c>
      <c r="H192" s="203" t="s">
        <v>151</v>
      </c>
    </row>
    <row r="193" spans="1:8" ht="31">
      <c r="A193" s="203" t="s">
        <v>1496</v>
      </c>
      <c r="B193" s="203" t="s">
        <v>1497</v>
      </c>
      <c r="C193" s="202">
        <v>49514</v>
      </c>
      <c r="D193" s="203" t="s">
        <v>151</v>
      </c>
      <c r="E193" s="203" t="s">
        <v>151</v>
      </c>
      <c r="F193" s="203" t="s">
        <v>151</v>
      </c>
      <c r="G193" s="203" t="s">
        <v>151</v>
      </c>
      <c r="H193" s="203" t="s">
        <v>151</v>
      </c>
    </row>
    <row r="194" spans="1:8">
      <c r="A194" s="203" t="s">
        <v>1591</v>
      </c>
      <c r="B194" s="203" t="s">
        <v>1497</v>
      </c>
      <c r="C194" s="202">
        <v>822990</v>
      </c>
      <c r="D194" s="203" t="s">
        <v>151</v>
      </c>
      <c r="E194" s="203" t="s">
        <v>151</v>
      </c>
      <c r="F194" s="203" t="s">
        <v>151</v>
      </c>
      <c r="G194" s="203" t="s">
        <v>151</v>
      </c>
      <c r="H194" s="203" t="s">
        <v>151</v>
      </c>
    </row>
    <row r="195" spans="1:8">
      <c r="A195" s="203" t="s">
        <v>1592</v>
      </c>
      <c r="B195" s="203" t="s">
        <v>1497</v>
      </c>
      <c r="C195" s="202">
        <v>481439</v>
      </c>
      <c r="D195" s="203" t="s">
        <v>151</v>
      </c>
      <c r="E195" s="203" t="s">
        <v>151</v>
      </c>
      <c r="F195" s="203" t="s">
        <v>151</v>
      </c>
      <c r="G195" s="203" t="s">
        <v>151</v>
      </c>
      <c r="H195" s="203" t="s">
        <v>151</v>
      </c>
    </row>
    <row r="196" spans="1:8">
      <c r="A196" s="203" t="s">
        <v>1594</v>
      </c>
      <c r="B196" s="203" t="s">
        <v>1499</v>
      </c>
      <c r="C196" s="202">
        <v>833085</v>
      </c>
      <c r="D196" s="203" t="s">
        <v>151</v>
      </c>
      <c r="E196" s="203" t="s">
        <v>151</v>
      </c>
      <c r="F196" s="203" t="s">
        <v>151</v>
      </c>
      <c r="G196" s="203" t="s">
        <v>151</v>
      </c>
      <c r="H196" s="203" t="s">
        <v>151</v>
      </c>
    </row>
    <row r="197" spans="1:8" ht="31">
      <c r="A197" s="203" t="s">
        <v>1500</v>
      </c>
      <c r="B197" s="203" t="s">
        <v>1501</v>
      </c>
      <c r="C197" s="202">
        <v>1125</v>
      </c>
      <c r="D197" s="203" t="s">
        <v>151</v>
      </c>
      <c r="E197" s="203" t="s">
        <v>151</v>
      </c>
      <c r="F197" s="203" t="s">
        <v>151</v>
      </c>
      <c r="G197" s="203" t="s">
        <v>151</v>
      </c>
      <c r="H197" s="203" t="s">
        <v>151</v>
      </c>
    </row>
    <row r="198" spans="1:8" ht="31">
      <c r="A198" s="203" t="s">
        <v>1596</v>
      </c>
      <c r="B198" s="203" t="s">
        <v>1597</v>
      </c>
      <c r="C198" s="202">
        <v>2243602</v>
      </c>
      <c r="D198" s="203" t="s">
        <v>151</v>
      </c>
      <c r="E198" s="203" t="s">
        <v>151</v>
      </c>
      <c r="F198" s="203" t="s">
        <v>151</v>
      </c>
      <c r="G198" s="203" t="s">
        <v>151</v>
      </c>
      <c r="H198" s="203" t="s">
        <v>151</v>
      </c>
    </row>
    <row r="199" spans="1:8" ht="31">
      <c r="A199" s="203" t="s">
        <v>1502</v>
      </c>
      <c r="B199" s="203" t="s">
        <v>1503</v>
      </c>
      <c r="C199" s="202">
        <v>40093</v>
      </c>
      <c r="D199" s="203" t="s">
        <v>151</v>
      </c>
      <c r="E199" s="203" t="s">
        <v>151</v>
      </c>
      <c r="F199" s="203" t="s">
        <v>151</v>
      </c>
      <c r="G199" s="203" t="s">
        <v>151</v>
      </c>
      <c r="H199" s="203" t="s">
        <v>151</v>
      </c>
    </row>
    <row r="200" spans="1:8">
      <c r="A200" s="203" t="s">
        <v>1598</v>
      </c>
      <c r="B200" s="203" t="s">
        <v>1503</v>
      </c>
      <c r="C200" s="202">
        <v>155388</v>
      </c>
      <c r="D200" s="203" t="s">
        <v>151</v>
      </c>
      <c r="E200" s="203" t="s">
        <v>151</v>
      </c>
      <c r="F200" s="203" t="s">
        <v>151</v>
      </c>
      <c r="G200" s="203" t="s">
        <v>151</v>
      </c>
      <c r="H200" s="203" t="s">
        <v>151</v>
      </c>
    </row>
    <row r="201" spans="1:8">
      <c r="A201" s="203" t="s">
        <v>1599</v>
      </c>
      <c r="B201" s="203" t="s">
        <v>1503</v>
      </c>
      <c r="C201" s="202">
        <v>100</v>
      </c>
      <c r="D201" s="203" t="s">
        <v>151</v>
      </c>
      <c r="E201" s="203" t="s">
        <v>151</v>
      </c>
      <c r="F201" s="203" t="s">
        <v>151</v>
      </c>
      <c r="G201" s="203" t="s">
        <v>151</v>
      </c>
      <c r="H201" s="203" t="s">
        <v>151</v>
      </c>
    </row>
    <row r="202" spans="1:8">
      <c r="A202" s="203" t="s">
        <v>1600</v>
      </c>
      <c r="B202" s="203" t="s">
        <v>1601</v>
      </c>
      <c r="C202" s="202">
        <v>-2243881</v>
      </c>
      <c r="D202" s="203" t="s">
        <v>151</v>
      </c>
      <c r="E202" s="203" t="s">
        <v>151</v>
      </c>
      <c r="F202" s="203" t="s">
        <v>151</v>
      </c>
      <c r="G202" s="203" t="s">
        <v>151</v>
      </c>
      <c r="H202" s="203" t="s">
        <v>151</v>
      </c>
    </row>
    <row r="203" spans="1:8">
      <c r="A203" s="203" t="s">
        <v>1665</v>
      </c>
      <c r="B203" s="203" t="s">
        <v>1666</v>
      </c>
      <c r="C203" s="202">
        <v>-41000</v>
      </c>
      <c r="D203" s="203" t="s">
        <v>151</v>
      </c>
      <c r="E203" s="203" t="s">
        <v>151</v>
      </c>
      <c r="F203" s="203" t="s">
        <v>151</v>
      </c>
      <c r="G203" s="203" t="s">
        <v>151</v>
      </c>
      <c r="H203" s="203" t="s">
        <v>151</v>
      </c>
    </row>
    <row r="204" spans="1:8">
      <c r="A204" s="203" t="s">
        <v>1606</v>
      </c>
      <c r="B204" s="203" t="s">
        <v>1607</v>
      </c>
      <c r="C204" s="202">
        <v>-361647</v>
      </c>
      <c r="D204" s="203" t="s">
        <v>151</v>
      </c>
      <c r="E204" s="203" t="s">
        <v>151</v>
      </c>
      <c r="F204" s="203" t="s">
        <v>151</v>
      </c>
      <c r="G204" s="203" t="s">
        <v>151</v>
      </c>
      <c r="H204" s="203" t="s">
        <v>151</v>
      </c>
    </row>
    <row r="205" spans="1:8">
      <c r="A205" s="203" t="s">
        <v>1608</v>
      </c>
      <c r="B205" s="203" t="s">
        <v>1609</v>
      </c>
      <c r="C205" s="202">
        <v>-2727029</v>
      </c>
      <c r="D205" s="203" t="s">
        <v>151</v>
      </c>
      <c r="E205" s="203" t="s">
        <v>151</v>
      </c>
      <c r="F205" s="203" t="s">
        <v>151</v>
      </c>
      <c r="G205" s="203" t="s">
        <v>151</v>
      </c>
      <c r="H205" s="203" t="s">
        <v>151</v>
      </c>
    </row>
    <row r="206" spans="1:8">
      <c r="A206" s="203" t="s">
        <v>1610</v>
      </c>
      <c r="B206" s="203" t="s">
        <v>1611</v>
      </c>
      <c r="C206" s="202">
        <v>-1186235263</v>
      </c>
      <c r="D206" s="203" t="s">
        <v>151</v>
      </c>
      <c r="E206" s="203" t="s">
        <v>151</v>
      </c>
      <c r="F206" s="203" t="s">
        <v>151</v>
      </c>
      <c r="G206" s="203" t="s">
        <v>151</v>
      </c>
      <c r="H206" s="203" t="s">
        <v>151</v>
      </c>
    </row>
    <row r="207" spans="1:8">
      <c r="A207" s="203" t="s">
        <v>1612</v>
      </c>
      <c r="B207" s="203" t="s">
        <v>1613</v>
      </c>
      <c r="C207" s="202">
        <v>740013</v>
      </c>
      <c r="D207" s="203" t="s">
        <v>151</v>
      </c>
      <c r="E207" s="203" t="s">
        <v>151</v>
      </c>
      <c r="F207" s="203" t="s">
        <v>151</v>
      </c>
      <c r="G207" s="203" t="s">
        <v>151</v>
      </c>
      <c r="H207" s="203" t="s">
        <v>151</v>
      </c>
    </row>
    <row r="208" spans="1:8">
      <c r="A208" s="203" t="s">
        <v>1618</v>
      </c>
      <c r="B208" s="203" t="s">
        <v>1619</v>
      </c>
      <c r="C208" s="202">
        <v>5715</v>
      </c>
      <c r="D208" s="203" t="s">
        <v>151</v>
      </c>
      <c r="E208" s="203" t="s">
        <v>151</v>
      </c>
      <c r="F208" s="203" t="s">
        <v>151</v>
      </c>
      <c r="G208" s="203" t="s">
        <v>151</v>
      </c>
      <c r="H208" s="203" t="s">
        <v>151</v>
      </c>
    </row>
    <row r="209" spans="1:8">
      <c r="A209" s="203" t="s">
        <v>1620</v>
      </c>
      <c r="B209" s="203" t="s">
        <v>1621</v>
      </c>
      <c r="C209" s="202">
        <v>300241</v>
      </c>
      <c r="D209" s="203" t="s">
        <v>151</v>
      </c>
      <c r="E209" s="203" t="s">
        <v>151</v>
      </c>
      <c r="F209" s="203" t="s">
        <v>151</v>
      </c>
      <c r="G209" s="203" t="s">
        <v>151</v>
      </c>
      <c r="H209" s="203" t="s">
        <v>151</v>
      </c>
    </row>
    <row r="210" spans="1:8">
      <c r="A210" s="203" t="s">
        <v>1622</v>
      </c>
      <c r="B210" s="203" t="s">
        <v>1623</v>
      </c>
      <c r="C210" s="202">
        <v>1184527963</v>
      </c>
      <c r="D210" s="203" t="s">
        <v>151</v>
      </c>
      <c r="E210" s="203" t="s">
        <v>151</v>
      </c>
      <c r="F210" s="203" t="s">
        <v>151</v>
      </c>
      <c r="G210" s="203" t="s">
        <v>151</v>
      </c>
      <c r="H210" s="203" t="s">
        <v>151</v>
      </c>
    </row>
    <row r="211" spans="1:8">
      <c r="A211" s="203" t="s">
        <v>1624</v>
      </c>
      <c r="B211" s="203" t="s">
        <v>1625</v>
      </c>
      <c r="C211" s="202">
        <v>19145559</v>
      </c>
      <c r="D211" s="203" t="s">
        <v>151</v>
      </c>
      <c r="E211" s="203" t="s">
        <v>151</v>
      </c>
      <c r="F211" s="203" t="s">
        <v>151</v>
      </c>
      <c r="G211" s="203" t="s">
        <v>151</v>
      </c>
      <c r="H211" s="203" t="s">
        <v>151</v>
      </c>
    </row>
  </sheetData>
  <mergeCells count="21">
    <mergeCell ref="A11:A12"/>
    <mergeCell ref="B11:B12"/>
    <mergeCell ref="C11:C12"/>
    <mergeCell ref="G11:G12"/>
    <mergeCell ref="H11:H12"/>
    <mergeCell ref="H1:H2"/>
    <mergeCell ref="A8:A10"/>
    <mergeCell ref="B8:B10"/>
    <mergeCell ref="C8:C10"/>
    <mergeCell ref="G8:G10"/>
    <mergeCell ref="H8:H10"/>
    <mergeCell ref="A3:A5"/>
    <mergeCell ref="B3:B5"/>
    <mergeCell ref="C3:C5"/>
    <mergeCell ref="G3:G5"/>
    <mergeCell ref="H3:H5"/>
    <mergeCell ref="A2:B2"/>
    <mergeCell ref="C1:C2"/>
    <mergeCell ref="D1:E2"/>
    <mergeCell ref="F1:F2"/>
    <mergeCell ref="G1:G2"/>
  </mergeCells>
  <phoneticPr fontId="3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2:S19"/>
  <sheetViews>
    <sheetView view="pageBreakPreview" zoomScaleNormal="100" zoomScaleSheetLayoutView="100" workbookViewId="0">
      <selection activeCell="O37" sqref="O37"/>
    </sheetView>
  </sheetViews>
  <sheetFormatPr defaultColWidth="8.90625" defaultRowHeight="14"/>
  <cols>
    <col min="1" max="1" width="22.7265625" style="19" bestFit="1" customWidth="1"/>
    <col min="2" max="3" width="13.26953125" style="19" customWidth="1"/>
    <col min="4" max="4" width="22.90625" style="19" customWidth="1"/>
    <col min="5" max="5" width="11.453125" style="19" customWidth="1"/>
    <col min="6" max="16384" width="8.90625" style="19"/>
  </cols>
  <sheetData>
    <row r="2" spans="1:19" ht="24.65" customHeight="1">
      <c r="D2" s="79" t="s">
        <v>138</v>
      </c>
    </row>
    <row r="3" spans="1:19" ht="41.15" customHeight="1">
      <c r="A3" s="80" t="s">
        <v>139</v>
      </c>
      <c r="B3" s="81" t="s">
        <v>140</v>
      </c>
      <c r="C3" s="81" t="s">
        <v>141</v>
      </c>
      <c r="D3" s="81" t="s">
        <v>142</v>
      </c>
    </row>
    <row r="4" spans="1:19" ht="21" customHeight="1">
      <c r="A4" s="141" t="s">
        <v>695</v>
      </c>
      <c r="B4" s="20"/>
      <c r="C4" s="83">
        <v>0</v>
      </c>
      <c r="D4" s="84">
        <v>0</v>
      </c>
      <c r="E4" s="20"/>
    </row>
    <row r="5" spans="1:19" ht="20.149999999999999" hidden="1" customHeight="1">
      <c r="A5" s="88"/>
      <c r="B5" s="20"/>
      <c r="C5" s="83">
        <v>0</v>
      </c>
      <c r="D5" s="84">
        <f>0+C5</f>
        <v>0</v>
      </c>
    </row>
    <row r="6" spans="1:19" ht="15" thickBot="1">
      <c r="A6" s="89" t="s">
        <v>144</v>
      </c>
      <c r="B6" s="90"/>
      <c r="C6" s="91">
        <f>C5+C4</f>
        <v>0</v>
      </c>
      <c r="D6" s="91">
        <f>D5+D4</f>
        <v>0</v>
      </c>
    </row>
    <row r="7" spans="1:19" ht="14.5" thickTop="1"/>
    <row r="14" spans="1:19">
      <c r="A14" s="4"/>
      <c r="B14" s="4"/>
      <c r="C14" s="4"/>
      <c r="D14" s="4"/>
      <c r="E14" s="5"/>
      <c r="F14" s="5"/>
      <c r="G14" s="4"/>
      <c r="H14" s="4"/>
      <c r="I14" s="4"/>
      <c r="J14" s="4"/>
      <c r="K14" s="4"/>
      <c r="L14" s="12"/>
      <c r="M14" s="4"/>
      <c r="N14" s="12"/>
      <c r="O14" s="4"/>
      <c r="P14" s="4"/>
      <c r="Q14" s="4"/>
      <c r="R14" s="4"/>
      <c r="S14" s="5"/>
    </row>
    <row r="15" spans="1:19">
      <c r="A15" s="110"/>
      <c r="B15" s="110"/>
      <c r="C15" s="110"/>
      <c r="D15" s="110"/>
      <c r="E15" s="111"/>
      <c r="F15" s="111"/>
      <c r="G15" s="110"/>
      <c r="H15" s="110"/>
      <c r="I15" s="110"/>
      <c r="J15" s="110"/>
      <c r="K15" s="110"/>
      <c r="L15" s="112"/>
      <c r="M15" s="110"/>
      <c r="N15" s="112"/>
      <c r="O15" s="110"/>
      <c r="P15" s="110"/>
      <c r="Q15" s="110"/>
      <c r="R15" s="110"/>
      <c r="S15" s="111"/>
    </row>
    <row r="16" spans="1:19">
      <c r="A16" s="4"/>
      <c r="B16" s="4"/>
      <c r="C16" s="4"/>
      <c r="D16" s="4"/>
      <c r="E16" s="5"/>
      <c r="F16" s="5"/>
      <c r="G16" s="4"/>
      <c r="H16" s="4"/>
      <c r="I16" s="4"/>
      <c r="J16" s="4"/>
      <c r="K16" s="4"/>
      <c r="L16" s="12"/>
      <c r="M16" s="4"/>
      <c r="N16" s="12"/>
      <c r="O16" s="4"/>
      <c r="P16" s="4"/>
      <c r="Q16" s="4"/>
      <c r="R16" s="4"/>
      <c r="S16" s="5"/>
    </row>
    <row r="17" spans="1:19">
      <c r="A17" s="4"/>
      <c r="B17" s="4"/>
      <c r="C17" s="4"/>
      <c r="D17" s="4"/>
      <c r="E17" s="5"/>
      <c r="F17" s="5"/>
      <c r="G17" s="4"/>
      <c r="H17" s="4"/>
      <c r="I17" s="4"/>
      <c r="J17" s="4"/>
      <c r="K17" s="4"/>
      <c r="L17" s="12"/>
      <c r="M17" s="4"/>
      <c r="N17" s="12"/>
      <c r="O17" s="4"/>
      <c r="P17" s="4"/>
      <c r="Q17" s="4"/>
      <c r="R17" s="4"/>
      <c r="S17" s="5"/>
    </row>
    <row r="18" spans="1:19">
      <c r="A18" s="4"/>
      <c r="B18" s="4"/>
      <c r="C18" s="4"/>
      <c r="D18" s="4" t="s">
        <v>694</v>
      </c>
      <c r="E18" s="5"/>
      <c r="F18" s="5"/>
      <c r="G18" s="4"/>
      <c r="H18" s="4"/>
      <c r="I18" s="4"/>
      <c r="J18" s="4"/>
      <c r="K18" s="4"/>
      <c r="L18" s="12"/>
      <c r="M18" s="4"/>
      <c r="N18" s="12"/>
      <c r="O18" s="4"/>
      <c r="P18" s="4"/>
      <c r="Q18" s="4"/>
      <c r="R18" s="4"/>
      <c r="S18" s="5"/>
    </row>
    <row r="19" spans="1:19">
      <c r="A19" s="4"/>
      <c r="B19" s="4"/>
      <c r="C19" s="4"/>
      <c r="D19" s="4"/>
      <c r="E19" s="5"/>
      <c r="F19" s="5"/>
      <c r="G19" s="4"/>
      <c r="H19" s="4"/>
      <c r="I19" s="4"/>
      <c r="J19" s="4"/>
      <c r="K19" s="4"/>
      <c r="L19" s="12"/>
      <c r="M19" s="4"/>
      <c r="N19" s="12"/>
      <c r="O19" s="4"/>
      <c r="P19" s="4"/>
      <c r="Q19" s="4"/>
      <c r="R19" s="4"/>
      <c r="S19" s="5"/>
    </row>
  </sheetData>
  <phoneticPr fontId="27" type="noConversion"/>
  <pageMargins left="0.31496062992125984" right="0.31496062992125984" top="0.94488188976377963" bottom="0.35433070866141736" header="0.51181102362204722" footer="0.51181102362204722"/>
  <pageSetup paperSize="9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1:J17"/>
  <sheetViews>
    <sheetView zoomScale="85" zoomScaleNormal="100" workbookViewId="0">
      <selection activeCell="M28" sqref="M28"/>
    </sheetView>
  </sheetViews>
  <sheetFormatPr defaultRowHeight="17"/>
  <cols>
    <col min="1" max="1" width="24.36328125" customWidth="1"/>
    <col min="2" max="2" width="14.7265625" bestFit="1" customWidth="1"/>
    <col min="3" max="3" width="11.453125" customWidth="1"/>
    <col min="4" max="4" width="24.08984375" bestFit="1" customWidth="1"/>
    <col min="5" max="5" width="11.453125" customWidth="1"/>
    <col min="6" max="6" width="25.453125" customWidth="1"/>
    <col min="7" max="7" width="10" customWidth="1"/>
    <col min="9" max="9" width="11.90625" customWidth="1"/>
    <col min="15" max="15" width="8.26953125" customWidth="1"/>
    <col min="16" max="16" width="6.90625" customWidth="1"/>
  </cols>
  <sheetData>
    <row r="1" spans="1:7" ht="23.5" customHeight="1">
      <c r="A1" s="1"/>
      <c r="B1" s="1"/>
      <c r="C1" s="1"/>
      <c r="E1" s="140" t="s">
        <v>1</v>
      </c>
    </row>
    <row r="2" spans="1:7" ht="51">
      <c r="A2" s="38" t="s">
        <v>0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680</v>
      </c>
      <c r="G2" s="39" t="s">
        <v>682</v>
      </c>
    </row>
    <row r="3" spans="1:7">
      <c r="A3" s="118" t="s">
        <v>683</v>
      </c>
      <c r="B3" s="118"/>
      <c r="C3" s="119"/>
      <c r="D3" s="120"/>
      <c r="E3" s="120"/>
    </row>
    <row r="6" spans="1:7">
      <c r="A6" s="2" t="s">
        <v>6</v>
      </c>
    </row>
    <row r="7" spans="1:7">
      <c r="A7" s="3"/>
    </row>
    <row r="8" spans="1:7">
      <c r="A8" s="3" t="s">
        <v>7</v>
      </c>
    </row>
    <row r="9" spans="1:7">
      <c r="A9" s="3" t="s">
        <v>8</v>
      </c>
    </row>
    <row r="10" spans="1:7">
      <c r="A10" s="3" t="s">
        <v>9</v>
      </c>
    </row>
    <row r="11" spans="1:7">
      <c r="A11" s="3" t="s">
        <v>10</v>
      </c>
    </row>
    <row r="12" spans="1:7">
      <c r="A12" s="3" t="s">
        <v>11</v>
      </c>
    </row>
    <row r="13" spans="1:7">
      <c r="A13" s="3" t="s">
        <v>12</v>
      </c>
    </row>
    <row r="17" spans="10:10">
      <c r="J17" t="s">
        <v>690</v>
      </c>
    </row>
  </sheetData>
  <phoneticPr fontId="27" type="noConversion"/>
  <pageMargins left="0.31496062992125984" right="0.31496062992125984" top="0.94488188976377963" bottom="0.35433070866141736" header="0.51181102362204722" footer="0.51181102362204722"/>
  <pageSetup paperSize="9" scale="83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41"/>
  <sheetViews>
    <sheetView showGridLines="0" zoomScale="75" workbookViewId="0">
      <selection activeCell="B6" sqref="B6"/>
    </sheetView>
  </sheetViews>
  <sheetFormatPr defaultColWidth="8" defaultRowHeight="18"/>
  <cols>
    <col min="1" max="1" width="2.08984375" style="150" customWidth="1"/>
    <col min="2" max="2" width="19.08984375" style="150" customWidth="1"/>
    <col min="3" max="4" width="16.08984375" style="189" customWidth="1"/>
    <col min="5" max="5" width="2.26953125" style="150" customWidth="1"/>
    <col min="6" max="7" width="8" style="150"/>
    <col min="8" max="8" width="7.453125" style="150" bestFit="1" customWidth="1"/>
    <col min="9" max="9" width="15.26953125" style="150" bestFit="1" customWidth="1"/>
    <col min="10" max="10" width="12.90625" style="150" bestFit="1" customWidth="1"/>
    <col min="11" max="11" width="3.36328125" style="150" bestFit="1" customWidth="1"/>
    <col min="12" max="12" width="6.7265625" style="150" bestFit="1" customWidth="1"/>
    <col min="13" max="13" width="7.26953125" style="150" bestFit="1" customWidth="1"/>
    <col min="14" max="14" width="3.08984375" style="150" bestFit="1" customWidth="1"/>
    <col min="15" max="15" width="8" style="150"/>
    <col min="16" max="16" width="3.36328125" style="150" bestFit="1" customWidth="1"/>
    <col min="17" max="17" width="6.7265625" style="150" bestFit="1" customWidth="1"/>
    <col min="18" max="18" width="6.90625" style="150" bestFit="1" customWidth="1"/>
    <col min="19" max="256" width="8" style="150"/>
    <col min="257" max="257" width="2.08984375" style="150" customWidth="1"/>
    <col min="258" max="258" width="19.08984375" style="150" customWidth="1"/>
    <col min="259" max="260" width="16.08984375" style="150" customWidth="1"/>
    <col min="261" max="261" width="2.26953125" style="150" customWidth="1"/>
    <col min="262" max="263" width="8" style="150"/>
    <col min="264" max="264" width="7.453125" style="150" bestFit="1" customWidth="1"/>
    <col min="265" max="265" width="15.26953125" style="150" bestFit="1" customWidth="1"/>
    <col min="266" max="266" width="12.90625" style="150" bestFit="1" customWidth="1"/>
    <col min="267" max="267" width="3.36328125" style="150" bestFit="1" customWidth="1"/>
    <col min="268" max="268" width="6.7265625" style="150" bestFit="1" customWidth="1"/>
    <col min="269" max="269" width="7.26953125" style="150" bestFit="1" customWidth="1"/>
    <col min="270" max="270" width="3.08984375" style="150" bestFit="1" customWidth="1"/>
    <col min="271" max="271" width="8" style="150"/>
    <col min="272" max="272" width="3.36328125" style="150" bestFit="1" customWidth="1"/>
    <col min="273" max="273" width="6.7265625" style="150" bestFit="1" customWidth="1"/>
    <col min="274" max="274" width="6.90625" style="150" bestFit="1" customWidth="1"/>
    <col min="275" max="512" width="8" style="150"/>
    <col min="513" max="513" width="2.08984375" style="150" customWidth="1"/>
    <col min="514" max="514" width="19.08984375" style="150" customWidth="1"/>
    <col min="515" max="516" width="16.08984375" style="150" customWidth="1"/>
    <col min="517" max="517" width="2.26953125" style="150" customWidth="1"/>
    <col min="518" max="519" width="8" style="150"/>
    <col min="520" max="520" width="7.453125" style="150" bestFit="1" customWidth="1"/>
    <col min="521" max="521" width="15.26953125" style="150" bestFit="1" customWidth="1"/>
    <col min="522" max="522" width="12.90625" style="150" bestFit="1" customWidth="1"/>
    <col min="523" max="523" width="3.36328125" style="150" bestFit="1" customWidth="1"/>
    <col min="524" max="524" width="6.7265625" style="150" bestFit="1" customWidth="1"/>
    <col min="525" max="525" width="7.26953125" style="150" bestFit="1" customWidth="1"/>
    <col min="526" max="526" width="3.08984375" style="150" bestFit="1" customWidth="1"/>
    <col min="527" max="527" width="8" style="150"/>
    <col min="528" max="528" width="3.36328125" style="150" bestFit="1" customWidth="1"/>
    <col min="529" max="529" width="6.7265625" style="150" bestFit="1" customWidth="1"/>
    <col min="530" max="530" width="6.90625" style="150" bestFit="1" customWidth="1"/>
    <col min="531" max="768" width="8" style="150"/>
    <col min="769" max="769" width="2.08984375" style="150" customWidth="1"/>
    <col min="770" max="770" width="19.08984375" style="150" customWidth="1"/>
    <col min="771" max="772" width="16.08984375" style="150" customWidth="1"/>
    <col min="773" max="773" width="2.26953125" style="150" customWidth="1"/>
    <col min="774" max="775" width="8" style="150"/>
    <col min="776" max="776" width="7.453125" style="150" bestFit="1" customWidth="1"/>
    <col min="777" max="777" width="15.26953125" style="150" bestFit="1" customWidth="1"/>
    <col min="778" max="778" width="12.90625" style="150" bestFit="1" customWidth="1"/>
    <col min="779" max="779" width="3.36328125" style="150" bestFit="1" customWidth="1"/>
    <col min="780" max="780" width="6.7265625" style="150" bestFit="1" customWidth="1"/>
    <col min="781" max="781" width="7.26953125" style="150" bestFit="1" customWidth="1"/>
    <col min="782" max="782" width="3.08984375" style="150" bestFit="1" customWidth="1"/>
    <col min="783" max="783" width="8" style="150"/>
    <col min="784" max="784" width="3.36328125" style="150" bestFit="1" customWidth="1"/>
    <col min="785" max="785" width="6.7265625" style="150" bestFit="1" customWidth="1"/>
    <col min="786" max="786" width="6.90625" style="150" bestFit="1" customWidth="1"/>
    <col min="787" max="1024" width="8" style="150"/>
    <col min="1025" max="1025" width="2.08984375" style="150" customWidth="1"/>
    <col min="1026" max="1026" width="19.08984375" style="150" customWidth="1"/>
    <col min="1027" max="1028" width="16.08984375" style="150" customWidth="1"/>
    <col min="1029" max="1029" width="2.26953125" style="150" customWidth="1"/>
    <col min="1030" max="1031" width="8" style="150"/>
    <col min="1032" max="1032" width="7.453125" style="150" bestFit="1" customWidth="1"/>
    <col min="1033" max="1033" width="15.26953125" style="150" bestFit="1" customWidth="1"/>
    <col min="1034" max="1034" width="12.90625" style="150" bestFit="1" customWidth="1"/>
    <col min="1035" max="1035" width="3.36328125" style="150" bestFit="1" customWidth="1"/>
    <col min="1036" max="1036" width="6.7265625" style="150" bestFit="1" customWidth="1"/>
    <col min="1037" max="1037" width="7.26953125" style="150" bestFit="1" customWidth="1"/>
    <col min="1038" max="1038" width="3.08984375" style="150" bestFit="1" customWidth="1"/>
    <col min="1039" max="1039" width="8" style="150"/>
    <col min="1040" max="1040" width="3.36328125" style="150" bestFit="1" customWidth="1"/>
    <col min="1041" max="1041" width="6.7265625" style="150" bestFit="1" customWidth="1"/>
    <col min="1042" max="1042" width="6.90625" style="150" bestFit="1" customWidth="1"/>
    <col min="1043" max="1280" width="8" style="150"/>
    <col min="1281" max="1281" width="2.08984375" style="150" customWidth="1"/>
    <col min="1282" max="1282" width="19.08984375" style="150" customWidth="1"/>
    <col min="1283" max="1284" width="16.08984375" style="150" customWidth="1"/>
    <col min="1285" max="1285" width="2.26953125" style="150" customWidth="1"/>
    <col min="1286" max="1287" width="8" style="150"/>
    <col min="1288" max="1288" width="7.453125" style="150" bestFit="1" customWidth="1"/>
    <col min="1289" max="1289" width="15.26953125" style="150" bestFit="1" customWidth="1"/>
    <col min="1290" max="1290" width="12.90625" style="150" bestFit="1" customWidth="1"/>
    <col min="1291" max="1291" width="3.36328125" style="150" bestFit="1" customWidth="1"/>
    <col min="1292" max="1292" width="6.7265625" style="150" bestFit="1" customWidth="1"/>
    <col min="1293" max="1293" width="7.26953125" style="150" bestFit="1" customWidth="1"/>
    <col min="1294" max="1294" width="3.08984375" style="150" bestFit="1" customWidth="1"/>
    <col min="1295" max="1295" width="8" style="150"/>
    <col min="1296" max="1296" width="3.36328125" style="150" bestFit="1" customWidth="1"/>
    <col min="1297" max="1297" width="6.7265625" style="150" bestFit="1" customWidth="1"/>
    <col min="1298" max="1298" width="6.90625" style="150" bestFit="1" customWidth="1"/>
    <col min="1299" max="1536" width="8" style="150"/>
    <col min="1537" max="1537" width="2.08984375" style="150" customWidth="1"/>
    <col min="1538" max="1538" width="19.08984375" style="150" customWidth="1"/>
    <col min="1539" max="1540" width="16.08984375" style="150" customWidth="1"/>
    <col min="1541" max="1541" width="2.26953125" style="150" customWidth="1"/>
    <col min="1542" max="1543" width="8" style="150"/>
    <col min="1544" max="1544" width="7.453125" style="150" bestFit="1" customWidth="1"/>
    <col min="1545" max="1545" width="15.26953125" style="150" bestFit="1" customWidth="1"/>
    <col min="1546" max="1546" width="12.90625" style="150" bestFit="1" customWidth="1"/>
    <col min="1547" max="1547" width="3.36328125" style="150" bestFit="1" customWidth="1"/>
    <col min="1548" max="1548" width="6.7265625" style="150" bestFit="1" customWidth="1"/>
    <col min="1549" max="1549" width="7.26953125" style="150" bestFit="1" customWidth="1"/>
    <col min="1550" max="1550" width="3.08984375" style="150" bestFit="1" customWidth="1"/>
    <col min="1551" max="1551" width="8" style="150"/>
    <col min="1552" max="1552" width="3.36328125" style="150" bestFit="1" customWidth="1"/>
    <col min="1553" max="1553" width="6.7265625" style="150" bestFit="1" customWidth="1"/>
    <col min="1554" max="1554" width="6.90625" style="150" bestFit="1" customWidth="1"/>
    <col min="1555" max="1792" width="8" style="150"/>
    <col min="1793" max="1793" width="2.08984375" style="150" customWidth="1"/>
    <col min="1794" max="1794" width="19.08984375" style="150" customWidth="1"/>
    <col min="1795" max="1796" width="16.08984375" style="150" customWidth="1"/>
    <col min="1797" max="1797" width="2.26953125" style="150" customWidth="1"/>
    <col min="1798" max="1799" width="8" style="150"/>
    <col min="1800" max="1800" width="7.453125" style="150" bestFit="1" customWidth="1"/>
    <col min="1801" max="1801" width="15.26953125" style="150" bestFit="1" customWidth="1"/>
    <col min="1802" max="1802" width="12.90625" style="150" bestFit="1" customWidth="1"/>
    <col min="1803" max="1803" width="3.36328125" style="150" bestFit="1" customWidth="1"/>
    <col min="1804" max="1804" width="6.7265625" style="150" bestFit="1" customWidth="1"/>
    <col min="1805" max="1805" width="7.26953125" style="150" bestFit="1" customWidth="1"/>
    <col min="1806" max="1806" width="3.08984375" style="150" bestFit="1" customWidth="1"/>
    <col min="1807" max="1807" width="8" style="150"/>
    <col min="1808" max="1808" width="3.36328125" style="150" bestFit="1" customWidth="1"/>
    <col min="1809" max="1809" width="6.7265625" style="150" bestFit="1" customWidth="1"/>
    <col min="1810" max="1810" width="6.90625" style="150" bestFit="1" customWidth="1"/>
    <col min="1811" max="2048" width="8" style="150"/>
    <col min="2049" max="2049" width="2.08984375" style="150" customWidth="1"/>
    <col min="2050" max="2050" width="19.08984375" style="150" customWidth="1"/>
    <col min="2051" max="2052" width="16.08984375" style="150" customWidth="1"/>
    <col min="2053" max="2053" width="2.26953125" style="150" customWidth="1"/>
    <col min="2054" max="2055" width="8" style="150"/>
    <col min="2056" max="2056" width="7.453125" style="150" bestFit="1" customWidth="1"/>
    <col min="2057" max="2057" width="15.26953125" style="150" bestFit="1" customWidth="1"/>
    <col min="2058" max="2058" width="12.90625" style="150" bestFit="1" customWidth="1"/>
    <col min="2059" max="2059" width="3.36328125" style="150" bestFit="1" customWidth="1"/>
    <col min="2060" max="2060" width="6.7265625" style="150" bestFit="1" customWidth="1"/>
    <col min="2061" max="2061" width="7.26953125" style="150" bestFit="1" customWidth="1"/>
    <col min="2062" max="2062" width="3.08984375" style="150" bestFit="1" customWidth="1"/>
    <col min="2063" max="2063" width="8" style="150"/>
    <col min="2064" max="2064" width="3.36328125" style="150" bestFit="1" customWidth="1"/>
    <col min="2065" max="2065" width="6.7265625" style="150" bestFit="1" customWidth="1"/>
    <col min="2066" max="2066" width="6.90625" style="150" bestFit="1" customWidth="1"/>
    <col min="2067" max="2304" width="8" style="150"/>
    <col min="2305" max="2305" width="2.08984375" style="150" customWidth="1"/>
    <col min="2306" max="2306" width="19.08984375" style="150" customWidth="1"/>
    <col min="2307" max="2308" width="16.08984375" style="150" customWidth="1"/>
    <col min="2309" max="2309" width="2.26953125" style="150" customWidth="1"/>
    <col min="2310" max="2311" width="8" style="150"/>
    <col min="2312" max="2312" width="7.453125" style="150" bestFit="1" customWidth="1"/>
    <col min="2313" max="2313" width="15.26953125" style="150" bestFit="1" customWidth="1"/>
    <col min="2314" max="2314" width="12.90625" style="150" bestFit="1" customWidth="1"/>
    <col min="2315" max="2315" width="3.36328125" style="150" bestFit="1" customWidth="1"/>
    <col min="2316" max="2316" width="6.7265625" style="150" bestFit="1" customWidth="1"/>
    <col min="2317" max="2317" width="7.26953125" style="150" bestFit="1" customWidth="1"/>
    <col min="2318" max="2318" width="3.08984375" style="150" bestFit="1" customWidth="1"/>
    <col min="2319" max="2319" width="8" style="150"/>
    <col min="2320" max="2320" width="3.36328125" style="150" bestFit="1" customWidth="1"/>
    <col min="2321" max="2321" width="6.7265625" style="150" bestFit="1" customWidth="1"/>
    <col min="2322" max="2322" width="6.90625" style="150" bestFit="1" customWidth="1"/>
    <col min="2323" max="2560" width="8" style="150"/>
    <col min="2561" max="2561" width="2.08984375" style="150" customWidth="1"/>
    <col min="2562" max="2562" width="19.08984375" style="150" customWidth="1"/>
    <col min="2563" max="2564" width="16.08984375" style="150" customWidth="1"/>
    <col min="2565" max="2565" width="2.26953125" style="150" customWidth="1"/>
    <col min="2566" max="2567" width="8" style="150"/>
    <col min="2568" max="2568" width="7.453125" style="150" bestFit="1" customWidth="1"/>
    <col min="2569" max="2569" width="15.26953125" style="150" bestFit="1" customWidth="1"/>
    <col min="2570" max="2570" width="12.90625" style="150" bestFit="1" customWidth="1"/>
    <col min="2571" max="2571" width="3.36328125" style="150" bestFit="1" customWidth="1"/>
    <col min="2572" max="2572" width="6.7265625" style="150" bestFit="1" customWidth="1"/>
    <col min="2573" max="2573" width="7.26953125" style="150" bestFit="1" customWidth="1"/>
    <col min="2574" max="2574" width="3.08984375" style="150" bestFit="1" customWidth="1"/>
    <col min="2575" max="2575" width="8" style="150"/>
    <col min="2576" max="2576" width="3.36328125" style="150" bestFit="1" customWidth="1"/>
    <col min="2577" max="2577" width="6.7265625" style="150" bestFit="1" customWidth="1"/>
    <col min="2578" max="2578" width="6.90625" style="150" bestFit="1" customWidth="1"/>
    <col min="2579" max="2816" width="8" style="150"/>
    <col min="2817" max="2817" width="2.08984375" style="150" customWidth="1"/>
    <col min="2818" max="2818" width="19.08984375" style="150" customWidth="1"/>
    <col min="2819" max="2820" width="16.08984375" style="150" customWidth="1"/>
    <col min="2821" max="2821" width="2.26953125" style="150" customWidth="1"/>
    <col min="2822" max="2823" width="8" style="150"/>
    <col min="2824" max="2824" width="7.453125" style="150" bestFit="1" customWidth="1"/>
    <col min="2825" max="2825" width="15.26953125" style="150" bestFit="1" customWidth="1"/>
    <col min="2826" max="2826" width="12.90625" style="150" bestFit="1" customWidth="1"/>
    <col min="2827" max="2827" width="3.36328125" style="150" bestFit="1" customWidth="1"/>
    <col min="2828" max="2828" width="6.7265625" style="150" bestFit="1" customWidth="1"/>
    <col min="2829" max="2829" width="7.26953125" style="150" bestFit="1" customWidth="1"/>
    <col min="2830" max="2830" width="3.08984375" style="150" bestFit="1" customWidth="1"/>
    <col min="2831" max="2831" width="8" style="150"/>
    <col min="2832" max="2832" width="3.36328125" style="150" bestFit="1" customWidth="1"/>
    <col min="2833" max="2833" width="6.7265625" style="150" bestFit="1" customWidth="1"/>
    <col min="2834" max="2834" width="6.90625" style="150" bestFit="1" customWidth="1"/>
    <col min="2835" max="3072" width="8" style="150"/>
    <col min="3073" max="3073" width="2.08984375" style="150" customWidth="1"/>
    <col min="3074" max="3074" width="19.08984375" style="150" customWidth="1"/>
    <col min="3075" max="3076" width="16.08984375" style="150" customWidth="1"/>
    <col min="3077" max="3077" width="2.26953125" style="150" customWidth="1"/>
    <col min="3078" max="3079" width="8" style="150"/>
    <col min="3080" max="3080" width="7.453125" style="150" bestFit="1" customWidth="1"/>
    <col min="3081" max="3081" width="15.26953125" style="150" bestFit="1" customWidth="1"/>
    <col min="3082" max="3082" width="12.90625" style="150" bestFit="1" customWidth="1"/>
    <col min="3083" max="3083" width="3.36328125" style="150" bestFit="1" customWidth="1"/>
    <col min="3084" max="3084" width="6.7265625" style="150" bestFit="1" customWidth="1"/>
    <col min="3085" max="3085" width="7.26953125" style="150" bestFit="1" customWidth="1"/>
    <col min="3086" max="3086" width="3.08984375" style="150" bestFit="1" customWidth="1"/>
    <col min="3087" max="3087" width="8" style="150"/>
    <col min="3088" max="3088" width="3.36328125" style="150" bestFit="1" customWidth="1"/>
    <col min="3089" max="3089" width="6.7265625" style="150" bestFit="1" customWidth="1"/>
    <col min="3090" max="3090" width="6.90625" style="150" bestFit="1" customWidth="1"/>
    <col min="3091" max="3328" width="8" style="150"/>
    <col min="3329" max="3329" width="2.08984375" style="150" customWidth="1"/>
    <col min="3330" max="3330" width="19.08984375" style="150" customWidth="1"/>
    <col min="3331" max="3332" width="16.08984375" style="150" customWidth="1"/>
    <col min="3333" max="3333" width="2.26953125" style="150" customWidth="1"/>
    <col min="3334" max="3335" width="8" style="150"/>
    <col min="3336" max="3336" width="7.453125" style="150" bestFit="1" customWidth="1"/>
    <col min="3337" max="3337" width="15.26953125" style="150" bestFit="1" customWidth="1"/>
    <col min="3338" max="3338" width="12.90625" style="150" bestFit="1" customWidth="1"/>
    <col min="3339" max="3339" width="3.36328125" style="150" bestFit="1" customWidth="1"/>
    <col min="3340" max="3340" width="6.7265625" style="150" bestFit="1" customWidth="1"/>
    <col min="3341" max="3341" width="7.26953125" style="150" bestFit="1" customWidth="1"/>
    <col min="3342" max="3342" width="3.08984375" style="150" bestFit="1" customWidth="1"/>
    <col min="3343" max="3343" width="8" style="150"/>
    <col min="3344" max="3344" width="3.36328125" style="150" bestFit="1" customWidth="1"/>
    <col min="3345" max="3345" width="6.7265625" style="150" bestFit="1" customWidth="1"/>
    <col min="3346" max="3346" width="6.90625" style="150" bestFit="1" customWidth="1"/>
    <col min="3347" max="3584" width="8" style="150"/>
    <col min="3585" max="3585" width="2.08984375" style="150" customWidth="1"/>
    <col min="3586" max="3586" width="19.08984375" style="150" customWidth="1"/>
    <col min="3587" max="3588" width="16.08984375" style="150" customWidth="1"/>
    <col min="3589" max="3589" width="2.26953125" style="150" customWidth="1"/>
    <col min="3590" max="3591" width="8" style="150"/>
    <col min="3592" max="3592" width="7.453125" style="150" bestFit="1" customWidth="1"/>
    <col min="3593" max="3593" width="15.26953125" style="150" bestFit="1" customWidth="1"/>
    <col min="3594" max="3594" width="12.90625" style="150" bestFit="1" customWidth="1"/>
    <col min="3595" max="3595" width="3.36328125" style="150" bestFit="1" customWidth="1"/>
    <col min="3596" max="3596" width="6.7265625" style="150" bestFit="1" customWidth="1"/>
    <col min="3597" max="3597" width="7.26953125" style="150" bestFit="1" customWidth="1"/>
    <col min="3598" max="3598" width="3.08984375" style="150" bestFit="1" customWidth="1"/>
    <col min="3599" max="3599" width="8" style="150"/>
    <col min="3600" max="3600" width="3.36328125" style="150" bestFit="1" customWidth="1"/>
    <col min="3601" max="3601" width="6.7265625" style="150" bestFit="1" customWidth="1"/>
    <col min="3602" max="3602" width="6.90625" style="150" bestFit="1" customWidth="1"/>
    <col min="3603" max="3840" width="8" style="150"/>
    <col min="3841" max="3841" width="2.08984375" style="150" customWidth="1"/>
    <col min="3842" max="3842" width="19.08984375" style="150" customWidth="1"/>
    <col min="3843" max="3844" width="16.08984375" style="150" customWidth="1"/>
    <col min="3845" max="3845" width="2.26953125" style="150" customWidth="1"/>
    <col min="3846" max="3847" width="8" style="150"/>
    <col min="3848" max="3848" width="7.453125" style="150" bestFit="1" customWidth="1"/>
    <col min="3849" max="3849" width="15.26953125" style="150" bestFit="1" customWidth="1"/>
    <col min="3850" max="3850" width="12.90625" style="150" bestFit="1" customWidth="1"/>
    <col min="3851" max="3851" width="3.36328125" style="150" bestFit="1" customWidth="1"/>
    <col min="3852" max="3852" width="6.7265625" style="150" bestFit="1" customWidth="1"/>
    <col min="3853" max="3853" width="7.26953125" style="150" bestFit="1" customWidth="1"/>
    <col min="3854" max="3854" width="3.08984375" style="150" bestFit="1" customWidth="1"/>
    <col min="3855" max="3855" width="8" style="150"/>
    <col min="3856" max="3856" width="3.36328125" style="150" bestFit="1" customWidth="1"/>
    <col min="3857" max="3857" width="6.7265625" style="150" bestFit="1" customWidth="1"/>
    <col min="3858" max="3858" width="6.90625" style="150" bestFit="1" customWidth="1"/>
    <col min="3859" max="4096" width="8" style="150"/>
    <col min="4097" max="4097" width="2.08984375" style="150" customWidth="1"/>
    <col min="4098" max="4098" width="19.08984375" style="150" customWidth="1"/>
    <col min="4099" max="4100" width="16.08984375" style="150" customWidth="1"/>
    <col min="4101" max="4101" width="2.26953125" style="150" customWidth="1"/>
    <col min="4102" max="4103" width="8" style="150"/>
    <col min="4104" max="4104" width="7.453125" style="150" bestFit="1" customWidth="1"/>
    <col min="4105" max="4105" width="15.26953125" style="150" bestFit="1" customWidth="1"/>
    <col min="4106" max="4106" width="12.90625" style="150" bestFit="1" customWidth="1"/>
    <col min="4107" max="4107" width="3.36328125" style="150" bestFit="1" customWidth="1"/>
    <col min="4108" max="4108" width="6.7265625" style="150" bestFit="1" customWidth="1"/>
    <col min="4109" max="4109" width="7.26953125" style="150" bestFit="1" customWidth="1"/>
    <col min="4110" max="4110" width="3.08984375" style="150" bestFit="1" customWidth="1"/>
    <col min="4111" max="4111" width="8" style="150"/>
    <col min="4112" max="4112" width="3.36328125" style="150" bestFit="1" customWidth="1"/>
    <col min="4113" max="4113" width="6.7265625" style="150" bestFit="1" customWidth="1"/>
    <col min="4114" max="4114" width="6.90625" style="150" bestFit="1" customWidth="1"/>
    <col min="4115" max="4352" width="8" style="150"/>
    <col min="4353" max="4353" width="2.08984375" style="150" customWidth="1"/>
    <col min="4354" max="4354" width="19.08984375" style="150" customWidth="1"/>
    <col min="4355" max="4356" width="16.08984375" style="150" customWidth="1"/>
    <col min="4357" max="4357" width="2.26953125" style="150" customWidth="1"/>
    <col min="4358" max="4359" width="8" style="150"/>
    <col min="4360" max="4360" width="7.453125" style="150" bestFit="1" customWidth="1"/>
    <col min="4361" max="4361" width="15.26953125" style="150" bestFit="1" customWidth="1"/>
    <col min="4362" max="4362" width="12.90625" style="150" bestFit="1" customWidth="1"/>
    <col min="4363" max="4363" width="3.36328125" style="150" bestFit="1" customWidth="1"/>
    <col min="4364" max="4364" width="6.7265625" style="150" bestFit="1" customWidth="1"/>
    <col min="4365" max="4365" width="7.26953125" style="150" bestFit="1" customWidth="1"/>
    <col min="4366" max="4366" width="3.08984375" style="150" bestFit="1" customWidth="1"/>
    <col min="4367" max="4367" width="8" style="150"/>
    <col min="4368" max="4368" width="3.36328125" style="150" bestFit="1" customWidth="1"/>
    <col min="4369" max="4369" width="6.7265625" style="150" bestFit="1" customWidth="1"/>
    <col min="4370" max="4370" width="6.90625" style="150" bestFit="1" customWidth="1"/>
    <col min="4371" max="4608" width="8" style="150"/>
    <col min="4609" max="4609" width="2.08984375" style="150" customWidth="1"/>
    <col min="4610" max="4610" width="19.08984375" style="150" customWidth="1"/>
    <col min="4611" max="4612" width="16.08984375" style="150" customWidth="1"/>
    <col min="4613" max="4613" width="2.26953125" style="150" customWidth="1"/>
    <col min="4614" max="4615" width="8" style="150"/>
    <col min="4616" max="4616" width="7.453125" style="150" bestFit="1" customWidth="1"/>
    <col min="4617" max="4617" width="15.26953125" style="150" bestFit="1" customWidth="1"/>
    <col min="4618" max="4618" width="12.90625" style="150" bestFit="1" customWidth="1"/>
    <col min="4619" max="4619" width="3.36328125" style="150" bestFit="1" customWidth="1"/>
    <col min="4620" max="4620" width="6.7265625" style="150" bestFit="1" customWidth="1"/>
    <col min="4621" max="4621" width="7.26953125" style="150" bestFit="1" customWidth="1"/>
    <col min="4622" max="4622" width="3.08984375" style="150" bestFit="1" customWidth="1"/>
    <col min="4623" max="4623" width="8" style="150"/>
    <col min="4624" max="4624" width="3.36328125" style="150" bestFit="1" customWidth="1"/>
    <col min="4625" max="4625" width="6.7265625" style="150" bestFit="1" customWidth="1"/>
    <col min="4626" max="4626" width="6.90625" style="150" bestFit="1" customWidth="1"/>
    <col min="4627" max="4864" width="8" style="150"/>
    <col min="4865" max="4865" width="2.08984375" style="150" customWidth="1"/>
    <col min="4866" max="4866" width="19.08984375" style="150" customWidth="1"/>
    <col min="4867" max="4868" width="16.08984375" style="150" customWidth="1"/>
    <col min="4869" max="4869" width="2.26953125" style="150" customWidth="1"/>
    <col min="4870" max="4871" width="8" style="150"/>
    <col min="4872" max="4872" width="7.453125" style="150" bestFit="1" customWidth="1"/>
    <col min="4873" max="4873" width="15.26953125" style="150" bestFit="1" customWidth="1"/>
    <col min="4874" max="4874" width="12.90625" style="150" bestFit="1" customWidth="1"/>
    <col min="4875" max="4875" width="3.36328125" style="150" bestFit="1" customWidth="1"/>
    <col min="4876" max="4876" width="6.7265625" style="150" bestFit="1" customWidth="1"/>
    <col min="4877" max="4877" width="7.26953125" style="150" bestFit="1" customWidth="1"/>
    <col min="4878" max="4878" width="3.08984375" style="150" bestFit="1" customWidth="1"/>
    <col min="4879" max="4879" width="8" style="150"/>
    <col min="4880" max="4880" width="3.36328125" style="150" bestFit="1" customWidth="1"/>
    <col min="4881" max="4881" width="6.7265625" style="150" bestFit="1" customWidth="1"/>
    <col min="4882" max="4882" width="6.90625" style="150" bestFit="1" customWidth="1"/>
    <col min="4883" max="5120" width="8" style="150"/>
    <col min="5121" max="5121" width="2.08984375" style="150" customWidth="1"/>
    <col min="5122" max="5122" width="19.08984375" style="150" customWidth="1"/>
    <col min="5123" max="5124" width="16.08984375" style="150" customWidth="1"/>
    <col min="5125" max="5125" width="2.26953125" style="150" customWidth="1"/>
    <col min="5126" max="5127" width="8" style="150"/>
    <col min="5128" max="5128" width="7.453125" style="150" bestFit="1" customWidth="1"/>
    <col min="5129" max="5129" width="15.26953125" style="150" bestFit="1" customWidth="1"/>
    <col min="5130" max="5130" width="12.90625" style="150" bestFit="1" customWidth="1"/>
    <col min="5131" max="5131" width="3.36328125" style="150" bestFit="1" customWidth="1"/>
    <col min="5132" max="5132" width="6.7265625" style="150" bestFit="1" customWidth="1"/>
    <col min="5133" max="5133" width="7.26953125" style="150" bestFit="1" customWidth="1"/>
    <col min="5134" max="5134" width="3.08984375" style="150" bestFit="1" customWidth="1"/>
    <col min="5135" max="5135" width="8" style="150"/>
    <col min="5136" max="5136" width="3.36328125" style="150" bestFit="1" customWidth="1"/>
    <col min="5137" max="5137" width="6.7265625" style="150" bestFit="1" customWidth="1"/>
    <col min="5138" max="5138" width="6.90625" style="150" bestFit="1" customWidth="1"/>
    <col min="5139" max="5376" width="8" style="150"/>
    <col min="5377" max="5377" width="2.08984375" style="150" customWidth="1"/>
    <col min="5378" max="5378" width="19.08984375" style="150" customWidth="1"/>
    <col min="5379" max="5380" width="16.08984375" style="150" customWidth="1"/>
    <col min="5381" max="5381" width="2.26953125" style="150" customWidth="1"/>
    <col min="5382" max="5383" width="8" style="150"/>
    <col min="5384" max="5384" width="7.453125" style="150" bestFit="1" customWidth="1"/>
    <col min="5385" max="5385" width="15.26953125" style="150" bestFit="1" customWidth="1"/>
    <col min="5386" max="5386" width="12.90625" style="150" bestFit="1" customWidth="1"/>
    <col min="5387" max="5387" width="3.36328125" style="150" bestFit="1" customWidth="1"/>
    <col min="5388" max="5388" width="6.7265625" style="150" bestFit="1" customWidth="1"/>
    <col min="5389" max="5389" width="7.26953125" style="150" bestFit="1" customWidth="1"/>
    <col min="5390" max="5390" width="3.08984375" style="150" bestFit="1" customWidth="1"/>
    <col min="5391" max="5391" width="8" style="150"/>
    <col min="5392" max="5392" width="3.36328125" style="150" bestFit="1" customWidth="1"/>
    <col min="5393" max="5393" width="6.7265625" style="150" bestFit="1" customWidth="1"/>
    <col min="5394" max="5394" width="6.90625" style="150" bestFit="1" customWidth="1"/>
    <col min="5395" max="5632" width="8" style="150"/>
    <col min="5633" max="5633" width="2.08984375" style="150" customWidth="1"/>
    <col min="5634" max="5634" width="19.08984375" style="150" customWidth="1"/>
    <col min="5635" max="5636" width="16.08984375" style="150" customWidth="1"/>
    <col min="5637" max="5637" width="2.26953125" style="150" customWidth="1"/>
    <col min="5638" max="5639" width="8" style="150"/>
    <col min="5640" max="5640" width="7.453125" style="150" bestFit="1" customWidth="1"/>
    <col min="5641" max="5641" width="15.26953125" style="150" bestFit="1" customWidth="1"/>
    <col min="5642" max="5642" width="12.90625" style="150" bestFit="1" customWidth="1"/>
    <col min="5643" max="5643" width="3.36328125" style="150" bestFit="1" customWidth="1"/>
    <col min="5644" max="5644" width="6.7265625" style="150" bestFit="1" customWidth="1"/>
    <col min="5645" max="5645" width="7.26953125" style="150" bestFit="1" customWidth="1"/>
    <col min="5646" max="5646" width="3.08984375" style="150" bestFit="1" customWidth="1"/>
    <col min="5647" max="5647" width="8" style="150"/>
    <col min="5648" max="5648" width="3.36328125" style="150" bestFit="1" customWidth="1"/>
    <col min="5649" max="5649" width="6.7265625" style="150" bestFit="1" customWidth="1"/>
    <col min="5650" max="5650" width="6.90625" style="150" bestFit="1" customWidth="1"/>
    <col min="5651" max="5888" width="8" style="150"/>
    <col min="5889" max="5889" width="2.08984375" style="150" customWidth="1"/>
    <col min="5890" max="5890" width="19.08984375" style="150" customWidth="1"/>
    <col min="5891" max="5892" width="16.08984375" style="150" customWidth="1"/>
    <col min="5893" max="5893" width="2.26953125" style="150" customWidth="1"/>
    <col min="5894" max="5895" width="8" style="150"/>
    <col min="5896" max="5896" width="7.453125" style="150" bestFit="1" customWidth="1"/>
    <col min="5897" max="5897" width="15.26953125" style="150" bestFit="1" customWidth="1"/>
    <col min="5898" max="5898" width="12.90625" style="150" bestFit="1" customWidth="1"/>
    <col min="5899" max="5899" width="3.36328125" style="150" bestFit="1" customWidth="1"/>
    <col min="5900" max="5900" width="6.7265625" style="150" bestFit="1" customWidth="1"/>
    <col min="5901" max="5901" width="7.26953125" style="150" bestFit="1" customWidth="1"/>
    <col min="5902" max="5902" width="3.08984375" style="150" bestFit="1" customWidth="1"/>
    <col min="5903" max="5903" width="8" style="150"/>
    <col min="5904" max="5904" width="3.36328125" style="150" bestFit="1" customWidth="1"/>
    <col min="5905" max="5905" width="6.7265625" style="150" bestFit="1" customWidth="1"/>
    <col min="5906" max="5906" width="6.90625" style="150" bestFit="1" customWidth="1"/>
    <col min="5907" max="6144" width="8" style="150"/>
    <col min="6145" max="6145" width="2.08984375" style="150" customWidth="1"/>
    <col min="6146" max="6146" width="19.08984375" style="150" customWidth="1"/>
    <col min="6147" max="6148" width="16.08984375" style="150" customWidth="1"/>
    <col min="6149" max="6149" width="2.26953125" style="150" customWidth="1"/>
    <col min="6150" max="6151" width="8" style="150"/>
    <col min="6152" max="6152" width="7.453125" style="150" bestFit="1" customWidth="1"/>
    <col min="6153" max="6153" width="15.26953125" style="150" bestFit="1" customWidth="1"/>
    <col min="6154" max="6154" width="12.90625" style="150" bestFit="1" customWidth="1"/>
    <col min="6155" max="6155" width="3.36328125" style="150" bestFit="1" customWidth="1"/>
    <col min="6156" max="6156" width="6.7265625" style="150" bestFit="1" customWidth="1"/>
    <col min="6157" max="6157" width="7.26953125" style="150" bestFit="1" customWidth="1"/>
    <col min="6158" max="6158" width="3.08984375" style="150" bestFit="1" customWidth="1"/>
    <col min="6159" max="6159" width="8" style="150"/>
    <col min="6160" max="6160" width="3.36328125" style="150" bestFit="1" customWidth="1"/>
    <col min="6161" max="6161" width="6.7265625" style="150" bestFit="1" customWidth="1"/>
    <col min="6162" max="6162" width="6.90625" style="150" bestFit="1" customWidth="1"/>
    <col min="6163" max="6400" width="8" style="150"/>
    <col min="6401" max="6401" width="2.08984375" style="150" customWidth="1"/>
    <col min="6402" max="6402" width="19.08984375" style="150" customWidth="1"/>
    <col min="6403" max="6404" width="16.08984375" style="150" customWidth="1"/>
    <col min="6405" max="6405" width="2.26953125" style="150" customWidth="1"/>
    <col min="6406" max="6407" width="8" style="150"/>
    <col min="6408" max="6408" width="7.453125" style="150" bestFit="1" customWidth="1"/>
    <col min="6409" max="6409" width="15.26953125" style="150" bestFit="1" customWidth="1"/>
    <col min="6410" max="6410" width="12.90625" style="150" bestFit="1" customWidth="1"/>
    <col min="6411" max="6411" width="3.36328125" style="150" bestFit="1" customWidth="1"/>
    <col min="6412" max="6412" width="6.7265625" style="150" bestFit="1" customWidth="1"/>
    <col min="6413" max="6413" width="7.26953125" style="150" bestFit="1" customWidth="1"/>
    <col min="6414" max="6414" width="3.08984375" style="150" bestFit="1" customWidth="1"/>
    <col min="6415" max="6415" width="8" style="150"/>
    <col min="6416" max="6416" width="3.36328125" style="150" bestFit="1" customWidth="1"/>
    <col min="6417" max="6417" width="6.7265625" style="150" bestFit="1" customWidth="1"/>
    <col min="6418" max="6418" width="6.90625" style="150" bestFit="1" customWidth="1"/>
    <col min="6419" max="6656" width="8" style="150"/>
    <col min="6657" max="6657" width="2.08984375" style="150" customWidth="1"/>
    <col min="6658" max="6658" width="19.08984375" style="150" customWidth="1"/>
    <col min="6659" max="6660" width="16.08984375" style="150" customWidth="1"/>
    <col min="6661" max="6661" width="2.26953125" style="150" customWidth="1"/>
    <col min="6662" max="6663" width="8" style="150"/>
    <col min="6664" max="6664" width="7.453125" style="150" bestFit="1" customWidth="1"/>
    <col min="6665" max="6665" width="15.26953125" style="150" bestFit="1" customWidth="1"/>
    <col min="6666" max="6666" width="12.90625" style="150" bestFit="1" customWidth="1"/>
    <col min="6667" max="6667" width="3.36328125" style="150" bestFit="1" customWidth="1"/>
    <col min="6668" max="6668" width="6.7265625" style="150" bestFit="1" customWidth="1"/>
    <col min="6669" max="6669" width="7.26953125" style="150" bestFit="1" customWidth="1"/>
    <col min="6670" max="6670" width="3.08984375" style="150" bestFit="1" customWidth="1"/>
    <col min="6671" max="6671" width="8" style="150"/>
    <col min="6672" max="6672" width="3.36328125" style="150" bestFit="1" customWidth="1"/>
    <col min="6673" max="6673" width="6.7265625" style="150" bestFit="1" customWidth="1"/>
    <col min="6674" max="6674" width="6.90625" style="150" bestFit="1" customWidth="1"/>
    <col min="6675" max="6912" width="8" style="150"/>
    <col min="6913" max="6913" width="2.08984375" style="150" customWidth="1"/>
    <col min="6914" max="6914" width="19.08984375" style="150" customWidth="1"/>
    <col min="6915" max="6916" width="16.08984375" style="150" customWidth="1"/>
    <col min="6917" max="6917" width="2.26953125" style="150" customWidth="1"/>
    <col min="6918" max="6919" width="8" style="150"/>
    <col min="6920" max="6920" width="7.453125" style="150" bestFit="1" customWidth="1"/>
    <col min="6921" max="6921" width="15.26953125" style="150" bestFit="1" customWidth="1"/>
    <col min="6922" max="6922" width="12.90625" style="150" bestFit="1" customWidth="1"/>
    <col min="6923" max="6923" width="3.36328125" style="150" bestFit="1" customWidth="1"/>
    <col min="6924" max="6924" width="6.7265625" style="150" bestFit="1" customWidth="1"/>
    <col min="6925" max="6925" width="7.26953125" style="150" bestFit="1" customWidth="1"/>
    <col min="6926" max="6926" width="3.08984375" style="150" bestFit="1" customWidth="1"/>
    <col min="6927" max="6927" width="8" style="150"/>
    <col min="6928" max="6928" width="3.36328125" style="150" bestFit="1" customWidth="1"/>
    <col min="6929" max="6929" width="6.7265625" style="150" bestFit="1" customWidth="1"/>
    <col min="6930" max="6930" width="6.90625" style="150" bestFit="1" customWidth="1"/>
    <col min="6931" max="7168" width="8" style="150"/>
    <col min="7169" max="7169" width="2.08984375" style="150" customWidth="1"/>
    <col min="7170" max="7170" width="19.08984375" style="150" customWidth="1"/>
    <col min="7171" max="7172" width="16.08984375" style="150" customWidth="1"/>
    <col min="7173" max="7173" width="2.26953125" style="150" customWidth="1"/>
    <col min="7174" max="7175" width="8" style="150"/>
    <col min="7176" max="7176" width="7.453125" style="150" bestFit="1" customWidth="1"/>
    <col min="7177" max="7177" width="15.26953125" style="150" bestFit="1" customWidth="1"/>
    <col min="7178" max="7178" width="12.90625" style="150" bestFit="1" customWidth="1"/>
    <col min="7179" max="7179" width="3.36328125" style="150" bestFit="1" customWidth="1"/>
    <col min="7180" max="7180" width="6.7265625" style="150" bestFit="1" customWidth="1"/>
    <col min="7181" max="7181" width="7.26953125" style="150" bestFit="1" customWidth="1"/>
    <col min="7182" max="7182" width="3.08984375" style="150" bestFit="1" customWidth="1"/>
    <col min="7183" max="7183" width="8" style="150"/>
    <col min="7184" max="7184" width="3.36328125" style="150" bestFit="1" customWidth="1"/>
    <col min="7185" max="7185" width="6.7265625" style="150" bestFit="1" customWidth="1"/>
    <col min="7186" max="7186" width="6.90625" style="150" bestFit="1" customWidth="1"/>
    <col min="7187" max="7424" width="8" style="150"/>
    <col min="7425" max="7425" width="2.08984375" style="150" customWidth="1"/>
    <col min="7426" max="7426" width="19.08984375" style="150" customWidth="1"/>
    <col min="7427" max="7428" width="16.08984375" style="150" customWidth="1"/>
    <col min="7429" max="7429" width="2.26953125" style="150" customWidth="1"/>
    <col min="7430" max="7431" width="8" style="150"/>
    <col min="7432" max="7432" width="7.453125" style="150" bestFit="1" customWidth="1"/>
    <col min="7433" max="7433" width="15.26953125" style="150" bestFit="1" customWidth="1"/>
    <col min="7434" max="7434" width="12.90625" style="150" bestFit="1" customWidth="1"/>
    <col min="7435" max="7435" width="3.36328125" style="150" bestFit="1" customWidth="1"/>
    <col min="7436" max="7436" width="6.7265625" style="150" bestFit="1" customWidth="1"/>
    <col min="7437" max="7437" width="7.26953125" style="150" bestFit="1" customWidth="1"/>
    <col min="7438" max="7438" width="3.08984375" style="150" bestFit="1" customWidth="1"/>
    <col min="7439" max="7439" width="8" style="150"/>
    <col min="7440" max="7440" width="3.36328125" style="150" bestFit="1" customWidth="1"/>
    <col min="7441" max="7441" width="6.7265625" style="150" bestFit="1" customWidth="1"/>
    <col min="7442" max="7442" width="6.90625" style="150" bestFit="1" customWidth="1"/>
    <col min="7443" max="7680" width="8" style="150"/>
    <col min="7681" max="7681" width="2.08984375" style="150" customWidth="1"/>
    <col min="7682" max="7682" width="19.08984375" style="150" customWidth="1"/>
    <col min="7683" max="7684" width="16.08984375" style="150" customWidth="1"/>
    <col min="7685" max="7685" width="2.26953125" style="150" customWidth="1"/>
    <col min="7686" max="7687" width="8" style="150"/>
    <col min="7688" max="7688" width="7.453125" style="150" bestFit="1" customWidth="1"/>
    <col min="7689" max="7689" width="15.26953125" style="150" bestFit="1" customWidth="1"/>
    <col min="7690" max="7690" width="12.90625" style="150" bestFit="1" customWidth="1"/>
    <col min="7691" max="7691" width="3.36328125" style="150" bestFit="1" customWidth="1"/>
    <col min="7692" max="7692" width="6.7265625" style="150" bestFit="1" customWidth="1"/>
    <col min="7693" max="7693" width="7.26953125" style="150" bestFit="1" customWidth="1"/>
    <col min="7694" max="7694" width="3.08984375" style="150" bestFit="1" customWidth="1"/>
    <col min="7695" max="7695" width="8" style="150"/>
    <col min="7696" max="7696" width="3.36328125" style="150" bestFit="1" customWidth="1"/>
    <col min="7697" max="7697" width="6.7265625" style="150" bestFit="1" customWidth="1"/>
    <col min="7698" max="7698" width="6.90625" style="150" bestFit="1" customWidth="1"/>
    <col min="7699" max="7936" width="8" style="150"/>
    <col min="7937" max="7937" width="2.08984375" style="150" customWidth="1"/>
    <col min="7938" max="7938" width="19.08984375" style="150" customWidth="1"/>
    <col min="7939" max="7940" width="16.08984375" style="150" customWidth="1"/>
    <col min="7941" max="7941" width="2.26953125" style="150" customWidth="1"/>
    <col min="7942" max="7943" width="8" style="150"/>
    <col min="7944" max="7944" width="7.453125" style="150" bestFit="1" customWidth="1"/>
    <col min="7945" max="7945" width="15.26953125" style="150" bestFit="1" customWidth="1"/>
    <col min="7946" max="7946" width="12.90625" style="150" bestFit="1" customWidth="1"/>
    <col min="7947" max="7947" width="3.36328125" style="150" bestFit="1" customWidth="1"/>
    <col min="7948" max="7948" width="6.7265625" style="150" bestFit="1" customWidth="1"/>
    <col min="7949" max="7949" width="7.26953125" style="150" bestFit="1" customWidth="1"/>
    <col min="7950" max="7950" width="3.08984375" style="150" bestFit="1" customWidth="1"/>
    <col min="7951" max="7951" width="8" style="150"/>
    <col min="7952" max="7952" width="3.36328125" style="150" bestFit="1" customWidth="1"/>
    <col min="7953" max="7953" width="6.7265625" style="150" bestFit="1" customWidth="1"/>
    <col min="7954" max="7954" width="6.90625" style="150" bestFit="1" customWidth="1"/>
    <col min="7955" max="8192" width="8" style="150"/>
    <col min="8193" max="8193" width="2.08984375" style="150" customWidth="1"/>
    <col min="8194" max="8194" width="19.08984375" style="150" customWidth="1"/>
    <col min="8195" max="8196" width="16.08984375" style="150" customWidth="1"/>
    <col min="8197" max="8197" width="2.26953125" style="150" customWidth="1"/>
    <col min="8198" max="8199" width="8" style="150"/>
    <col min="8200" max="8200" width="7.453125" style="150" bestFit="1" customWidth="1"/>
    <col min="8201" max="8201" width="15.26953125" style="150" bestFit="1" customWidth="1"/>
    <col min="8202" max="8202" width="12.90625" style="150" bestFit="1" customWidth="1"/>
    <col min="8203" max="8203" width="3.36328125" style="150" bestFit="1" customWidth="1"/>
    <col min="8204" max="8204" width="6.7265625" style="150" bestFit="1" customWidth="1"/>
    <col min="8205" max="8205" width="7.26953125" style="150" bestFit="1" customWidth="1"/>
    <col min="8206" max="8206" width="3.08984375" style="150" bestFit="1" customWidth="1"/>
    <col min="8207" max="8207" width="8" style="150"/>
    <col min="8208" max="8208" width="3.36328125" style="150" bestFit="1" customWidth="1"/>
    <col min="8209" max="8209" width="6.7265625" style="150" bestFit="1" customWidth="1"/>
    <col min="8210" max="8210" width="6.90625" style="150" bestFit="1" customWidth="1"/>
    <col min="8211" max="8448" width="8" style="150"/>
    <col min="8449" max="8449" width="2.08984375" style="150" customWidth="1"/>
    <col min="8450" max="8450" width="19.08984375" style="150" customWidth="1"/>
    <col min="8451" max="8452" width="16.08984375" style="150" customWidth="1"/>
    <col min="8453" max="8453" width="2.26953125" style="150" customWidth="1"/>
    <col min="8454" max="8455" width="8" style="150"/>
    <col min="8456" max="8456" width="7.453125" style="150" bestFit="1" customWidth="1"/>
    <col min="8457" max="8457" width="15.26953125" style="150" bestFit="1" customWidth="1"/>
    <col min="8458" max="8458" width="12.90625" style="150" bestFit="1" customWidth="1"/>
    <col min="8459" max="8459" width="3.36328125" style="150" bestFit="1" customWidth="1"/>
    <col min="8460" max="8460" width="6.7265625" style="150" bestFit="1" customWidth="1"/>
    <col min="8461" max="8461" width="7.26953125" style="150" bestFit="1" customWidth="1"/>
    <col min="8462" max="8462" width="3.08984375" style="150" bestFit="1" customWidth="1"/>
    <col min="8463" max="8463" width="8" style="150"/>
    <col min="8464" max="8464" width="3.36328125" style="150" bestFit="1" customWidth="1"/>
    <col min="8465" max="8465" width="6.7265625" style="150" bestFit="1" customWidth="1"/>
    <col min="8466" max="8466" width="6.90625" style="150" bestFit="1" customWidth="1"/>
    <col min="8467" max="8704" width="8" style="150"/>
    <col min="8705" max="8705" width="2.08984375" style="150" customWidth="1"/>
    <col min="8706" max="8706" width="19.08984375" style="150" customWidth="1"/>
    <col min="8707" max="8708" width="16.08984375" style="150" customWidth="1"/>
    <col min="8709" max="8709" width="2.26953125" style="150" customWidth="1"/>
    <col min="8710" max="8711" width="8" style="150"/>
    <col min="8712" max="8712" width="7.453125" style="150" bestFit="1" customWidth="1"/>
    <col min="8713" max="8713" width="15.26953125" style="150" bestFit="1" customWidth="1"/>
    <col min="8714" max="8714" width="12.90625" style="150" bestFit="1" customWidth="1"/>
    <col min="8715" max="8715" width="3.36328125" style="150" bestFit="1" customWidth="1"/>
    <col min="8716" max="8716" width="6.7265625" style="150" bestFit="1" customWidth="1"/>
    <col min="8717" max="8717" width="7.26953125" style="150" bestFit="1" customWidth="1"/>
    <col min="8718" max="8718" width="3.08984375" style="150" bestFit="1" customWidth="1"/>
    <col min="8719" max="8719" width="8" style="150"/>
    <col min="8720" max="8720" width="3.36328125" style="150" bestFit="1" customWidth="1"/>
    <col min="8721" max="8721" width="6.7265625" style="150" bestFit="1" customWidth="1"/>
    <col min="8722" max="8722" width="6.90625" style="150" bestFit="1" customWidth="1"/>
    <col min="8723" max="8960" width="8" style="150"/>
    <col min="8961" max="8961" width="2.08984375" style="150" customWidth="1"/>
    <col min="8962" max="8962" width="19.08984375" style="150" customWidth="1"/>
    <col min="8963" max="8964" width="16.08984375" style="150" customWidth="1"/>
    <col min="8965" max="8965" width="2.26953125" style="150" customWidth="1"/>
    <col min="8966" max="8967" width="8" style="150"/>
    <col min="8968" max="8968" width="7.453125" style="150" bestFit="1" customWidth="1"/>
    <col min="8969" max="8969" width="15.26953125" style="150" bestFit="1" customWidth="1"/>
    <col min="8970" max="8970" width="12.90625" style="150" bestFit="1" customWidth="1"/>
    <col min="8971" max="8971" width="3.36328125" style="150" bestFit="1" customWidth="1"/>
    <col min="8972" max="8972" width="6.7265625" style="150" bestFit="1" customWidth="1"/>
    <col min="8973" max="8973" width="7.26953125" style="150" bestFit="1" customWidth="1"/>
    <col min="8974" max="8974" width="3.08984375" style="150" bestFit="1" customWidth="1"/>
    <col min="8975" max="8975" width="8" style="150"/>
    <col min="8976" max="8976" width="3.36328125" style="150" bestFit="1" customWidth="1"/>
    <col min="8977" max="8977" width="6.7265625" style="150" bestFit="1" customWidth="1"/>
    <col min="8978" max="8978" width="6.90625" style="150" bestFit="1" customWidth="1"/>
    <col min="8979" max="9216" width="8" style="150"/>
    <col min="9217" max="9217" width="2.08984375" style="150" customWidth="1"/>
    <col min="9218" max="9218" width="19.08984375" style="150" customWidth="1"/>
    <col min="9219" max="9220" width="16.08984375" style="150" customWidth="1"/>
    <col min="9221" max="9221" width="2.26953125" style="150" customWidth="1"/>
    <col min="9222" max="9223" width="8" style="150"/>
    <col min="9224" max="9224" width="7.453125" style="150" bestFit="1" customWidth="1"/>
    <col min="9225" max="9225" width="15.26953125" style="150" bestFit="1" customWidth="1"/>
    <col min="9226" max="9226" width="12.90625" style="150" bestFit="1" customWidth="1"/>
    <col min="9227" max="9227" width="3.36328125" style="150" bestFit="1" customWidth="1"/>
    <col min="9228" max="9228" width="6.7265625" style="150" bestFit="1" customWidth="1"/>
    <col min="9229" max="9229" width="7.26953125" style="150" bestFit="1" customWidth="1"/>
    <col min="9230" max="9230" width="3.08984375" style="150" bestFit="1" customWidth="1"/>
    <col min="9231" max="9231" width="8" style="150"/>
    <col min="9232" max="9232" width="3.36328125" style="150" bestFit="1" customWidth="1"/>
    <col min="9233" max="9233" width="6.7265625" style="150" bestFit="1" customWidth="1"/>
    <col min="9234" max="9234" width="6.90625" style="150" bestFit="1" customWidth="1"/>
    <col min="9235" max="9472" width="8" style="150"/>
    <col min="9473" max="9473" width="2.08984375" style="150" customWidth="1"/>
    <col min="9474" max="9474" width="19.08984375" style="150" customWidth="1"/>
    <col min="9475" max="9476" width="16.08984375" style="150" customWidth="1"/>
    <col min="9477" max="9477" width="2.26953125" style="150" customWidth="1"/>
    <col min="9478" max="9479" width="8" style="150"/>
    <col min="9480" max="9480" width="7.453125" style="150" bestFit="1" customWidth="1"/>
    <col min="9481" max="9481" width="15.26953125" style="150" bestFit="1" customWidth="1"/>
    <col min="9482" max="9482" width="12.90625" style="150" bestFit="1" customWidth="1"/>
    <col min="9483" max="9483" width="3.36328125" style="150" bestFit="1" customWidth="1"/>
    <col min="9484" max="9484" width="6.7265625" style="150" bestFit="1" customWidth="1"/>
    <col min="9485" max="9485" width="7.26953125" style="150" bestFit="1" customWidth="1"/>
    <col min="9486" max="9486" width="3.08984375" style="150" bestFit="1" customWidth="1"/>
    <col min="9487" max="9487" width="8" style="150"/>
    <col min="9488" max="9488" width="3.36328125" style="150" bestFit="1" customWidth="1"/>
    <col min="9489" max="9489" width="6.7265625" style="150" bestFit="1" customWidth="1"/>
    <col min="9490" max="9490" width="6.90625" style="150" bestFit="1" customWidth="1"/>
    <col min="9491" max="9728" width="8" style="150"/>
    <col min="9729" max="9729" width="2.08984375" style="150" customWidth="1"/>
    <col min="9730" max="9730" width="19.08984375" style="150" customWidth="1"/>
    <col min="9731" max="9732" width="16.08984375" style="150" customWidth="1"/>
    <col min="9733" max="9733" width="2.26953125" style="150" customWidth="1"/>
    <col min="9734" max="9735" width="8" style="150"/>
    <col min="9736" max="9736" width="7.453125" style="150" bestFit="1" customWidth="1"/>
    <col min="9737" max="9737" width="15.26953125" style="150" bestFit="1" customWidth="1"/>
    <col min="9738" max="9738" width="12.90625" style="150" bestFit="1" customWidth="1"/>
    <col min="9739" max="9739" width="3.36328125" style="150" bestFit="1" customWidth="1"/>
    <col min="9740" max="9740" width="6.7265625" style="150" bestFit="1" customWidth="1"/>
    <col min="9741" max="9741" width="7.26953125" style="150" bestFit="1" customWidth="1"/>
    <col min="9742" max="9742" width="3.08984375" style="150" bestFit="1" customWidth="1"/>
    <col min="9743" max="9743" width="8" style="150"/>
    <col min="9744" max="9744" width="3.36328125" style="150" bestFit="1" customWidth="1"/>
    <col min="9745" max="9745" width="6.7265625" style="150" bestFit="1" customWidth="1"/>
    <col min="9746" max="9746" width="6.90625" style="150" bestFit="1" customWidth="1"/>
    <col min="9747" max="9984" width="8" style="150"/>
    <col min="9985" max="9985" width="2.08984375" style="150" customWidth="1"/>
    <col min="9986" max="9986" width="19.08984375" style="150" customWidth="1"/>
    <col min="9987" max="9988" width="16.08984375" style="150" customWidth="1"/>
    <col min="9989" max="9989" width="2.26953125" style="150" customWidth="1"/>
    <col min="9990" max="9991" width="8" style="150"/>
    <col min="9992" max="9992" width="7.453125" style="150" bestFit="1" customWidth="1"/>
    <col min="9993" max="9993" width="15.26953125" style="150" bestFit="1" customWidth="1"/>
    <col min="9994" max="9994" width="12.90625" style="150" bestFit="1" customWidth="1"/>
    <col min="9995" max="9995" width="3.36328125" style="150" bestFit="1" customWidth="1"/>
    <col min="9996" max="9996" width="6.7265625" style="150" bestFit="1" customWidth="1"/>
    <col min="9997" max="9997" width="7.26953125" style="150" bestFit="1" customWidth="1"/>
    <col min="9998" max="9998" width="3.08984375" style="150" bestFit="1" customWidth="1"/>
    <col min="9999" max="9999" width="8" style="150"/>
    <col min="10000" max="10000" width="3.36328125" style="150" bestFit="1" customWidth="1"/>
    <col min="10001" max="10001" width="6.7265625" style="150" bestFit="1" customWidth="1"/>
    <col min="10002" max="10002" width="6.90625" style="150" bestFit="1" customWidth="1"/>
    <col min="10003" max="10240" width="8" style="150"/>
    <col min="10241" max="10241" width="2.08984375" style="150" customWidth="1"/>
    <col min="10242" max="10242" width="19.08984375" style="150" customWidth="1"/>
    <col min="10243" max="10244" width="16.08984375" style="150" customWidth="1"/>
    <col min="10245" max="10245" width="2.26953125" style="150" customWidth="1"/>
    <col min="10246" max="10247" width="8" style="150"/>
    <col min="10248" max="10248" width="7.453125" style="150" bestFit="1" customWidth="1"/>
    <col min="10249" max="10249" width="15.26953125" style="150" bestFit="1" customWidth="1"/>
    <col min="10250" max="10250" width="12.90625" style="150" bestFit="1" customWidth="1"/>
    <col min="10251" max="10251" width="3.36328125" style="150" bestFit="1" customWidth="1"/>
    <col min="10252" max="10252" width="6.7265625" style="150" bestFit="1" customWidth="1"/>
    <col min="10253" max="10253" width="7.26953125" style="150" bestFit="1" customWidth="1"/>
    <col min="10254" max="10254" width="3.08984375" style="150" bestFit="1" customWidth="1"/>
    <col min="10255" max="10255" width="8" style="150"/>
    <col min="10256" max="10256" width="3.36328125" style="150" bestFit="1" customWidth="1"/>
    <col min="10257" max="10257" width="6.7265625" style="150" bestFit="1" customWidth="1"/>
    <col min="10258" max="10258" width="6.90625" style="150" bestFit="1" customWidth="1"/>
    <col min="10259" max="10496" width="8" style="150"/>
    <col min="10497" max="10497" width="2.08984375" style="150" customWidth="1"/>
    <col min="10498" max="10498" width="19.08984375" style="150" customWidth="1"/>
    <col min="10499" max="10500" width="16.08984375" style="150" customWidth="1"/>
    <col min="10501" max="10501" width="2.26953125" style="150" customWidth="1"/>
    <col min="10502" max="10503" width="8" style="150"/>
    <col min="10504" max="10504" width="7.453125" style="150" bestFit="1" customWidth="1"/>
    <col min="10505" max="10505" width="15.26953125" style="150" bestFit="1" customWidth="1"/>
    <col min="10506" max="10506" width="12.90625" style="150" bestFit="1" customWidth="1"/>
    <col min="10507" max="10507" width="3.36328125" style="150" bestFit="1" customWidth="1"/>
    <col min="10508" max="10508" width="6.7265625" style="150" bestFit="1" customWidth="1"/>
    <col min="10509" max="10509" width="7.26953125" style="150" bestFit="1" customWidth="1"/>
    <col min="10510" max="10510" width="3.08984375" style="150" bestFit="1" customWidth="1"/>
    <col min="10511" max="10511" width="8" style="150"/>
    <col min="10512" max="10512" width="3.36328125" style="150" bestFit="1" customWidth="1"/>
    <col min="10513" max="10513" width="6.7265625" style="150" bestFit="1" customWidth="1"/>
    <col min="10514" max="10514" width="6.90625" style="150" bestFit="1" customWidth="1"/>
    <col min="10515" max="10752" width="8" style="150"/>
    <col min="10753" max="10753" width="2.08984375" style="150" customWidth="1"/>
    <col min="10754" max="10754" width="19.08984375" style="150" customWidth="1"/>
    <col min="10755" max="10756" width="16.08984375" style="150" customWidth="1"/>
    <col min="10757" max="10757" width="2.26953125" style="150" customWidth="1"/>
    <col min="10758" max="10759" width="8" style="150"/>
    <col min="10760" max="10760" width="7.453125" style="150" bestFit="1" customWidth="1"/>
    <col min="10761" max="10761" width="15.26953125" style="150" bestFit="1" customWidth="1"/>
    <col min="10762" max="10762" width="12.90625" style="150" bestFit="1" customWidth="1"/>
    <col min="10763" max="10763" width="3.36328125" style="150" bestFit="1" customWidth="1"/>
    <col min="10764" max="10764" width="6.7265625" style="150" bestFit="1" customWidth="1"/>
    <col min="10765" max="10765" width="7.26953125" style="150" bestFit="1" customWidth="1"/>
    <col min="10766" max="10766" width="3.08984375" style="150" bestFit="1" customWidth="1"/>
    <col min="10767" max="10767" width="8" style="150"/>
    <col min="10768" max="10768" width="3.36328125" style="150" bestFit="1" customWidth="1"/>
    <col min="10769" max="10769" width="6.7265625" style="150" bestFit="1" customWidth="1"/>
    <col min="10770" max="10770" width="6.90625" style="150" bestFit="1" customWidth="1"/>
    <col min="10771" max="11008" width="8" style="150"/>
    <col min="11009" max="11009" width="2.08984375" style="150" customWidth="1"/>
    <col min="11010" max="11010" width="19.08984375" style="150" customWidth="1"/>
    <col min="11011" max="11012" width="16.08984375" style="150" customWidth="1"/>
    <col min="11013" max="11013" width="2.26953125" style="150" customWidth="1"/>
    <col min="11014" max="11015" width="8" style="150"/>
    <col min="11016" max="11016" width="7.453125" style="150" bestFit="1" customWidth="1"/>
    <col min="11017" max="11017" width="15.26953125" style="150" bestFit="1" customWidth="1"/>
    <col min="11018" max="11018" width="12.90625" style="150" bestFit="1" customWidth="1"/>
    <col min="11019" max="11019" width="3.36328125" style="150" bestFit="1" customWidth="1"/>
    <col min="11020" max="11020" width="6.7265625" style="150" bestFit="1" customWidth="1"/>
    <col min="11021" max="11021" width="7.26953125" style="150" bestFit="1" customWidth="1"/>
    <col min="11022" max="11022" width="3.08984375" style="150" bestFit="1" customWidth="1"/>
    <col min="11023" max="11023" width="8" style="150"/>
    <col min="11024" max="11024" width="3.36328125" style="150" bestFit="1" customWidth="1"/>
    <col min="11025" max="11025" width="6.7265625" style="150" bestFit="1" customWidth="1"/>
    <col min="11026" max="11026" width="6.90625" style="150" bestFit="1" customWidth="1"/>
    <col min="11027" max="11264" width="8" style="150"/>
    <col min="11265" max="11265" width="2.08984375" style="150" customWidth="1"/>
    <col min="11266" max="11266" width="19.08984375" style="150" customWidth="1"/>
    <col min="11267" max="11268" width="16.08984375" style="150" customWidth="1"/>
    <col min="11269" max="11269" width="2.26953125" style="150" customWidth="1"/>
    <col min="11270" max="11271" width="8" style="150"/>
    <col min="11272" max="11272" width="7.453125" style="150" bestFit="1" customWidth="1"/>
    <col min="11273" max="11273" width="15.26953125" style="150" bestFit="1" customWidth="1"/>
    <col min="11274" max="11274" width="12.90625" style="150" bestFit="1" customWidth="1"/>
    <col min="11275" max="11275" width="3.36328125" style="150" bestFit="1" customWidth="1"/>
    <col min="11276" max="11276" width="6.7265625" style="150" bestFit="1" customWidth="1"/>
    <col min="11277" max="11277" width="7.26953125" style="150" bestFit="1" customWidth="1"/>
    <col min="11278" max="11278" width="3.08984375" style="150" bestFit="1" customWidth="1"/>
    <col min="11279" max="11279" width="8" style="150"/>
    <col min="11280" max="11280" width="3.36328125" style="150" bestFit="1" customWidth="1"/>
    <col min="11281" max="11281" width="6.7265625" style="150" bestFit="1" customWidth="1"/>
    <col min="11282" max="11282" width="6.90625" style="150" bestFit="1" customWidth="1"/>
    <col min="11283" max="11520" width="8" style="150"/>
    <col min="11521" max="11521" width="2.08984375" style="150" customWidth="1"/>
    <col min="11522" max="11522" width="19.08984375" style="150" customWidth="1"/>
    <col min="11523" max="11524" width="16.08984375" style="150" customWidth="1"/>
    <col min="11525" max="11525" width="2.26953125" style="150" customWidth="1"/>
    <col min="11526" max="11527" width="8" style="150"/>
    <col min="11528" max="11528" width="7.453125" style="150" bestFit="1" customWidth="1"/>
    <col min="11529" max="11529" width="15.26953125" style="150" bestFit="1" customWidth="1"/>
    <col min="11530" max="11530" width="12.90625" style="150" bestFit="1" customWidth="1"/>
    <col min="11531" max="11531" width="3.36328125" style="150" bestFit="1" customWidth="1"/>
    <col min="11532" max="11532" width="6.7265625" style="150" bestFit="1" customWidth="1"/>
    <col min="11533" max="11533" width="7.26953125" style="150" bestFit="1" customWidth="1"/>
    <col min="11534" max="11534" width="3.08984375" style="150" bestFit="1" customWidth="1"/>
    <col min="11535" max="11535" width="8" style="150"/>
    <col min="11536" max="11536" width="3.36328125" style="150" bestFit="1" customWidth="1"/>
    <col min="11537" max="11537" width="6.7265625" style="150" bestFit="1" customWidth="1"/>
    <col min="11538" max="11538" width="6.90625" style="150" bestFit="1" customWidth="1"/>
    <col min="11539" max="11776" width="8" style="150"/>
    <col min="11777" max="11777" width="2.08984375" style="150" customWidth="1"/>
    <col min="11778" max="11778" width="19.08984375" style="150" customWidth="1"/>
    <col min="11779" max="11780" width="16.08984375" style="150" customWidth="1"/>
    <col min="11781" max="11781" width="2.26953125" style="150" customWidth="1"/>
    <col min="11782" max="11783" width="8" style="150"/>
    <col min="11784" max="11784" width="7.453125" style="150" bestFit="1" customWidth="1"/>
    <col min="11785" max="11785" width="15.26953125" style="150" bestFit="1" customWidth="1"/>
    <col min="11786" max="11786" width="12.90625" style="150" bestFit="1" customWidth="1"/>
    <col min="11787" max="11787" width="3.36328125" style="150" bestFit="1" customWidth="1"/>
    <col min="11788" max="11788" width="6.7265625" style="150" bestFit="1" customWidth="1"/>
    <col min="11789" max="11789" width="7.26953125" style="150" bestFit="1" customWidth="1"/>
    <col min="11790" max="11790" width="3.08984375" style="150" bestFit="1" customWidth="1"/>
    <col min="11791" max="11791" width="8" style="150"/>
    <col min="11792" max="11792" width="3.36328125" style="150" bestFit="1" customWidth="1"/>
    <col min="11793" max="11793" width="6.7265625" style="150" bestFit="1" customWidth="1"/>
    <col min="11794" max="11794" width="6.90625" style="150" bestFit="1" customWidth="1"/>
    <col min="11795" max="12032" width="8" style="150"/>
    <col min="12033" max="12033" width="2.08984375" style="150" customWidth="1"/>
    <col min="12034" max="12034" width="19.08984375" style="150" customWidth="1"/>
    <col min="12035" max="12036" width="16.08984375" style="150" customWidth="1"/>
    <col min="12037" max="12037" width="2.26953125" style="150" customWidth="1"/>
    <col min="12038" max="12039" width="8" style="150"/>
    <col min="12040" max="12040" width="7.453125" style="150" bestFit="1" customWidth="1"/>
    <col min="12041" max="12041" width="15.26953125" style="150" bestFit="1" customWidth="1"/>
    <col min="12042" max="12042" width="12.90625" style="150" bestFit="1" customWidth="1"/>
    <col min="12043" max="12043" width="3.36328125" style="150" bestFit="1" customWidth="1"/>
    <col min="12044" max="12044" width="6.7265625" style="150" bestFit="1" customWidth="1"/>
    <col min="12045" max="12045" width="7.26953125" style="150" bestFit="1" customWidth="1"/>
    <col min="12046" max="12046" width="3.08984375" style="150" bestFit="1" customWidth="1"/>
    <col min="12047" max="12047" width="8" style="150"/>
    <col min="12048" max="12048" width="3.36328125" style="150" bestFit="1" customWidth="1"/>
    <col min="12049" max="12049" width="6.7265625" style="150" bestFit="1" customWidth="1"/>
    <col min="12050" max="12050" width="6.90625" style="150" bestFit="1" customWidth="1"/>
    <col min="12051" max="12288" width="8" style="150"/>
    <col min="12289" max="12289" width="2.08984375" style="150" customWidth="1"/>
    <col min="12290" max="12290" width="19.08984375" style="150" customWidth="1"/>
    <col min="12291" max="12292" width="16.08984375" style="150" customWidth="1"/>
    <col min="12293" max="12293" width="2.26953125" style="150" customWidth="1"/>
    <col min="12294" max="12295" width="8" style="150"/>
    <col min="12296" max="12296" width="7.453125" style="150" bestFit="1" customWidth="1"/>
    <col min="12297" max="12297" width="15.26953125" style="150" bestFit="1" customWidth="1"/>
    <col min="12298" max="12298" width="12.90625" style="150" bestFit="1" customWidth="1"/>
    <col min="12299" max="12299" width="3.36328125" style="150" bestFit="1" customWidth="1"/>
    <col min="12300" max="12300" width="6.7265625" style="150" bestFit="1" customWidth="1"/>
    <col min="12301" max="12301" width="7.26953125" style="150" bestFit="1" customWidth="1"/>
    <col min="12302" max="12302" width="3.08984375" style="150" bestFit="1" customWidth="1"/>
    <col min="12303" max="12303" width="8" style="150"/>
    <col min="12304" max="12304" width="3.36328125" style="150" bestFit="1" customWidth="1"/>
    <col min="12305" max="12305" width="6.7265625" style="150" bestFit="1" customWidth="1"/>
    <col min="12306" max="12306" width="6.90625" style="150" bestFit="1" customWidth="1"/>
    <col min="12307" max="12544" width="8" style="150"/>
    <col min="12545" max="12545" width="2.08984375" style="150" customWidth="1"/>
    <col min="12546" max="12546" width="19.08984375" style="150" customWidth="1"/>
    <col min="12547" max="12548" width="16.08984375" style="150" customWidth="1"/>
    <col min="12549" max="12549" width="2.26953125" style="150" customWidth="1"/>
    <col min="12550" max="12551" width="8" style="150"/>
    <col min="12552" max="12552" width="7.453125" style="150" bestFit="1" customWidth="1"/>
    <col min="12553" max="12553" width="15.26953125" style="150" bestFit="1" customWidth="1"/>
    <col min="12554" max="12554" width="12.90625" style="150" bestFit="1" customWidth="1"/>
    <col min="12555" max="12555" width="3.36328125" style="150" bestFit="1" customWidth="1"/>
    <col min="12556" max="12556" width="6.7265625" style="150" bestFit="1" customWidth="1"/>
    <col min="12557" max="12557" width="7.26953125" style="150" bestFit="1" customWidth="1"/>
    <col min="12558" max="12558" width="3.08984375" style="150" bestFit="1" customWidth="1"/>
    <col min="12559" max="12559" width="8" style="150"/>
    <col min="12560" max="12560" width="3.36328125" style="150" bestFit="1" customWidth="1"/>
    <col min="12561" max="12561" width="6.7265625" style="150" bestFit="1" customWidth="1"/>
    <col min="12562" max="12562" width="6.90625" style="150" bestFit="1" customWidth="1"/>
    <col min="12563" max="12800" width="8" style="150"/>
    <col min="12801" max="12801" width="2.08984375" style="150" customWidth="1"/>
    <col min="12802" max="12802" width="19.08984375" style="150" customWidth="1"/>
    <col min="12803" max="12804" width="16.08984375" style="150" customWidth="1"/>
    <col min="12805" max="12805" width="2.26953125" style="150" customWidth="1"/>
    <col min="12806" max="12807" width="8" style="150"/>
    <col min="12808" max="12808" width="7.453125" style="150" bestFit="1" customWidth="1"/>
    <col min="12809" max="12809" width="15.26953125" style="150" bestFit="1" customWidth="1"/>
    <col min="12810" max="12810" width="12.90625" style="150" bestFit="1" customWidth="1"/>
    <col min="12811" max="12811" width="3.36328125" style="150" bestFit="1" customWidth="1"/>
    <col min="12812" max="12812" width="6.7265625" style="150" bestFit="1" customWidth="1"/>
    <col min="12813" max="12813" width="7.26953125" style="150" bestFit="1" customWidth="1"/>
    <col min="12814" max="12814" width="3.08984375" style="150" bestFit="1" customWidth="1"/>
    <col min="12815" max="12815" width="8" style="150"/>
    <col min="12816" max="12816" width="3.36328125" style="150" bestFit="1" customWidth="1"/>
    <col min="12817" max="12817" width="6.7265625" style="150" bestFit="1" customWidth="1"/>
    <col min="12818" max="12818" width="6.90625" style="150" bestFit="1" customWidth="1"/>
    <col min="12819" max="13056" width="8" style="150"/>
    <col min="13057" max="13057" width="2.08984375" style="150" customWidth="1"/>
    <col min="13058" max="13058" width="19.08984375" style="150" customWidth="1"/>
    <col min="13059" max="13060" width="16.08984375" style="150" customWidth="1"/>
    <col min="13061" max="13061" width="2.26953125" style="150" customWidth="1"/>
    <col min="13062" max="13063" width="8" style="150"/>
    <col min="13064" max="13064" width="7.453125" style="150" bestFit="1" customWidth="1"/>
    <col min="13065" max="13065" width="15.26953125" style="150" bestFit="1" customWidth="1"/>
    <col min="13066" max="13066" width="12.90625" style="150" bestFit="1" customWidth="1"/>
    <col min="13067" max="13067" width="3.36328125" style="150" bestFit="1" customWidth="1"/>
    <col min="13068" max="13068" width="6.7265625" style="150" bestFit="1" customWidth="1"/>
    <col min="13069" max="13069" width="7.26953125" style="150" bestFit="1" customWidth="1"/>
    <col min="13070" max="13070" width="3.08984375" style="150" bestFit="1" customWidth="1"/>
    <col min="13071" max="13071" width="8" style="150"/>
    <col min="13072" max="13072" width="3.36328125" style="150" bestFit="1" customWidth="1"/>
    <col min="13073" max="13073" width="6.7265625" style="150" bestFit="1" customWidth="1"/>
    <col min="13074" max="13074" width="6.90625" style="150" bestFit="1" customWidth="1"/>
    <col min="13075" max="13312" width="8" style="150"/>
    <col min="13313" max="13313" width="2.08984375" style="150" customWidth="1"/>
    <col min="13314" max="13314" width="19.08984375" style="150" customWidth="1"/>
    <col min="13315" max="13316" width="16.08984375" style="150" customWidth="1"/>
    <col min="13317" max="13317" width="2.26953125" style="150" customWidth="1"/>
    <col min="13318" max="13319" width="8" style="150"/>
    <col min="13320" max="13320" width="7.453125" style="150" bestFit="1" customWidth="1"/>
    <col min="13321" max="13321" width="15.26953125" style="150" bestFit="1" customWidth="1"/>
    <col min="13322" max="13322" width="12.90625" style="150" bestFit="1" customWidth="1"/>
    <col min="13323" max="13323" width="3.36328125" style="150" bestFit="1" customWidth="1"/>
    <col min="13324" max="13324" width="6.7265625" style="150" bestFit="1" customWidth="1"/>
    <col min="13325" max="13325" width="7.26953125" style="150" bestFit="1" customWidth="1"/>
    <col min="13326" max="13326" width="3.08984375" style="150" bestFit="1" customWidth="1"/>
    <col min="13327" max="13327" width="8" style="150"/>
    <col min="13328" max="13328" width="3.36328125" style="150" bestFit="1" customWidth="1"/>
    <col min="13329" max="13329" width="6.7265625" style="150" bestFit="1" customWidth="1"/>
    <col min="13330" max="13330" width="6.90625" style="150" bestFit="1" customWidth="1"/>
    <col min="13331" max="13568" width="8" style="150"/>
    <col min="13569" max="13569" width="2.08984375" style="150" customWidth="1"/>
    <col min="13570" max="13570" width="19.08984375" style="150" customWidth="1"/>
    <col min="13571" max="13572" width="16.08984375" style="150" customWidth="1"/>
    <col min="13573" max="13573" width="2.26953125" style="150" customWidth="1"/>
    <col min="13574" max="13575" width="8" style="150"/>
    <col min="13576" max="13576" width="7.453125" style="150" bestFit="1" customWidth="1"/>
    <col min="13577" max="13577" width="15.26953125" style="150" bestFit="1" customWidth="1"/>
    <col min="13578" max="13578" width="12.90625" style="150" bestFit="1" customWidth="1"/>
    <col min="13579" max="13579" width="3.36328125" style="150" bestFit="1" customWidth="1"/>
    <col min="13580" max="13580" width="6.7265625" style="150" bestFit="1" customWidth="1"/>
    <col min="13581" max="13581" width="7.26953125" style="150" bestFit="1" customWidth="1"/>
    <col min="13582" max="13582" width="3.08984375" style="150" bestFit="1" customWidth="1"/>
    <col min="13583" max="13583" width="8" style="150"/>
    <col min="13584" max="13584" width="3.36328125" style="150" bestFit="1" customWidth="1"/>
    <col min="13585" max="13585" width="6.7265625" style="150" bestFit="1" customWidth="1"/>
    <col min="13586" max="13586" width="6.90625" style="150" bestFit="1" customWidth="1"/>
    <col min="13587" max="13824" width="8" style="150"/>
    <col min="13825" max="13825" width="2.08984375" style="150" customWidth="1"/>
    <col min="13826" max="13826" width="19.08984375" style="150" customWidth="1"/>
    <col min="13827" max="13828" width="16.08984375" style="150" customWidth="1"/>
    <col min="13829" max="13829" width="2.26953125" style="150" customWidth="1"/>
    <col min="13830" max="13831" width="8" style="150"/>
    <col min="13832" max="13832" width="7.453125" style="150" bestFit="1" customWidth="1"/>
    <col min="13833" max="13833" width="15.26953125" style="150" bestFit="1" customWidth="1"/>
    <col min="13834" max="13834" width="12.90625" style="150" bestFit="1" customWidth="1"/>
    <col min="13835" max="13835" width="3.36328125" style="150" bestFit="1" customWidth="1"/>
    <col min="13836" max="13836" width="6.7265625" style="150" bestFit="1" customWidth="1"/>
    <col min="13837" max="13837" width="7.26953125" style="150" bestFit="1" customWidth="1"/>
    <col min="13838" max="13838" width="3.08984375" style="150" bestFit="1" customWidth="1"/>
    <col min="13839" max="13839" width="8" style="150"/>
    <col min="13840" max="13840" width="3.36328125" style="150" bestFit="1" customWidth="1"/>
    <col min="13841" max="13841" width="6.7265625" style="150" bestFit="1" customWidth="1"/>
    <col min="13842" max="13842" width="6.90625" style="150" bestFit="1" customWidth="1"/>
    <col min="13843" max="14080" width="8" style="150"/>
    <col min="14081" max="14081" width="2.08984375" style="150" customWidth="1"/>
    <col min="14082" max="14082" width="19.08984375" style="150" customWidth="1"/>
    <col min="14083" max="14084" width="16.08984375" style="150" customWidth="1"/>
    <col min="14085" max="14085" width="2.26953125" style="150" customWidth="1"/>
    <col min="14086" max="14087" width="8" style="150"/>
    <col min="14088" max="14088" width="7.453125" style="150" bestFit="1" customWidth="1"/>
    <col min="14089" max="14089" width="15.26953125" style="150" bestFit="1" customWidth="1"/>
    <col min="14090" max="14090" width="12.90625" style="150" bestFit="1" customWidth="1"/>
    <col min="14091" max="14091" width="3.36328125" style="150" bestFit="1" customWidth="1"/>
    <col min="14092" max="14092" width="6.7265625" style="150" bestFit="1" customWidth="1"/>
    <col min="14093" max="14093" width="7.26953125" style="150" bestFit="1" customWidth="1"/>
    <col min="14094" max="14094" width="3.08984375" style="150" bestFit="1" customWidth="1"/>
    <col min="14095" max="14095" width="8" style="150"/>
    <col min="14096" max="14096" width="3.36328125" style="150" bestFit="1" customWidth="1"/>
    <col min="14097" max="14097" width="6.7265625" style="150" bestFit="1" customWidth="1"/>
    <col min="14098" max="14098" width="6.90625" style="150" bestFit="1" customWidth="1"/>
    <col min="14099" max="14336" width="8" style="150"/>
    <col min="14337" max="14337" width="2.08984375" style="150" customWidth="1"/>
    <col min="14338" max="14338" width="19.08984375" style="150" customWidth="1"/>
    <col min="14339" max="14340" width="16.08984375" style="150" customWidth="1"/>
    <col min="14341" max="14341" width="2.26953125" style="150" customWidth="1"/>
    <col min="14342" max="14343" width="8" style="150"/>
    <col min="14344" max="14344" width="7.453125" style="150" bestFit="1" customWidth="1"/>
    <col min="14345" max="14345" width="15.26953125" style="150" bestFit="1" customWidth="1"/>
    <col min="14346" max="14346" width="12.90625" style="150" bestFit="1" customWidth="1"/>
    <col min="14347" max="14347" width="3.36328125" style="150" bestFit="1" customWidth="1"/>
    <col min="14348" max="14348" width="6.7265625" style="150" bestFit="1" customWidth="1"/>
    <col min="14349" max="14349" width="7.26953125" style="150" bestFit="1" customWidth="1"/>
    <col min="14350" max="14350" width="3.08984375" style="150" bestFit="1" customWidth="1"/>
    <col min="14351" max="14351" width="8" style="150"/>
    <col min="14352" max="14352" width="3.36328125" style="150" bestFit="1" customWidth="1"/>
    <col min="14353" max="14353" width="6.7265625" style="150" bestFit="1" customWidth="1"/>
    <col min="14354" max="14354" width="6.90625" style="150" bestFit="1" customWidth="1"/>
    <col min="14355" max="14592" width="8" style="150"/>
    <col min="14593" max="14593" width="2.08984375" style="150" customWidth="1"/>
    <col min="14594" max="14594" width="19.08984375" style="150" customWidth="1"/>
    <col min="14595" max="14596" width="16.08984375" style="150" customWidth="1"/>
    <col min="14597" max="14597" width="2.26953125" style="150" customWidth="1"/>
    <col min="14598" max="14599" width="8" style="150"/>
    <col min="14600" max="14600" width="7.453125" style="150" bestFit="1" customWidth="1"/>
    <col min="14601" max="14601" width="15.26953125" style="150" bestFit="1" customWidth="1"/>
    <col min="14602" max="14602" width="12.90625" style="150" bestFit="1" customWidth="1"/>
    <col min="14603" max="14603" width="3.36328125" style="150" bestFit="1" customWidth="1"/>
    <col min="14604" max="14604" width="6.7265625" style="150" bestFit="1" customWidth="1"/>
    <col min="14605" max="14605" width="7.26953125" style="150" bestFit="1" customWidth="1"/>
    <col min="14606" max="14606" width="3.08984375" style="150" bestFit="1" customWidth="1"/>
    <col min="14607" max="14607" width="8" style="150"/>
    <col min="14608" max="14608" width="3.36328125" style="150" bestFit="1" customWidth="1"/>
    <col min="14609" max="14609" width="6.7265625" style="150" bestFit="1" customWidth="1"/>
    <col min="14610" max="14610" width="6.90625" style="150" bestFit="1" customWidth="1"/>
    <col min="14611" max="14848" width="8" style="150"/>
    <col min="14849" max="14849" width="2.08984375" style="150" customWidth="1"/>
    <col min="14850" max="14850" width="19.08984375" style="150" customWidth="1"/>
    <col min="14851" max="14852" width="16.08984375" style="150" customWidth="1"/>
    <col min="14853" max="14853" width="2.26953125" style="150" customWidth="1"/>
    <col min="14854" max="14855" width="8" style="150"/>
    <col min="14856" max="14856" width="7.453125" style="150" bestFit="1" customWidth="1"/>
    <col min="14857" max="14857" width="15.26953125" style="150" bestFit="1" customWidth="1"/>
    <col min="14858" max="14858" width="12.90625" style="150" bestFit="1" customWidth="1"/>
    <col min="14859" max="14859" width="3.36328125" style="150" bestFit="1" customWidth="1"/>
    <col min="14860" max="14860" width="6.7265625" style="150" bestFit="1" customWidth="1"/>
    <col min="14861" max="14861" width="7.26953125" style="150" bestFit="1" customWidth="1"/>
    <col min="14862" max="14862" width="3.08984375" style="150" bestFit="1" customWidth="1"/>
    <col min="14863" max="14863" width="8" style="150"/>
    <col min="14864" max="14864" width="3.36328125" style="150" bestFit="1" customWidth="1"/>
    <col min="14865" max="14865" width="6.7265625" style="150" bestFit="1" customWidth="1"/>
    <col min="14866" max="14866" width="6.90625" style="150" bestFit="1" customWidth="1"/>
    <col min="14867" max="15104" width="8" style="150"/>
    <col min="15105" max="15105" width="2.08984375" style="150" customWidth="1"/>
    <col min="15106" max="15106" width="19.08984375" style="150" customWidth="1"/>
    <col min="15107" max="15108" width="16.08984375" style="150" customWidth="1"/>
    <col min="15109" max="15109" width="2.26953125" style="150" customWidth="1"/>
    <col min="15110" max="15111" width="8" style="150"/>
    <col min="15112" max="15112" width="7.453125" style="150" bestFit="1" customWidth="1"/>
    <col min="15113" max="15113" width="15.26953125" style="150" bestFit="1" customWidth="1"/>
    <col min="15114" max="15114" width="12.90625" style="150" bestFit="1" customWidth="1"/>
    <col min="15115" max="15115" width="3.36328125" style="150" bestFit="1" customWidth="1"/>
    <col min="15116" max="15116" width="6.7265625" style="150" bestFit="1" customWidth="1"/>
    <col min="15117" max="15117" width="7.26953125" style="150" bestFit="1" customWidth="1"/>
    <col min="15118" max="15118" width="3.08984375" style="150" bestFit="1" customWidth="1"/>
    <col min="15119" max="15119" width="8" style="150"/>
    <col min="15120" max="15120" width="3.36328125" style="150" bestFit="1" customWidth="1"/>
    <col min="15121" max="15121" width="6.7265625" style="150" bestFit="1" customWidth="1"/>
    <col min="15122" max="15122" width="6.90625" style="150" bestFit="1" customWidth="1"/>
    <col min="15123" max="15360" width="8" style="150"/>
    <col min="15361" max="15361" width="2.08984375" style="150" customWidth="1"/>
    <col min="15362" max="15362" width="19.08984375" style="150" customWidth="1"/>
    <col min="15363" max="15364" width="16.08984375" style="150" customWidth="1"/>
    <col min="15365" max="15365" width="2.26953125" style="150" customWidth="1"/>
    <col min="15366" max="15367" width="8" style="150"/>
    <col min="15368" max="15368" width="7.453125" style="150" bestFit="1" customWidth="1"/>
    <col min="15369" max="15369" width="15.26953125" style="150" bestFit="1" customWidth="1"/>
    <col min="15370" max="15370" width="12.90625" style="150" bestFit="1" customWidth="1"/>
    <col min="15371" max="15371" width="3.36328125" style="150" bestFit="1" customWidth="1"/>
    <col min="15372" max="15372" width="6.7265625" style="150" bestFit="1" customWidth="1"/>
    <col min="15373" max="15373" width="7.26953125" style="150" bestFit="1" customWidth="1"/>
    <col min="15374" max="15374" width="3.08984375" style="150" bestFit="1" customWidth="1"/>
    <col min="15375" max="15375" width="8" style="150"/>
    <col min="15376" max="15376" width="3.36328125" style="150" bestFit="1" customWidth="1"/>
    <col min="15377" max="15377" width="6.7265625" style="150" bestFit="1" customWidth="1"/>
    <col min="15378" max="15378" width="6.90625" style="150" bestFit="1" customWidth="1"/>
    <col min="15379" max="15616" width="8" style="150"/>
    <col min="15617" max="15617" width="2.08984375" style="150" customWidth="1"/>
    <col min="15618" max="15618" width="19.08984375" style="150" customWidth="1"/>
    <col min="15619" max="15620" width="16.08984375" style="150" customWidth="1"/>
    <col min="15621" max="15621" width="2.26953125" style="150" customWidth="1"/>
    <col min="15622" max="15623" width="8" style="150"/>
    <col min="15624" max="15624" width="7.453125" style="150" bestFit="1" customWidth="1"/>
    <col min="15625" max="15625" width="15.26953125" style="150" bestFit="1" customWidth="1"/>
    <col min="15626" max="15626" width="12.90625" style="150" bestFit="1" customWidth="1"/>
    <col min="15627" max="15627" width="3.36328125" style="150" bestFit="1" customWidth="1"/>
    <col min="15628" max="15628" width="6.7265625" style="150" bestFit="1" customWidth="1"/>
    <col min="15629" max="15629" width="7.26953125" style="150" bestFit="1" customWidth="1"/>
    <col min="15630" max="15630" width="3.08984375" style="150" bestFit="1" customWidth="1"/>
    <col min="15631" max="15631" width="8" style="150"/>
    <col min="15632" max="15632" width="3.36328125" style="150" bestFit="1" customWidth="1"/>
    <col min="15633" max="15633" width="6.7265625" style="150" bestFit="1" customWidth="1"/>
    <col min="15634" max="15634" width="6.90625" style="150" bestFit="1" customWidth="1"/>
    <col min="15635" max="15872" width="8" style="150"/>
    <col min="15873" max="15873" width="2.08984375" style="150" customWidth="1"/>
    <col min="15874" max="15874" width="19.08984375" style="150" customWidth="1"/>
    <col min="15875" max="15876" width="16.08984375" style="150" customWidth="1"/>
    <col min="15877" max="15877" width="2.26953125" style="150" customWidth="1"/>
    <col min="15878" max="15879" width="8" style="150"/>
    <col min="15880" max="15880" width="7.453125" style="150" bestFit="1" customWidth="1"/>
    <col min="15881" max="15881" width="15.26953125" style="150" bestFit="1" customWidth="1"/>
    <col min="15882" max="15882" width="12.90625" style="150" bestFit="1" customWidth="1"/>
    <col min="15883" max="15883" width="3.36328125" style="150" bestFit="1" customWidth="1"/>
    <col min="15884" max="15884" width="6.7265625" style="150" bestFit="1" customWidth="1"/>
    <col min="15885" max="15885" width="7.26953125" style="150" bestFit="1" customWidth="1"/>
    <col min="15886" max="15886" width="3.08984375" style="150" bestFit="1" customWidth="1"/>
    <col min="15887" max="15887" width="8" style="150"/>
    <col min="15888" max="15888" width="3.36328125" style="150" bestFit="1" customWidth="1"/>
    <col min="15889" max="15889" width="6.7265625" style="150" bestFit="1" customWidth="1"/>
    <col min="15890" max="15890" width="6.90625" style="150" bestFit="1" customWidth="1"/>
    <col min="15891" max="16128" width="8" style="150"/>
    <col min="16129" max="16129" width="2.08984375" style="150" customWidth="1"/>
    <col min="16130" max="16130" width="19.08984375" style="150" customWidth="1"/>
    <col min="16131" max="16132" width="16.08984375" style="150" customWidth="1"/>
    <col min="16133" max="16133" width="2.26953125" style="150" customWidth="1"/>
    <col min="16134" max="16135" width="8" style="150"/>
    <col min="16136" max="16136" width="7.453125" style="150" bestFit="1" customWidth="1"/>
    <col min="16137" max="16137" width="15.26953125" style="150" bestFit="1" customWidth="1"/>
    <col min="16138" max="16138" width="12.90625" style="150" bestFit="1" customWidth="1"/>
    <col min="16139" max="16139" width="3.36328125" style="150" bestFit="1" customWidth="1"/>
    <col min="16140" max="16140" width="6.7265625" style="150" bestFit="1" customWidth="1"/>
    <col min="16141" max="16141" width="7.26953125" style="150" bestFit="1" customWidth="1"/>
    <col min="16142" max="16142" width="3.08984375" style="150" bestFit="1" customWidth="1"/>
    <col min="16143" max="16143" width="8" style="150"/>
    <col min="16144" max="16144" width="3.36328125" style="150" bestFit="1" customWidth="1"/>
    <col min="16145" max="16145" width="6.7265625" style="150" bestFit="1" customWidth="1"/>
    <col min="16146" max="16146" width="6.90625" style="150" bestFit="1" customWidth="1"/>
    <col min="16147" max="16384" width="8" style="150"/>
  </cols>
  <sheetData>
    <row r="2" spans="2:18" s="148" customFormat="1" ht="20">
      <c r="B2" s="263" t="s">
        <v>739</v>
      </c>
      <c r="C2" s="263"/>
      <c r="D2" s="263"/>
    </row>
    <row r="3" spans="2:18" s="148" customFormat="1" ht="9.75" customHeight="1">
      <c r="B3" s="149"/>
      <c r="C3" s="149"/>
      <c r="D3" s="149"/>
    </row>
    <row r="4" spans="2:18" ht="16.5" customHeight="1">
      <c r="C4" s="151"/>
      <c r="D4" s="152"/>
    </row>
    <row r="5" spans="2:18" s="155" customFormat="1" ht="25.4" customHeight="1" thickBot="1">
      <c r="B5" s="153" t="s">
        <v>63</v>
      </c>
      <c r="C5" s="154">
        <v>45777</v>
      </c>
      <c r="D5" s="153" t="s">
        <v>740</v>
      </c>
      <c r="H5" s="155" t="s">
        <v>741</v>
      </c>
      <c r="I5" s="155" t="s">
        <v>742</v>
      </c>
      <c r="J5" s="155" t="s">
        <v>743</v>
      </c>
      <c r="L5" s="155" t="s">
        <v>744</v>
      </c>
      <c r="M5" s="155" t="s">
        <v>745</v>
      </c>
      <c r="Q5" s="155" t="s">
        <v>744</v>
      </c>
      <c r="R5" s="155" t="s">
        <v>746</v>
      </c>
    </row>
    <row r="6" spans="2:18" s="155" customFormat="1" ht="25.4" customHeight="1" thickTop="1">
      <c r="B6" s="252" t="s">
        <v>771</v>
      </c>
      <c r="C6" s="156">
        <f>ROUND([1]END!E2,4)</f>
        <v>32.017000000000003</v>
      </c>
      <c r="D6" s="156">
        <f>ROUND([1]AVG!E2,4)</f>
        <v>32.823599999999999</v>
      </c>
      <c r="H6" s="155" t="s">
        <v>748</v>
      </c>
      <c r="I6" s="155" t="s">
        <v>749</v>
      </c>
      <c r="J6" s="157">
        <f>[1]END!E5</f>
        <v>142.15</v>
      </c>
      <c r="K6" s="155" t="s">
        <v>750</v>
      </c>
      <c r="L6" s="155">
        <v>1</v>
      </c>
      <c r="M6" s="155" t="s">
        <v>64</v>
      </c>
      <c r="N6" s="155" t="s">
        <v>751</v>
      </c>
      <c r="P6" s="155" t="s">
        <v>750</v>
      </c>
      <c r="Q6" s="155">
        <v>1</v>
      </c>
      <c r="R6" s="155" t="s">
        <v>34</v>
      </c>
    </row>
    <row r="7" spans="2:18" ht="25.4" customHeight="1">
      <c r="B7" s="158" t="s">
        <v>64</v>
      </c>
      <c r="C7" s="156">
        <f>[1]END!D5</f>
        <v>0.22520000000000001</v>
      </c>
      <c r="D7" s="156">
        <f>[1]AVG!D5</f>
        <v>0.21840000000000001</v>
      </c>
      <c r="H7" s="159" t="s">
        <v>748</v>
      </c>
      <c r="I7" s="155" t="s">
        <v>749</v>
      </c>
      <c r="J7" s="160">
        <f>[1]END!E2/[1]END!D6</f>
        <v>0.87726941434998718</v>
      </c>
      <c r="K7" s="159" t="s">
        <v>750</v>
      </c>
      <c r="L7" s="159">
        <v>1</v>
      </c>
      <c r="M7" s="159" t="s">
        <v>752</v>
      </c>
      <c r="N7" s="159" t="s">
        <v>751</v>
      </c>
      <c r="O7" s="159"/>
      <c r="P7" s="159" t="s">
        <v>750</v>
      </c>
      <c r="Q7" s="159">
        <v>1</v>
      </c>
      <c r="R7" s="159" t="s">
        <v>34</v>
      </c>
    </row>
    <row r="8" spans="2:18" ht="25.4" customHeight="1">
      <c r="B8" s="158" t="s">
        <v>753</v>
      </c>
      <c r="C8" s="161">
        <f>[1]END!D6</f>
        <v>36.496200000000002</v>
      </c>
      <c r="D8" s="156">
        <f>[1]AVG!D6</f>
        <v>35.148099999999999</v>
      </c>
      <c r="H8" s="159" t="s">
        <v>748</v>
      </c>
      <c r="I8" s="155" t="s">
        <v>749</v>
      </c>
      <c r="J8" s="162">
        <f>[1]END!E2</f>
        <v>32.017000000000003</v>
      </c>
      <c r="K8" s="159" t="s">
        <v>750</v>
      </c>
      <c r="L8" s="159">
        <v>1</v>
      </c>
      <c r="M8" s="159" t="s">
        <v>48</v>
      </c>
      <c r="N8" s="159" t="s">
        <v>751</v>
      </c>
      <c r="O8" s="159"/>
      <c r="P8" s="159" t="s">
        <v>750</v>
      </c>
      <c r="Q8" s="159">
        <v>1</v>
      </c>
      <c r="R8" s="159" t="s">
        <v>34</v>
      </c>
    </row>
    <row r="9" spans="2:18" s="166" customFormat="1" ht="25.4" customHeight="1">
      <c r="B9" s="163" t="s">
        <v>754</v>
      </c>
      <c r="C9" s="164"/>
      <c r="D9" s="165"/>
      <c r="H9" s="167" t="s">
        <v>748</v>
      </c>
      <c r="I9" s="155" t="s">
        <v>749</v>
      </c>
      <c r="J9" s="168">
        <f>[1]END!E31</f>
        <v>7.2614999999999998</v>
      </c>
      <c r="K9" s="167" t="s">
        <v>750</v>
      </c>
      <c r="L9" s="167">
        <v>1</v>
      </c>
      <c r="M9" s="167" t="s">
        <v>61</v>
      </c>
      <c r="N9" s="167" t="s">
        <v>751</v>
      </c>
      <c r="O9" s="167"/>
      <c r="P9" s="167" t="s">
        <v>750</v>
      </c>
      <c r="Q9" s="167">
        <v>1</v>
      </c>
      <c r="R9" s="169" t="s">
        <v>34</v>
      </c>
    </row>
    <row r="10" spans="2:18" ht="25.4" customHeight="1">
      <c r="B10" s="158" t="s">
        <v>755</v>
      </c>
      <c r="C10" s="161">
        <f>[1]END!D8</f>
        <v>42.857999999999997</v>
      </c>
      <c r="D10" s="156">
        <f>[1]AVG!D8</f>
        <v>41.827399999999997</v>
      </c>
      <c r="H10" s="159" t="s">
        <v>748</v>
      </c>
      <c r="I10" s="155" t="s">
        <v>749</v>
      </c>
      <c r="J10" s="162">
        <f>[1]END!E31</f>
        <v>7.2614999999999998</v>
      </c>
      <c r="K10" s="159" t="s">
        <v>750</v>
      </c>
      <c r="L10" s="159">
        <v>1</v>
      </c>
      <c r="M10" s="159" t="s">
        <v>60</v>
      </c>
      <c r="N10" s="159" t="s">
        <v>751</v>
      </c>
      <c r="O10" s="159"/>
      <c r="P10" s="159" t="s">
        <v>750</v>
      </c>
      <c r="Q10" s="159">
        <v>1</v>
      </c>
      <c r="R10" s="159" t="s">
        <v>34</v>
      </c>
    </row>
    <row r="11" spans="2:18" ht="25.4" customHeight="1">
      <c r="B11" s="158" t="s">
        <v>756</v>
      </c>
      <c r="C11" s="161">
        <f>[1]END!D9</f>
        <v>1.4605999999999999</v>
      </c>
      <c r="D11" s="156">
        <f>[1]AVG!D9</f>
        <v>1.401</v>
      </c>
      <c r="H11" s="159" t="s">
        <v>748</v>
      </c>
      <c r="I11" s="155" t="s">
        <v>749</v>
      </c>
      <c r="J11" s="162">
        <f>[1]END!E26</f>
        <v>7.7561999999999998</v>
      </c>
      <c r="K11" s="159" t="s">
        <v>750</v>
      </c>
      <c r="L11" s="159">
        <v>1</v>
      </c>
      <c r="M11" s="159" t="s">
        <v>40</v>
      </c>
      <c r="N11" s="159" t="s">
        <v>751</v>
      </c>
      <c r="O11" s="159"/>
      <c r="P11" s="159" t="s">
        <v>750</v>
      </c>
      <c r="Q11" s="159">
        <v>1</v>
      </c>
      <c r="R11" s="159" t="s">
        <v>34</v>
      </c>
    </row>
    <row r="12" spans="2:18" s="171" customFormat="1" ht="25.4" customHeight="1">
      <c r="B12" s="170" t="s">
        <v>757</v>
      </c>
      <c r="C12" s="161">
        <f>[1]END!D10</f>
        <v>9.0200000000000002E-2</v>
      </c>
      <c r="D12" s="156">
        <f>[1]AVG!D10</f>
        <v>8.6599999999999996E-2</v>
      </c>
      <c r="H12" s="172" t="s">
        <v>748</v>
      </c>
      <c r="I12" s="155" t="s">
        <v>749</v>
      </c>
      <c r="J12" s="173">
        <f>[1]END!E19</f>
        <v>1.383</v>
      </c>
      <c r="K12" s="172" t="s">
        <v>750</v>
      </c>
      <c r="L12" s="172">
        <v>1</v>
      </c>
      <c r="M12" s="172" t="s">
        <v>758</v>
      </c>
      <c r="N12" s="172" t="s">
        <v>751</v>
      </c>
      <c r="O12" s="172"/>
      <c r="P12" s="172" t="s">
        <v>750</v>
      </c>
      <c r="Q12" s="172">
        <v>1</v>
      </c>
      <c r="R12" s="172" t="s">
        <v>34</v>
      </c>
    </row>
    <row r="13" spans="2:18" s="171" customFormat="1" ht="25.4" customHeight="1">
      <c r="B13" s="170" t="s">
        <v>759</v>
      </c>
      <c r="C13" s="161">
        <f>[1]END!D11</f>
        <v>8.5132999999999992</v>
      </c>
      <c r="D13" s="156">
        <f>[1]AVG!D11</f>
        <v>8.3285999999999998</v>
      </c>
      <c r="H13" s="172"/>
      <c r="I13" s="172"/>
      <c r="J13" s="173"/>
      <c r="K13" s="172"/>
      <c r="L13" s="172"/>
      <c r="M13" s="172"/>
      <c r="N13" s="172"/>
      <c r="O13" s="172"/>
      <c r="P13" s="172"/>
      <c r="Q13" s="172"/>
      <c r="R13" s="172"/>
    </row>
    <row r="14" spans="2:18" s="171" customFormat="1" ht="25.4" customHeight="1">
      <c r="B14" s="174" t="s">
        <v>760</v>
      </c>
      <c r="C14" s="161">
        <f>[1]END!D12</f>
        <v>4.8815999999999997</v>
      </c>
      <c r="D14" s="156">
        <f>[1]AVG!D12</f>
        <v>4.7023999999999999</v>
      </c>
      <c r="H14" s="172"/>
      <c r="I14" s="172"/>
      <c r="J14" s="173"/>
      <c r="K14" s="172"/>
      <c r="L14" s="172"/>
      <c r="M14" s="172"/>
      <c r="N14" s="172"/>
      <c r="O14" s="172"/>
      <c r="P14" s="172"/>
      <c r="Q14" s="172"/>
      <c r="R14" s="172"/>
    </row>
    <row r="15" spans="2:18" s="171" customFormat="1" ht="25.4" customHeight="1">
      <c r="B15" s="174" t="s">
        <v>761</v>
      </c>
      <c r="C15" s="161">
        <f>[1]END!D13</f>
        <v>0.83150000000000002</v>
      </c>
      <c r="D15" s="156">
        <f>[1]AVG!D13</f>
        <v>0.89339999999999997</v>
      </c>
      <c r="H15" s="172"/>
      <c r="I15" s="172"/>
      <c r="J15" s="173"/>
      <c r="K15" s="172"/>
      <c r="L15" s="172"/>
      <c r="M15" s="172"/>
      <c r="N15" s="172"/>
      <c r="O15" s="172"/>
      <c r="P15" s="172"/>
      <c r="Q15" s="172"/>
      <c r="R15" s="172"/>
    </row>
    <row r="16" spans="2:18" s="171" customFormat="1" ht="25.4" customHeight="1">
      <c r="B16" s="174" t="s">
        <v>762</v>
      </c>
      <c r="C16" s="156">
        <f>[1]END!D14</f>
        <v>38.822600000000001</v>
      </c>
      <c r="D16" s="156">
        <f>[1]AVG!D14</f>
        <v>37.218899999999998</v>
      </c>
      <c r="H16" s="172">
        <v>1002</v>
      </c>
      <c r="I16" s="155" t="s">
        <v>749</v>
      </c>
      <c r="J16" s="175">
        <f>[1]AVG!E5</f>
        <v>150.31329411764702</v>
      </c>
      <c r="K16" s="172" t="s">
        <v>750</v>
      </c>
      <c r="L16" s="172">
        <v>1</v>
      </c>
      <c r="M16" s="172" t="s">
        <v>64</v>
      </c>
      <c r="N16" s="172" t="s">
        <v>751</v>
      </c>
      <c r="O16" s="172"/>
      <c r="P16" s="172" t="s">
        <v>750</v>
      </c>
      <c r="Q16" s="172">
        <v>1</v>
      </c>
      <c r="R16" s="172" t="s">
        <v>34</v>
      </c>
    </row>
    <row r="17" spans="2:18" s="171" customFormat="1" ht="25.4" customHeight="1">
      <c r="B17" s="174" t="s">
        <v>763</v>
      </c>
      <c r="C17" s="156">
        <f>[1]END!D15</f>
        <v>3.0908000000000002</v>
      </c>
      <c r="D17" s="156">
        <f>[1]AVG!D15</f>
        <v>3.0024999999999999</v>
      </c>
      <c r="H17" s="172">
        <v>1002</v>
      </c>
      <c r="I17" s="155" t="s">
        <v>749</v>
      </c>
      <c r="J17" s="176">
        <f>[1]AVG!E2/[1]AVG!D6</f>
        <v>0.93386526564991446</v>
      </c>
      <c r="K17" s="172" t="s">
        <v>750</v>
      </c>
      <c r="L17" s="172">
        <v>1</v>
      </c>
      <c r="M17" s="172" t="s">
        <v>752</v>
      </c>
      <c r="N17" s="172" t="s">
        <v>751</v>
      </c>
      <c r="O17" s="172"/>
      <c r="P17" s="172" t="s">
        <v>750</v>
      </c>
      <c r="Q17" s="172">
        <v>1</v>
      </c>
      <c r="R17" s="172" t="s">
        <v>34</v>
      </c>
    </row>
    <row r="18" spans="2:18" s="171" customFormat="1" ht="25.4" customHeight="1">
      <c r="B18" s="174" t="s">
        <v>764</v>
      </c>
      <c r="C18" s="156">
        <f>[1]END!D16</f>
        <v>3.327</v>
      </c>
      <c r="D18" s="156">
        <f>[1]AVG!D16</f>
        <v>3.1435</v>
      </c>
      <c r="F18" s="177"/>
      <c r="G18" s="177"/>
      <c r="H18" s="172">
        <v>1002</v>
      </c>
      <c r="I18" s="155" t="s">
        <v>749</v>
      </c>
      <c r="J18" s="178">
        <f>[1]AVG!E2</f>
        <v>32.823589743589757</v>
      </c>
      <c r="K18" s="172" t="s">
        <v>750</v>
      </c>
      <c r="L18" s="172">
        <v>1</v>
      </c>
      <c r="M18" s="172" t="s">
        <v>48</v>
      </c>
      <c r="N18" s="172" t="s">
        <v>751</v>
      </c>
      <c r="O18" s="172"/>
      <c r="P18" s="172" t="s">
        <v>750</v>
      </c>
      <c r="Q18" s="172">
        <v>1</v>
      </c>
      <c r="R18" s="172" t="s">
        <v>34</v>
      </c>
    </row>
    <row r="19" spans="2:18" s="166" customFormat="1" ht="25.4" customHeight="1">
      <c r="B19" s="163"/>
      <c r="C19" s="165"/>
      <c r="D19" s="165"/>
      <c r="H19" s="167">
        <v>1002</v>
      </c>
      <c r="I19" s="155" t="s">
        <v>749</v>
      </c>
      <c r="J19" s="179">
        <f>[1]AVG!E31</f>
        <v>7.2792611764705883</v>
      </c>
      <c r="K19" s="167" t="s">
        <v>750</v>
      </c>
      <c r="L19" s="167">
        <v>1</v>
      </c>
      <c r="M19" s="167" t="s">
        <v>61</v>
      </c>
      <c r="N19" s="167" t="s">
        <v>751</v>
      </c>
      <c r="O19" s="167"/>
      <c r="P19" s="167" t="s">
        <v>750</v>
      </c>
      <c r="Q19" s="167">
        <v>1</v>
      </c>
      <c r="R19" s="167" t="s">
        <v>34</v>
      </c>
    </row>
    <row r="20" spans="2:18" ht="25.4" customHeight="1">
      <c r="B20" s="158" t="s">
        <v>765</v>
      </c>
      <c r="C20" s="161">
        <f>[1]END!D18</f>
        <v>1.6382000000000001</v>
      </c>
      <c r="D20" s="156">
        <f>[1]AVG!D18</f>
        <v>1.617</v>
      </c>
      <c r="H20" s="159">
        <v>1002</v>
      </c>
      <c r="I20" s="155" t="s">
        <v>749</v>
      </c>
      <c r="J20" s="180">
        <f>[1]AVG!E31</f>
        <v>7.2792611764705883</v>
      </c>
      <c r="K20" s="159" t="s">
        <v>750</v>
      </c>
      <c r="L20" s="159">
        <v>1</v>
      </c>
      <c r="M20" s="159" t="s">
        <v>60</v>
      </c>
      <c r="N20" s="159" t="s">
        <v>751</v>
      </c>
      <c r="O20" s="159"/>
      <c r="P20" s="159" t="s">
        <v>750</v>
      </c>
      <c r="Q20" s="159">
        <v>1</v>
      </c>
      <c r="R20" s="159" t="s">
        <v>34</v>
      </c>
    </row>
    <row r="21" spans="2:18" ht="25.4" customHeight="1">
      <c r="B21" s="158" t="s">
        <v>758</v>
      </c>
      <c r="C21" s="161">
        <f>[1]END!D19</f>
        <v>23.150400000000001</v>
      </c>
      <c r="D21" s="156">
        <f>[1]AVG!D19</f>
        <v>23.034400000000002</v>
      </c>
      <c r="H21" s="159">
        <v>1002</v>
      </c>
      <c r="I21" s="155" t="s">
        <v>749</v>
      </c>
      <c r="J21" s="180">
        <f>[1]AVG!E26</f>
        <v>7.7754200000000013</v>
      </c>
      <c r="K21" s="159" t="s">
        <v>750</v>
      </c>
      <c r="L21" s="159">
        <v>1</v>
      </c>
      <c r="M21" s="159" t="s">
        <v>40</v>
      </c>
      <c r="N21" s="159" t="s">
        <v>751</v>
      </c>
      <c r="O21" s="159"/>
      <c r="P21" s="159" t="s">
        <v>750</v>
      </c>
      <c r="Q21" s="159">
        <v>1</v>
      </c>
      <c r="R21" s="159" t="s">
        <v>34</v>
      </c>
    </row>
    <row r="22" spans="2:18" ht="25.4" customHeight="1">
      <c r="B22" s="158" t="s">
        <v>766</v>
      </c>
      <c r="C22" s="161">
        <f>[1]END!D20</f>
        <v>5.6913</v>
      </c>
      <c r="D22" s="156">
        <f>[1]AVG!D20</f>
        <v>5.6265999999999998</v>
      </c>
      <c r="H22" s="159">
        <v>1002</v>
      </c>
      <c r="I22" s="155" t="s">
        <v>749</v>
      </c>
      <c r="J22" s="180">
        <f>[1]AVG!E19</f>
        <v>1.4249788235294116</v>
      </c>
      <c r="K22" s="159" t="s">
        <v>750</v>
      </c>
      <c r="L22" s="159">
        <v>1</v>
      </c>
      <c r="M22" s="159" t="s">
        <v>758</v>
      </c>
      <c r="N22" s="159" t="s">
        <v>751</v>
      </c>
      <c r="O22" s="159"/>
      <c r="P22" s="159" t="s">
        <v>750</v>
      </c>
      <c r="Q22" s="159">
        <v>1</v>
      </c>
      <c r="R22" s="159" t="s">
        <v>34</v>
      </c>
    </row>
    <row r="23" spans="2:18" ht="25.4" customHeight="1">
      <c r="B23" s="158" t="s">
        <v>767</v>
      </c>
      <c r="C23" s="161">
        <f>[1]END!D21</f>
        <v>7.6E-3</v>
      </c>
      <c r="D23" s="161">
        <f>[1]AVG!D21</f>
        <v>7.7999999999999996E-3</v>
      </c>
    </row>
    <row r="24" spans="2:18" ht="25.4" customHeight="1">
      <c r="B24" s="158" t="s">
        <v>768</v>
      </c>
      <c r="C24" s="161">
        <f>[1]END!D22</f>
        <v>3.3799999999999997E-2</v>
      </c>
      <c r="D24" s="161">
        <f>[1]AVG!D22</f>
        <v>3.4099999999999998E-2</v>
      </c>
    </row>
    <row r="25" spans="2:18" ht="25.4" customHeight="1">
      <c r="B25" s="158" t="s">
        <v>769</v>
      </c>
      <c r="C25" s="161">
        <f>[1]END!D23</f>
        <v>1.7210000000000001</v>
      </c>
      <c r="D25" s="161">
        <f>[1]AVG!D23</f>
        <v>1.7669999999999999</v>
      </c>
      <c r="H25" s="155" t="s">
        <v>748</v>
      </c>
      <c r="I25" s="155" t="s">
        <v>749</v>
      </c>
      <c r="J25" s="181">
        <f>[1]END!D5</f>
        <v>0.22520000000000001</v>
      </c>
      <c r="K25" s="155" t="s">
        <v>750</v>
      </c>
      <c r="L25" s="155">
        <v>1</v>
      </c>
      <c r="M25" s="155" t="s">
        <v>64</v>
      </c>
      <c r="N25" s="155" t="s">
        <v>751</v>
      </c>
      <c r="O25" s="155"/>
      <c r="P25" s="155" t="s">
        <v>750</v>
      </c>
      <c r="Q25" s="155">
        <v>1</v>
      </c>
      <c r="R25" s="155" t="s">
        <v>747</v>
      </c>
    </row>
    <row r="26" spans="2:18" s="166" customFormat="1" ht="25.4" customHeight="1">
      <c r="B26" s="163"/>
      <c r="C26" s="165"/>
      <c r="D26" s="165"/>
      <c r="H26" s="159" t="s">
        <v>748</v>
      </c>
      <c r="I26" s="155" t="s">
        <v>749</v>
      </c>
      <c r="J26" s="160">
        <f>[1]END!D6</f>
        <v>36.496200000000002</v>
      </c>
      <c r="K26" s="159" t="s">
        <v>750</v>
      </c>
      <c r="L26" s="159">
        <v>1</v>
      </c>
      <c r="M26" s="159" t="s">
        <v>752</v>
      </c>
      <c r="N26" s="159" t="s">
        <v>751</v>
      </c>
      <c r="O26" s="159"/>
      <c r="P26" s="159" t="s">
        <v>750</v>
      </c>
      <c r="Q26" s="159">
        <v>1</v>
      </c>
      <c r="R26" s="155" t="s">
        <v>747</v>
      </c>
    </row>
    <row r="27" spans="2:18" ht="25.4" customHeight="1">
      <c r="B27" s="158" t="s">
        <v>770</v>
      </c>
      <c r="C27" s="161">
        <f>[1]END!D25</f>
        <v>20.474900000000002</v>
      </c>
      <c r="D27" s="156">
        <f>[1]AVG!D25</f>
        <v>20.617100000000001</v>
      </c>
      <c r="H27" s="159" t="s">
        <v>748</v>
      </c>
      <c r="I27" s="155" t="s">
        <v>749</v>
      </c>
      <c r="J27" s="182">
        <f>[1]END!E2</f>
        <v>32.017000000000003</v>
      </c>
      <c r="K27" s="159" t="s">
        <v>750</v>
      </c>
      <c r="L27" s="159">
        <v>1</v>
      </c>
      <c r="M27" s="159" t="s">
        <v>771</v>
      </c>
      <c r="N27" s="159" t="s">
        <v>751</v>
      </c>
      <c r="O27" s="159"/>
      <c r="P27" s="159" t="s">
        <v>750</v>
      </c>
      <c r="Q27" s="159">
        <v>1</v>
      </c>
      <c r="R27" s="155" t="s">
        <v>747</v>
      </c>
    </row>
    <row r="28" spans="2:18" ht="25.4" customHeight="1">
      <c r="B28" s="158" t="s">
        <v>40</v>
      </c>
      <c r="C28" s="161">
        <f>[1]END!D26</f>
        <v>4.1279000000000003</v>
      </c>
      <c r="D28" s="156">
        <f>[1]AVG!D26</f>
        <v>4.2214999999999998</v>
      </c>
      <c r="H28" s="167" t="s">
        <v>748</v>
      </c>
      <c r="I28" s="155" t="s">
        <v>749</v>
      </c>
      <c r="J28" s="168">
        <f>[1]END!D31</f>
        <v>4.4090999999999996</v>
      </c>
      <c r="K28" s="167" t="s">
        <v>750</v>
      </c>
      <c r="L28" s="167">
        <v>1</v>
      </c>
      <c r="M28" s="167" t="s">
        <v>61</v>
      </c>
      <c r="N28" s="167" t="s">
        <v>751</v>
      </c>
      <c r="O28" s="167"/>
      <c r="P28" s="167" t="s">
        <v>750</v>
      </c>
      <c r="Q28" s="167">
        <v>1</v>
      </c>
      <c r="R28" s="155" t="s">
        <v>747</v>
      </c>
    </row>
    <row r="29" spans="2:18" ht="25.4" customHeight="1">
      <c r="B29" s="158" t="s">
        <v>772</v>
      </c>
      <c r="C29" s="161">
        <f>[1]END!D27</f>
        <v>2.2499999999999999E-2</v>
      </c>
      <c r="D29" s="156">
        <f>[1]AVG!D27</f>
        <v>2.2700000000000001E-2</v>
      </c>
      <c r="H29" s="159" t="s">
        <v>748</v>
      </c>
      <c r="I29" s="155" t="s">
        <v>749</v>
      </c>
      <c r="J29" s="162">
        <f>[1]END!D31</f>
        <v>4.4090999999999996</v>
      </c>
      <c r="K29" s="159" t="s">
        <v>750</v>
      </c>
      <c r="L29" s="159">
        <v>1</v>
      </c>
      <c r="M29" s="159" t="s">
        <v>60</v>
      </c>
      <c r="N29" s="159" t="s">
        <v>751</v>
      </c>
      <c r="O29" s="159"/>
      <c r="P29" s="159" t="s">
        <v>750</v>
      </c>
      <c r="Q29" s="159">
        <v>1</v>
      </c>
      <c r="R29" s="155" t="s">
        <v>747</v>
      </c>
    </row>
    <row r="30" spans="2:18" ht="25.4" customHeight="1">
      <c r="B30" s="158" t="s">
        <v>773</v>
      </c>
      <c r="C30" s="161">
        <f>[1]END!D28</f>
        <v>0.37790000000000001</v>
      </c>
      <c r="D30" s="156">
        <f>[1]AVG!D28</f>
        <v>0.38040000000000002</v>
      </c>
      <c r="H30" s="159" t="s">
        <v>748</v>
      </c>
      <c r="I30" s="155" t="s">
        <v>749</v>
      </c>
      <c r="J30" s="162">
        <f>[1]END!D26</f>
        <v>4.1279000000000003</v>
      </c>
      <c r="K30" s="159" t="s">
        <v>750</v>
      </c>
      <c r="L30" s="159">
        <v>1</v>
      </c>
      <c r="M30" s="159" t="s">
        <v>40</v>
      </c>
      <c r="N30" s="159" t="s">
        <v>751</v>
      </c>
      <c r="O30" s="159"/>
      <c r="P30" s="159" t="s">
        <v>750</v>
      </c>
      <c r="Q30" s="159">
        <v>1</v>
      </c>
      <c r="R30" s="155" t="s">
        <v>747</v>
      </c>
    </row>
    <row r="31" spans="2:18" ht="25.4" customHeight="1">
      <c r="B31" s="158" t="s">
        <v>774</v>
      </c>
      <c r="C31" s="161">
        <f>[1]END!D29</f>
        <v>7.4234</v>
      </c>
      <c r="D31" s="156">
        <f>[1]AVG!D29</f>
        <v>7.3994</v>
      </c>
      <c r="H31" s="172" t="s">
        <v>748</v>
      </c>
      <c r="I31" s="155" t="s">
        <v>749</v>
      </c>
      <c r="J31" s="173">
        <f>[1]END!D19</f>
        <v>23.150400000000001</v>
      </c>
      <c r="K31" s="172" t="s">
        <v>750</v>
      </c>
      <c r="L31" s="172">
        <v>1</v>
      </c>
      <c r="M31" s="172" t="s">
        <v>758</v>
      </c>
      <c r="N31" s="172" t="s">
        <v>751</v>
      </c>
      <c r="O31" s="172"/>
      <c r="P31" s="172" t="s">
        <v>750</v>
      </c>
      <c r="Q31" s="172">
        <v>1</v>
      </c>
      <c r="R31" s="155" t="s">
        <v>747</v>
      </c>
    </row>
    <row r="32" spans="2:18" ht="25.4" customHeight="1">
      <c r="B32" s="158" t="s">
        <v>775</v>
      </c>
      <c r="C32" s="161">
        <f>[1]END!D30</f>
        <v>18.979700000000001</v>
      </c>
      <c r="D32" s="156">
        <f>[1]AVG!D30</f>
        <v>18.7729</v>
      </c>
      <c r="H32" s="172"/>
      <c r="I32" s="172"/>
      <c r="J32" s="173"/>
      <c r="K32" s="172"/>
      <c r="L32" s="172"/>
      <c r="M32" s="172"/>
      <c r="N32" s="172"/>
      <c r="O32" s="172"/>
      <c r="P32" s="172"/>
      <c r="Q32" s="172"/>
      <c r="R32" s="172"/>
    </row>
    <row r="33" spans="2:18" ht="25.4" customHeight="1">
      <c r="B33" s="158" t="s">
        <v>776</v>
      </c>
      <c r="C33" s="161">
        <f>[1]END!D31</f>
        <v>4.4090999999999996</v>
      </c>
      <c r="D33" s="156">
        <f>[1]AVG!D31</f>
        <v>4.5091999999999999</v>
      </c>
      <c r="H33" s="172"/>
      <c r="I33" s="172"/>
      <c r="J33" s="173"/>
      <c r="K33" s="172"/>
      <c r="L33" s="172"/>
      <c r="M33" s="172"/>
      <c r="N33" s="172"/>
      <c r="O33" s="172"/>
      <c r="P33" s="172"/>
      <c r="Q33" s="172"/>
      <c r="R33" s="172"/>
    </row>
    <row r="34" spans="2:18" s="166" customFormat="1" ht="25.4" customHeight="1">
      <c r="B34" s="183" t="s">
        <v>777</v>
      </c>
      <c r="C34" s="161">
        <f>[1]END!D32</f>
        <v>3.9220999999999999</v>
      </c>
      <c r="D34" s="161">
        <f>[1]AVG!D32</f>
        <v>4.1965000000000003</v>
      </c>
      <c r="H34" s="172"/>
      <c r="I34" s="172"/>
      <c r="J34" s="173"/>
      <c r="K34" s="172"/>
      <c r="L34" s="172"/>
      <c r="M34" s="172"/>
      <c r="N34" s="172"/>
      <c r="O34" s="172"/>
      <c r="P34" s="172"/>
      <c r="Q34" s="172"/>
      <c r="R34" s="172"/>
    </row>
    <row r="35" spans="2:18" ht="25.4" customHeight="1">
      <c r="B35" s="158" t="s">
        <v>778</v>
      </c>
      <c r="C35" s="161">
        <f>[1]END!D33</f>
        <v>0.57310000000000005</v>
      </c>
      <c r="D35" s="156">
        <f>[1]AVG!D33</f>
        <v>0.57020000000000004</v>
      </c>
      <c r="H35" s="172">
        <v>1002</v>
      </c>
      <c r="I35" s="155" t="s">
        <v>749</v>
      </c>
      <c r="J35" s="178">
        <f>[1]AVG!D5</f>
        <v>0.21840000000000001</v>
      </c>
      <c r="K35" s="172" t="s">
        <v>750</v>
      </c>
      <c r="L35" s="172">
        <v>1</v>
      </c>
      <c r="M35" s="172" t="s">
        <v>64</v>
      </c>
      <c r="N35" s="172" t="s">
        <v>751</v>
      </c>
      <c r="O35" s="172"/>
      <c r="P35" s="172" t="s">
        <v>750</v>
      </c>
      <c r="Q35" s="172">
        <v>1</v>
      </c>
      <c r="R35" s="155" t="s">
        <v>747</v>
      </c>
    </row>
    <row r="36" spans="2:18" ht="25.4" customHeight="1">
      <c r="B36" s="158" t="s">
        <v>779</v>
      </c>
      <c r="C36" s="161">
        <f>[1]END!D34</f>
        <v>24.5228</v>
      </c>
      <c r="D36" s="156">
        <f>[1]AVG!D34</f>
        <v>24.473299999999998</v>
      </c>
      <c r="H36" s="172">
        <v>1002</v>
      </c>
      <c r="I36" s="155" t="s">
        <v>749</v>
      </c>
      <c r="J36" s="176">
        <f>[1]AVG!D6</f>
        <v>35.148099999999999</v>
      </c>
      <c r="K36" s="172" t="s">
        <v>750</v>
      </c>
      <c r="L36" s="172">
        <v>1</v>
      </c>
      <c r="M36" s="172" t="s">
        <v>752</v>
      </c>
      <c r="N36" s="172" t="s">
        <v>751</v>
      </c>
      <c r="O36" s="172"/>
      <c r="P36" s="172" t="s">
        <v>750</v>
      </c>
      <c r="Q36" s="172">
        <v>1</v>
      </c>
      <c r="R36" s="155" t="s">
        <v>747</v>
      </c>
    </row>
    <row r="37" spans="2:18" ht="25.4" customHeight="1">
      <c r="B37" s="158" t="s">
        <v>780</v>
      </c>
      <c r="C37" s="161">
        <f>[1]END!D35</f>
        <v>0.95889999999999997</v>
      </c>
      <c r="D37" s="156">
        <f>[1]AVG!D35</f>
        <v>0.9698</v>
      </c>
      <c r="H37" s="172">
        <v>1002</v>
      </c>
      <c r="I37" s="155" t="s">
        <v>749</v>
      </c>
      <c r="J37" s="178">
        <f>[1]AVG!E2</f>
        <v>32.823589743589757</v>
      </c>
      <c r="K37" s="172" t="s">
        <v>750</v>
      </c>
      <c r="L37" s="172">
        <v>1</v>
      </c>
      <c r="M37" s="172" t="s">
        <v>771</v>
      </c>
      <c r="N37" s="172" t="s">
        <v>751</v>
      </c>
      <c r="O37" s="172"/>
      <c r="P37" s="172" t="s">
        <v>750</v>
      </c>
      <c r="Q37" s="172">
        <v>1</v>
      </c>
      <c r="R37" s="155" t="s">
        <v>747</v>
      </c>
    </row>
    <row r="38" spans="2:18" ht="25.4" customHeight="1">
      <c r="B38" s="158" t="s">
        <v>781</v>
      </c>
      <c r="C38" s="161">
        <f>[1]END!D36</f>
        <v>1.9E-3</v>
      </c>
      <c r="D38" s="156">
        <f>[1]AVG!D36</f>
        <v>2E-3</v>
      </c>
      <c r="H38" s="167">
        <v>1002</v>
      </c>
      <c r="I38" s="155" t="s">
        <v>749</v>
      </c>
      <c r="J38" s="179">
        <f>[1]AVG!D31</f>
        <v>4.5091999999999999</v>
      </c>
      <c r="K38" s="167" t="s">
        <v>750</v>
      </c>
      <c r="L38" s="167">
        <v>1</v>
      </c>
      <c r="M38" s="167" t="s">
        <v>61</v>
      </c>
      <c r="N38" s="167" t="s">
        <v>751</v>
      </c>
      <c r="O38" s="167"/>
      <c r="P38" s="167" t="s">
        <v>750</v>
      </c>
      <c r="Q38" s="167">
        <v>1</v>
      </c>
      <c r="R38" s="155" t="s">
        <v>747</v>
      </c>
    </row>
    <row r="39" spans="2:18" ht="24.75" customHeight="1">
      <c r="B39" s="184" t="s">
        <v>782</v>
      </c>
      <c r="C39" s="185">
        <f>[1]END!D37</f>
        <v>1.1999999999999999E-3</v>
      </c>
      <c r="D39" s="186">
        <f>[1]AVG!D37</f>
        <v>1.2999999999999999E-3</v>
      </c>
      <c r="H39" s="159">
        <v>1002</v>
      </c>
      <c r="I39" s="155" t="s">
        <v>749</v>
      </c>
      <c r="J39" s="180">
        <f>[1]AVG!D31</f>
        <v>4.5091999999999999</v>
      </c>
      <c r="K39" s="159" t="s">
        <v>750</v>
      </c>
      <c r="L39" s="159">
        <v>1</v>
      </c>
      <c r="M39" s="159" t="s">
        <v>60</v>
      </c>
      <c r="N39" s="159" t="s">
        <v>751</v>
      </c>
      <c r="O39" s="159"/>
      <c r="P39" s="159" t="s">
        <v>750</v>
      </c>
      <c r="Q39" s="159">
        <v>1</v>
      </c>
      <c r="R39" s="155" t="s">
        <v>747</v>
      </c>
    </row>
    <row r="40" spans="2:18" ht="24.75" customHeight="1">
      <c r="B40" s="187"/>
      <c r="C40" s="188"/>
      <c r="D40" s="188"/>
      <c r="H40" s="159">
        <v>1002</v>
      </c>
      <c r="I40" s="155" t="s">
        <v>749</v>
      </c>
      <c r="J40" s="180">
        <f>[1]AVG!D26</f>
        <v>4.2214999999999998</v>
      </c>
      <c r="K40" s="159" t="s">
        <v>750</v>
      </c>
      <c r="L40" s="159">
        <v>1</v>
      </c>
      <c r="M40" s="159" t="s">
        <v>40</v>
      </c>
      <c r="N40" s="159" t="s">
        <v>751</v>
      </c>
      <c r="O40" s="159"/>
      <c r="P40" s="159" t="s">
        <v>750</v>
      </c>
      <c r="Q40" s="159">
        <v>1</v>
      </c>
      <c r="R40" s="155" t="s">
        <v>747</v>
      </c>
    </row>
    <row r="41" spans="2:18" ht="19.5" customHeight="1">
      <c r="H41" s="159">
        <v>1002</v>
      </c>
      <c r="I41" s="155" t="s">
        <v>749</v>
      </c>
      <c r="J41" s="180">
        <f>[1]AVG!D19</f>
        <v>23.034400000000002</v>
      </c>
      <c r="K41" s="159" t="s">
        <v>750</v>
      </c>
      <c r="L41" s="159">
        <v>1</v>
      </c>
      <c r="M41" s="159" t="s">
        <v>758</v>
      </c>
      <c r="N41" s="159" t="s">
        <v>751</v>
      </c>
      <c r="O41" s="159"/>
      <c r="P41" s="159" t="s">
        <v>750</v>
      </c>
      <c r="Q41" s="159">
        <v>1</v>
      </c>
      <c r="R41" s="155" t="s">
        <v>747</v>
      </c>
    </row>
  </sheetData>
  <mergeCells count="1">
    <mergeCell ref="B2:D2"/>
  </mergeCells>
  <phoneticPr fontId="32" type="noConversion"/>
  <pageMargins left="0.74803149606299213" right="0.74803149606299213" top="0.59055118110236227" bottom="0.59055118110236227" header="0.51181102362204722" footer="0.5118110236220472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pane ySplit="3" topLeftCell="A4" activePane="bottomLeft" state="frozen"/>
      <selection pane="bottomLeft" activeCell="C21" sqref="C21"/>
    </sheetView>
  </sheetViews>
  <sheetFormatPr defaultRowHeight="18" customHeight="1"/>
  <cols>
    <col min="1" max="1" width="9.6328125" style="103" customWidth="1"/>
    <col min="2" max="2" width="51" style="103" customWidth="1"/>
    <col min="3" max="3" width="18.08984375" style="103" customWidth="1"/>
    <col min="4" max="4" width="4.6328125" style="103" customWidth="1"/>
    <col min="5" max="5" width="9.6328125" style="103" customWidth="1"/>
    <col min="6" max="6" width="17.6328125" style="103" customWidth="1"/>
    <col min="7" max="7" width="88.7265625" style="103" customWidth="1"/>
    <col min="8" max="256" width="9" style="103"/>
    <col min="257" max="257" width="9.6328125" style="103" customWidth="1"/>
    <col min="258" max="258" width="51" style="103" customWidth="1"/>
    <col min="259" max="259" width="18.08984375" style="103" customWidth="1"/>
    <col min="260" max="260" width="4.6328125" style="103" customWidth="1"/>
    <col min="261" max="261" width="9.6328125" style="103" customWidth="1"/>
    <col min="262" max="262" width="17.6328125" style="103" customWidth="1"/>
    <col min="263" max="263" width="88.7265625" style="103" customWidth="1"/>
    <col min="264" max="512" width="9" style="103"/>
    <col min="513" max="513" width="9.6328125" style="103" customWidth="1"/>
    <col min="514" max="514" width="51" style="103" customWidth="1"/>
    <col min="515" max="515" width="18.08984375" style="103" customWidth="1"/>
    <col min="516" max="516" width="4.6328125" style="103" customWidth="1"/>
    <col min="517" max="517" width="9.6328125" style="103" customWidth="1"/>
    <col min="518" max="518" width="17.6328125" style="103" customWidth="1"/>
    <col min="519" max="519" width="88.7265625" style="103" customWidth="1"/>
    <col min="520" max="768" width="9" style="103"/>
    <col min="769" max="769" width="9.6328125" style="103" customWidth="1"/>
    <col min="770" max="770" width="51" style="103" customWidth="1"/>
    <col min="771" max="771" width="18.08984375" style="103" customWidth="1"/>
    <col min="772" max="772" width="4.6328125" style="103" customWidth="1"/>
    <col min="773" max="773" width="9.6328125" style="103" customWidth="1"/>
    <col min="774" max="774" width="17.6328125" style="103" customWidth="1"/>
    <col min="775" max="775" width="88.7265625" style="103" customWidth="1"/>
    <col min="776" max="1024" width="9" style="103"/>
    <col min="1025" max="1025" width="9.6328125" style="103" customWidth="1"/>
    <col min="1026" max="1026" width="51" style="103" customWidth="1"/>
    <col min="1027" max="1027" width="18.08984375" style="103" customWidth="1"/>
    <col min="1028" max="1028" width="4.6328125" style="103" customWidth="1"/>
    <col min="1029" max="1029" width="9.6328125" style="103" customWidth="1"/>
    <col min="1030" max="1030" width="17.6328125" style="103" customWidth="1"/>
    <col min="1031" max="1031" width="88.7265625" style="103" customWidth="1"/>
    <col min="1032" max="1280" width="9" style="103"/>
    <col min="1281" max="1281" width="9.6328125" style="103" customWidth="1"/>
    <col min="1282" max="1282" width="51" style="103" customWidth="1"/>
    <col min="1283" max="1283" width="18.08984375" style="103" customWidth="1"/>
    <col min="1284" max="1284" width="4.6328125" style="103" customWidth="1"/>
    <col min="1285" max="1285" width="9.6328125" style="103" customWidth="1"/>
    <col min="1286" max="1286" width="17.6328125" style="103" customWidth="1"/>
    <col min="1287" max="1287" width="88.7265625" style="103" customWidth="1"/>
    <col min="1288" max="1536" width="9" style="103"/>
    <col min="1537" max="1537" width="9.6328125" style="103" customWidth="1"/>
    <col min="1538" max="1538" width="51" style="103" customWidth="1"/>
    <col min="1539" max="1539" width="18.08984375" style="103" customWidth="1"/>
    <col min="1540" max="1540" width="4.6328125" style="103" customWidth="1"/>
    <col min="1541" max="1541" width="9.6328125" style="103" customWidth="1"/>
    <col min="1542" max="1542" width="17.6328125" style="103" customWidth="1"/>
    <col min="1543" max="1543" width="88.7265625" style="103" customWidth="1"/>
    <col min="1544" max="1792" width="9" style="103"/>
    <col min="1793" max="1793" width="9.6328125" style="103" customWidth="1"/>
    <col min="1794" max="1794" width="51" style="103" customWidth="1"/>
    <col min="1795" max="1795" width="18.08984375" style="103" customWidth="1"/>
    <col min="1796" max="1796" width="4.6328125" style="103" customWidth="1"/>
    <col min="1797" max="1797" width="9.6328125" style="103" customWidth="1"/>
    <col min="1798" max="1798" width="17.6328125" style="103" customWidth="1"/>
    <col min="1799" max="1799" width="88.7265625" style="103" customWidth="1"/>
    <col min="1800" max="2048" width="9" style="103"/>
    <col min="2049" max="2049" width="9.6328125" style="103" customWidth="1"/>
    <col min="2050" max="2050" width="51" style="103" customWidth="1"/>
    <col min="2051" max="2051" width="18.08984375" style="103" customWidth="1"/>
    <col min="2052" max="2052" width="4.6328125" style="103" customWidth="1"/>
    <col min="2053" max="2053" width="9.6328125" style="103" customWidth="1"/>
    <col min="2054" max="2054" width="17.6328125" style="103" customWidth="1"/>
    <col min="2055" max="2055" width="88.7265625" style="103" customWidth="1"/>
    <col min="2056" max="2304" width="9" style="103"/>
    <col min="2305" max="2305" width="9.6328125" style="103" customWidth="1"/>
    <col min="2306" max="2306" width="51" style="103" customWidth="1"/>
    <col min="2307" max="2307" width="18.08984375" style="103" customWidth="1"/>
    <col min="2308" max="2308" width="4.6328125" style="103" customWidth="1"/>
    <col min="2309" max="2309" width="9.6328125" style="103" customWidth="1"/>
    <col min="2310" max="2310" width="17.6328125" style="103" customWidth="1"/>
    <col min="2311" max="2311" width="88.7265625" style="103" customWidth="1"/>
    <col min="2312" max="2560" width="9" style="103"/>
    <col min="2561" max="2561" width="9.6328125" style="103" customWidth="1"/>
    <col min="2562" max="2562" width="51" style="103" customWidth="1"/>
    <col min="2563" max="2563" width="18.08984375" style="103" customWidth="1"/>
    <col min="2564" max="2564" width="4.6328125" style="103" customWidth="1"/>
    <col min="2565" max="2565" width="9.6328125" style="103" customWidth="1"/>
    <col min="2566" max="2566" width="17.6328125" style="103" customWidth="1"/>
    <col min="2567" max="2567" width="88.7265625" style="103" customWidth="1"/>
    <col min="2568" max="2816" width="9" style="103"/>
    <col min="2817" max="2817" width="9.6328125" style="103" customWidth="1"/>
    <col min="2818" max="2818" width="51" style="103" customWidth="1"/>
    <col min="2819" max="2819" width="18.08984375" style="103" customWidth="1"/>
    <col min="2820" max="2820" width="4.6328125" style="103" customWidth="1"/>
    <col min="2821" max="2821" width="9.6328125" style="103" customWidth="1"/>
    <col min="2822" max="2822" width="17.6328125" style="103" customWidth="1"/>
    <col min="2823" max="2823" width="88.7265625" style="103" customWidth="1"/>
    <col min="2824" max="3072" width="9" style="103"/>
    <col min="3073" max="3073" width="9.6328125" style="103" customWidth="1"/>
    <col min="3074" max="3074" width="51" style="103" customWidth="1"/>
    <col min="3075" max="3075" width="18.08984375" style="103" customWidth="1"/>
    <col min="3076" max="3076" width="4.6328125" style="103" customWidth="1"/>
    <col min="3077" max="3077" width="9.6328125" style="103" customWidth="1"/>
    <col min="3078" max="3078" width="17.6328125" style="103" customWidth="1"/>
    <col min="3079" max="3079" width="88.7265625" style="103" customWidth="1"/>
    <col min="3080" max="3328" width="9" style="103"/>
    <col min="3329" max="3329" width="9.6328125" style="103" customWidth="1"/>
    <col min="3330" max="3330" width="51" style="103" customWidth="1"/>
    <col min="3331" max="3331" width="18.08984375" style="103" customWidth="1"/>
    <col min="3332" max="3332" width="4.6328125" style="103" customWidth="1"/>
    <col min="3333" max="3333" width="9.6328125" style="103" customWidth="1"/>
    <col min="3334" max="3334" width="17.6328125" style="103" customWidth="1"/>
    <col min="3335" max="3335" width="88.7265625" style="103" customWidth="1"/>
    <col min="3336" max="3584" width="9" style="103"/>
    <col min="3585" max="3585" width="9.6328125" style="103" customWidth="1"/>
    <col min="3586" max="3586" width="51" style="103" customWidth="1"/>
    <col min="3587" max="3587" width="18.08984375" style="103" customWidth="1"/>
    <col min="3588" max="3588" width="4.6328125" style="103" customWidth="1"/>
    <col min="3589" max="3589" width="9.6328125" style="103" customWidth="1"/>
    <col min="3590" max="3590" width="17.6328125" style="103" customWidth="1"/>
    <col min="3591" max="3591" width="88.7265625" style="103" customWidth="1"/>
    <col min="3592" max="3840" width="9" style="103"/>
    <col min="3841" max="3841" width="9.6328125" style="103" customWidth="1"/>
    <col min="3842" max="3842" width="51" style="103" customWidth="1"/>
    <col min="3843" max="3843" width="18.08984375" style="103" customWidth="1"/>
    <col min="3844" max="3844" width="4.6328125" style="103" customWidth="1"/>
    <col min="3845" max="3845" width="9.6328125" style="103" customWidth="1"/>
    <col min="3846" max="3846" width="17.6328125" style="103" customWidth="1"/>
    <col min="3847" max="3847" width="88.7265625" style="103" customWidth="1"/>
    <col min="3848" max="4096" width="9" style="103"/>
    <col min="4097" max="4097" width="9.6328125" style="103" customWidth="1"/>
    <col min="4098" max="4098" width="51" style="103" customWidth="1"/>
    <col min="4099" max="4099" width="18.08984375" style="103" customWidth="1"/>
    <col min="4100" max="4100" width="4.6328125" style="103" customWidth="1"/>
    <col min="4101" max="4101" width="9.6328125" style="103" customWidth="1"/>
    <col min="4102" max="4102" width="17.6328125" style="103" customWidth="1"/>
    <col min="4103" max="4103" width="88.7265625" style="103" customWidth="1"/>
    <col min="4104" max="4352" width="9" style="103"/>
    <col min="4353" max="4353" width="9.6328125" style="103" customWidth="1"/>
    <col min="4354" max="4354" width="51" style="103" customWidth="1"/>
    <col min="4355" max="4355" width="18.08984375" style="103" customWidth="1"/>
    <col min="4356" max="4356" width="4.6328125" style="103" customWidth="1"/>
    <col min="4357" max="4357" width="9.6328125" style="103" customWidth="1"/>
    <col min="4358" max="4358" width="17.6328125" style="103" customWidth="1"/>
    <col min="4359" max="4359" width="88.7265625" style="103" customWidth="1"/>
    <col min="4360" max="4608" width="9" style="103"/>
    <col min="4609" max="4609" width="9.6328125" style="103" customWidth="1"/>
    <col min="4610" max="4610" width="51" style="103" customWidth="1"/>
    <col min="4611" max="4611" width="18.08984375" style="103" customWidth="1"/>
    <col min="4612" max="4612" width="4.6328125" style="103" customWidth="1"/>
    <col min="4613" max="4613" width="9.6328125" style="103" customWidth="1"/>
    <col min="4614" max="4614" width="17.6328125" style="103" customWidth="1"/>
    <col min="4615" max="4615" width="88.7265625" style="103" customWidth="1"/>
    <col min="4616" max="4864" width="9" style="103"/>
    <col min="4865" max="4865" width="9.6328125" style="103" customWidth="1"/>
    <col min="4866" max="4866" width="51" style="103" customWidth="1"/>
    <col min="4867" max="4867" width="18.08984375" style="103" customWidth="1"/>
    <col min="4868" max="4868" width="4.6328125" style="103" customWidth="1"/>
    <col min="4869" max="4869" width="9.6328125" style="103" customWidth="1"/>
    <col min="4870" max="4870" width="17.6328125" style="103" customWidth="1"/>
    <col min="4871" max="4871" width="88.7265625" style="103" customWidth="1"/>
    <col min="4872" max="5120" width="9" style="103"/>
    <col min="5121" max="5121" width="9.6328125" style="103" customWidth="1"/>
    <col min="5122" max="5122" width="51" style="103" customWidth="1"/>
    <col min="5123" max="5123" width="18.08984375" style="103" customWidth="1"/>
    <col min="5124" max="5124" width="4.6328125" style="103" customWidth="1"/>
    <col min="5125" max="5125" width="9.6328125" style="103" customWidth="1"/>
    <col min="5126" max="5126" width="17.6328125" style="103" customWidth="1"/>
    <col min="5127" max="5127" width="88.7265625" style="103" customWidth="1"/>
    <col min="5128" max="5376" width="9" style="103"/>
    <col min="5377" max="5377" width="9.6328125" style="103" customWidth="1"/>
    <col min="5378" max="5378" width="51" style="103" customWidth="1"/>
    <col min="5379" max="5379" width="18.08984375" style="103" customWidth="1"/>
    <col min="5380" max="5380" width="4.6328125" style="103" customWidth="1"/>
    <col min="5381" max="5381" width="9.6328125" style="103" customWidth="1"/>
    <col min="5382" max="5382" width="17.6328125" style="103" customWidth="1"/>
    <col min="5383" max="5383" width="88.7265625" style="103" customWidth="1"/>
    <col min="5384" max="5632" width="9" style="103"/>
    <col min="5633" max="5633" width="9.6328125" style="103" customWidth="1"/>
    <col min="5634" max="5634" width="51" style="103" customWidth="1"/>
    <col min="5635" max="5635" width="18.08984375" style="103" customWidth="1"/>
    <col min="5636" max="5636" width="4.6328125" style="103" customWidth="1"/>
    <col min="5637" max="5637" width="9.6328125" style="103" customWidth="1"/>
    <col min="5638" max="5638" width="17.6328125" style="103" customWidth="1"/>
    <col min="5639" max="5639" width="88.7265625" style="103" customWidth="1"/>
    <col min="5640" max="5888" width="9" style="103"/>
    <col min="5889" max="5889" width="9.6328125" style="103" customWidth="1"/>
    <col min="5890" max="5890" width="51" style="103" customWidth="1"/>
    <col min="5891" max="5891" width="18.08984375" style="103" customWidth="1"/>
    <col min="5892" max="5892" width="4.6328125" style="103" customWidth="1"/>
    <col min="5893" max="5893" width="9.6328125" style="103" customWidth="1"/>
    <col min="5894" max="5894" width="17.6328125" style="103" customWidth="1"/>
    <col min="5895" max="5895" width="88.7265625" style="103" customWidth="1"/>
    <col min="5896" max="6144" width="9" style="103"/>
    <col min="6145" max="6145" width="9.6328125" style="103" customWidth="1"/>
    <col min="6146" max="6146" width="51" style="103" customWidth="1"/>
    <col min="6147" max="6147" width="18.08984375" style="103" customWidth="1"/>
    <col min="6148" max="6148" width="4.6328125" style="103" customWidth="1"/>
    <col min="6149" max="6149" width="9.6328125" style="103" customWidth="1"/>
    <col min="6150" max="6150" width="17.6328125" style="103" customWidth="1"/>
    <col min="6151" max="6151" width="88.7265625" style="103" customWidth="1"/>
    <col min="6152" max="6400" width="9" style="103"/>
    <col min="6401" max="6401" width="9.6328125" style="103" customWidth="1"/>
    <col min="6402" max="6402" width="51" style="103" customWidth="1"/>
    <col min="6403" max="6403" width="18.08984375" style="103" customWidth="1"/>
    <col min="6404" max="6404" width="4.6328125" style="103" customWidth="1"/>
    <col min="6405" max="6405" width="9.6328125" style="103" customWidth="1"/>
    <col min="6406" max="6406" width="17.6328125" style="103" customWidth="1"/>
    <col min="6407" max="6407" width="88.7265625" style="103" customWidth="1"/>
    <col min="6408" max="6656" width="9" style="103"/>
    <col min="6657" max="6657" width="9.6328125" style="103" customWidth="1"/>
    <col min="6658" max="6658" width="51" style="103" customWidth="1"/>
    <col min="6659" max="6659" width="18.08984375" style="103" customWidth="1"/>
    <col min="6660" max="6660" width="4.6328125" style="103" customWidth="1"/>
    <col min="6661" max="6661" width="9.6328125" style="103" customWidth="1"/>
    <col min="6662" max="6662" width="17.6328125" style="103" customWidth="1"/>
    <col min="6663" max="6663" width="88.7265625" style="103" customWidth="1"/>
    <col min="6664" max="6912" width="9" style="103"/>
    <col min="6913" max="6913" width="9.6328125" style="103" customWidth="1"/>
    <col min="6914" max="6914" width="51" style="103" customWidth="1"/>
    <col min="6915" max="6915" width="18.08984375" style="103" customWidth="1"/>
    <col min="6916" max="6916" width="4.6328125" style="103" customWidth="1"/>
    <col min="6917" max="6917" width="9.6328125" style="103" customWidth="1"/>
    <col min="6918" max="6918" width="17.6328125" style="103" customWidth="1"/>
    <col min="6919" max="6919" width="88.7265625" style="103" customWidth="1"/>
    <col min="6920" max="7168" width="9" style="103"/>
    <col min="7169" max="7169" width="9.6328125" style="103" customWidth="1"/>
    <col min="7170" max="7170" width="51" style="103" customWidth="1"/>
    <col min="7171" max="7171" width="18.08984375" style="103" customWidth="1"/>
    <col min="7172" max="7172" width="4.6328125" style="103" customWidth="1"/>
    <col min="7173" max="7173" width="9.6328125" style="103" customWidth="1"/>
    <col min="7174" max="7174" width="17.6328125" style="103" customWidth="1"/>
    <col min="7175" max="7175" width="88.7265625" style="103" customWidth="1"/>
    <col min="7176" max="7424" width="9" style="103"/>
    <col min="7425" max="7425" width="9.6328125" style="103" customWidth="1"/>
    <col min="7426" max="7426" width="51" style="103" customWidth="1"/>
    <col min="7427" max="7427" width="18.08984375" style="103" customWidth="1"/>
    <col min="7428" max="7428" width="4.6328125" style="103" customWidth="1"/>
    <col min="7429" max="7429" width="9.6328125" style="103" customWidth="1"/>
    <col min="7430" max="7430" width="17.6328125" style="103" customWidth="1"/>
    <col min="7431" max="7431" width="88.7265625" style="103" customWidth="1"/>
    <col min="7432" max="7680" width="9" style="103"/>
    <col min="7681" max="7681" width="9.6328125" style="103" customWidth="1"/>
    <col min="7682" max="7682" width="51" style="103" customWidth="1"/>
    <col min="7683" max="7683" width="18.08984375" style="103" customWidth="1"/>
    <col min="7684" max="7684" width="4.6328125" style="103" customWidth="1"/>
    <col min="7685" max="7685" width="9.6328125" style="103" customWidth="1"/>
    <col min="7686" max="7686" width="17.6328125" style="103" customWidth="1"/>
    <col min="7687" max="7687" width="88.7265625" style="103" customWidth="1"/>
    <col min="7688" max="7936" width="9" style="103"/>
    <col min="7937" max="7937" width="9.6328125" style="103" customWidth="1"/>
    <col min="7938" max="7938" width="51" style="103" customWidth="1"/>
    <col min="7939" max="7939" width="18.08984375" style="103" customWidth="1"/>
    <col min="7940" max="7940" width="4.6328125" style="103" customWidth="1"/>
    <col min="7941" max="7941" width="9.6328125" style="103" customWidth="1"/>
    <col min="7942" max="7942" width="17.6328125" style="103" customWidth="1"/>
    <col min="7943" max="7943" width="88.7265625" style="103" customWidth="1"/>
    <col min="7944" max="8192" width="9" style="103"/>
    <col min="8193" max="8193" width="9.6328125" style="103" customWidth="1"/>
    <col min="8194" max="8194" width="51" style="103" customWidth="1"/>
    <col min="8195" max="8195" width="18.08984375" style="103" customWidth="1"/>
    <col min="8196" max="8196" width="4.6328125" style="103" customWidth="1"/>
    <col min="8197" max="8197" width="9.6328125" style="103" customWidth="1"/>
    <col min="8198" max="8198" width="17.6328125" style="103" customWidth="1"/>
    <col min="8199" max="8199" width="88.7265625" style="103" customWidth="1"/>
    <col min="8200" max="8448" width="9" style="103"/>
    <col min="8449" max="8449" width="9.6328125" style="103" customWidth="1"/>
    <col min="8450" max="8450" width="51" style="103" customWidth="1"/>
    <col min="8451" max="8451" width="18.08984375" style="103" customWidth="1"/>
    <col min="8452" max="8452" width="4.6328125" style="103" customWidth="1"/>
    <col min="8453" max="8453" width="9.6328125" style="103" customWidth="1"/>
    <col min="8454" max="8454" width="17.6328125" style="103" customWidth="1"/>
    <col min="8455" max="8455" width="88.7265625" style="103" customWidth="1"/>
    <col min="8456" max="8704" width="9" style="103"/>
    <col min="8705" max="8705" width="9.6328125" style="103" customWidth="1"/>
    <col min="8706" max="8706" width="51" style="103" customWidth="1"/>
    <col min="8707" max="8707" width="18.08984375" style="103" customWidth="1"/>
    <col min="8708" max="8708" width="4.6328125" style="103" customWidth="1"/>
    <col min="8709" max="8709" width="9.6328125" style="103" customWidth="1"/>
    <col min="8710" max="8710" width="17.6328125" style="103" customWidth="1"/>
    <col min="8711" max="8711" width="88.7265625" style="103" customWidth="1"/>
    <col min="8712" max="8960" width="9" style="103"/>
    <col min="8961" max="8961" width="9.6328125" style="103" customWidth="1"/>
    <col min="8962" max="8962" width="51" style="103" customWidth="1"/>
    <col min="8963" max="8963" width="18.08984375" style="103" customWidth="1"/>
    <col min="8964" max="8964" width="4.6328125" style="103" customWidth="1"/>
    <col min="8965" max="8965" width="9.6328125" style="103" customWidth="1"/>
    <col min="8966" max="8966" width="17.6328125" style="103" customWidth="1"/>
    <col min="8967" max="8967" width="88.7265625" style="103" customWidth="1"/>
    <col min="8968" max="9216" width="9" style="103"/>
    <col min="9217" max="9217" width="9.6328125" style="103" customWidth="1"/>
    <col min="9218" max="9218" width="51" style="103" customWidth="1"/>
    <col min="9219" max="9219" width="18.08984375" style="103" customWidth="1"/>
    <col min="9220" max="9220" width="4.6328125" style="103" customWidth="1"/>
    <col min="9221" max="9221" width="9.6328125" style="103" customWidth="1"/>
    <col min="9222" max="9222" width="17.6328125" style="103" customWidth="1"/>
    <col min="9223" max="9223" width="88.7265625" style="103" customWidth="1"/>
    <col min="9224" max="9472" width="9" style="103"/>
    <col min="9473" max="9473" width="9.6328125" style="103" customWidth="1"/>
    <col min="9474" max="9474" width="51" style="103" customWidth="1"/>
    <col min="9475" max="9475" width="18.08984375" style="103" customWidth="1"/>
    <col min="9476" max="9476" width="4.6328125" style="103" customWidth="1"/>
    <col min="9477" max="9477" width="9.6328125" style="103" customWidth="1"/>
    <col min="9478" max="9478" width="17.6328125" style="103" customWidth="1"/>
    <col min="9479" max="9479" width="88.7265625" style="103" customWidth="1"/>
    <col min="9480" max="9728" width="9" style="103"/>
    <col min="9729" max="9729" width="9.6328125" style="103" customWidth="1"/>
    <col min="9730" max="9730" width="51" style="103" customWidth="1"/>
    <col min="9731" max="9731" width="18.08984375" style="103" customWidth="1"/>
    <col min="9732" max="9732" width="4.6328125" style="103" customWidth="1"/>
    <col min="9733" max="9733" width="9.6328125" style="103" customWidth="1"/>
    <col min="9734" max="9734" width="17.6328125" style="103" customWidth="1"/>
    <col min="9735" max="9735" width="88.7265625" style="103" customWidth="1"/>
    <col min="9736" max="9984" width="9" style="103"/>
    <col min="9985" max="9985" width="9.6328125" style="103" customWidth="1"/>
    <col min="9986" max="9986" width="51" style="103" customWidth="1"/>
    <col min="9987" max="9987" width="18.08984375" style="103" customWidth="1"/>
    <col min="9988" max="9988" width="4.6328125" style="103" customWidth="1"/>
    <col min="9989" max="9989" width="9.6328125" style="103" customWidth="1"/>
    <col min="9990" max="9990" width="17.6328125" style="103" customWidth="1"/>
    <col min="9991" max="9991" width="88.7265625" style="103" customWidth="1"/>
    <col min="9992" max="10240" width="9" style="103"/>
    <col min="10241" max="10241" width="9.6328125" style="103" customWidth="1"/>
    <col min="10242" max="10242" width="51" style="103" customWidth="1"/>
    <col min="10243" max="10243" width="18.08984375" style="103" customWidth="1"/>
    <col min="10244" max="10244" width="4.6328125" style="103" customWidth="1"/>
    <col min="10245" max="10245" width="9.6328125" style="103" customWidth="1"/>
    <col min="10246" max="10246" width="17.6328125" style="103" customWidth="1"/>
    <col min="10247" max="10247" width="88.7265625" style="103" customWidth="1"/>
    <col min="10248" max="10496" width="9" style="103"/>
    <col min="10497" max="10497" width="9.6328125" style="103" customWidth="1"/>
    <col min="10498" max="10498" width="51" style="103" customWidth="1"/>
    <col min="10499" max="10499" width="18.08984375" style="103" customWidth="1"/>
    <col min="10500" max="10500" width="4.6328125" style="103" customWidth="1"/>
    <col min="10501" max="10501" width="9.6328125" style="103" customWidth="1"/>
    <col min="10502" max="10502" width="17.6328125" style="103" customWidth="1"/>
    <col min="10503" max="10503" width="88.7265625" style="103" customWidth="1"/>
    <col min="10504" max="10752" width="9" style="103"/>
    <col min="10753" max="10753" width="9.6328125" style="103" customWidth="1"/>
    <col min="10754" max="10754" width="51" style="103" customWidth="1"/>
    <col min="10755" max="10755" width="18.08984375" style="103" customWidth="1"/>
    <col min="10756" max="10756" width="4.6328125" style="103" customWidth="1"/>
    <col min="10757" max="10757" width="9.6328125" style="103" customWidth="1"/>
    <col min="10758" max="10758" width="17.6328125" style="103" customWidth="1"/>
    <col min="10759" max="10759" width="88.7265625" style="103" customWidth="1"/>
    <col min="10760" max="11008" width="9" style="103"/>
    <col min="11009" max="11009" width="9.6328125" style="103" customWidth="1"/>
    <col min="11010" max="11010" width="51" style="103" customWidth="1"/>
    <col min="11011" max="11011" width="18.08984375" style="103" customWidth="1"/>
    <col min="11012" max="11012" width="4.6328125" style="103" customWidth="1"/>
    <col min="11013" max="11013" width="9.6328125" style="103" customWidth="1"/>
    <col min="11014" max="11014" width="17.6328125" style="103" customWidth="1"/>
    <col min="11015" max="11015" width="88.7265625" style="103" customWidth="1"/>
    <col min="11016" max="11264" width="9" style="103"/>
    <col min="11265" max="11265" width="9.6328125" style="103" customWidth="1"/>
    <col min="11266" max="11266" width="51" style="103" customWidth="1"/>
    <col min="11267" max="11267" width="18.08984375" style="103" customWidth="1"/>
    <col min="11268" max="11268" width="4.6328125" style="103" customWidth="1"/>
    <col min="11269" max="11269" width="9.6328125" style="103" customWidth="1"/>
    <col min="11270" max="11270" width="17.6328125" style="103" customWidth="1"/>
    <col min="11271" max="11271" width="88.7265625" style="103" customWidth="1"/>
    <col min="11272" max="11520" width="9" style="103"/>
    <col min="11521" max="11521" width="9.6328125" style="103" customWidth="1"/>
    <col min="11522" max="11522" width="51" style="103" customWidth="1"/>
    <col min="11523" max="11523" width="18.08984375" style="103" customWidth="1"/>
    <col min="11524" max="11524" width="4.6328125" style="103" customWidth="1"/>
    <col min="11525" max="11525" width="9.6328125" style="103" customWidth="1"/>
    <col min="11526" max="11526" width="17.6328125" style="103" customWidth="1"/>
    <col min="11527" max="11527" width="88.7265625" style="103" customWidth="1"/>
    <col min="11528" max="11776" width="9" style="103"/>
    <col min="11777" max="11777" width="9.6328125" style="103" customWidth="1"/>
    <col min="11778" max="11778" width="51" style="103" customWidth="1"/>
    <col min="11779" max="11779" width="18.08984375" style="103" customWidth="1"/>
    <col min="11780" max="11780" width="4.6328125" style="103" customWidth="1"/>
    <col min="11781" max="11781" width="9.6328125" style="103" customWidth="1"/>
    <col min="11782" max="11782" width="17.6328125" style="103" customWidth="1"/>
    <col min="11783" max="11783" width="88.7265625" style="103" customWidth="1"/>
    <col min="11784" max="12032" width="9" style="103"/>
    <col min="12033" max="12033" width="9.6328125" style="103" customWidth="1"/>
    <col min="12034" max="12034" width="51" style="103" customWidth="1"/>
    <col min="12035" max="12035" width="18.08984375" style="103" customWidth="1"/>
    <col min="12036" max="12036" width="4.6328125" style="103" customWidth="1"/>
    <col min="12037" max="12037" width="9.6328125" style="103" customWidth="1"/>
    <col min="12038" max="12038" width="17.6328125" style="103" customWidth="1"/>
    <col min="12039" max="12039" width="88.7265625" style="103" customWidth="1"/>
    <col min="12040" max="12288" width="9" style="103"/>
    <col min="12289" max="12289" width="9.6328125" style="103" customWidth="1"/>
    <col min="12290" max="12290" width="51" style="103" customWidth="1"/>
    <col min="12291" max="12291" width="18.08984375" style="103" customWidth="1"/>
    <col min="12292" max="12292" width="4.6328125" style="103" customWidth="1"/>
    <col min="12293" max="12293" width="9.6328125" style="103" customWidth="1"/>
    <col min="12294" max="12294" width="17.6328125" style="103" customWidth="1"/>
    <col min="12295" max="12295" width="88.7265625" style="103" customWidth="1"/>
    <col min="12296" max="12544" width="9" style="103"/>
    <col min="12545" max="12545" width="9.6328125" style="103" customWidth="1"/>
    <col min="12546" max="12546" width="51" style="103" customWidth="1"/>
    <col min="12547" max="12547" width="18.08984375" style="103" customWidth="1"/>
    <col min="12548" max="12548" width="4.6328125" style="103" customWidth="1"/>
    <col min="12549" max="12549" width="9.6328125" style="103" customWidth="1"/>
    <col min="12550" max="12550" width="17.6328125" style="103" customWidth="1"/>
    <col min="12551" max="12551" width="88.7265625" style="103" customWidth="1"/>
    <col min="12552" max="12800" width="9" style="103"/>
    <col min="12801" max="12801" width="9.6328125" style="103" customWidth="1"/>
    <col min="12802" max="12802" width="51" style="103" customWidth="1"/>
    <col min="12803" max="12803" width="18.08984375" style="103" customWidth="1"/>
    <col min="12804" max="12804" width="4.6328125" style="103" customWidth="1"/>
    <col min="12805" max="12805" width="9.6328125" style="103" customWidth="1"/>
    <col min="12806" max="12806" width="17.6328125" style="103" customWidth="1"/>
    <col min="12807" max="12807" width="88.7265625" style="103" customWidth="1"/>
    <col min="12808" max="13056" width="9" style="103"/>
    <col min="13057" max="13057" width="9.6328125" style="103" customWidth="1"/>
    <col min="13058" max="13058" width="51" style="103" customWidth="1"/>
    <col min="13059" max="13059" width="18.08984375" style="103" customWidth="1"/>
    <col min="13060" max="13060" width="4.6328125" style="103" customWidth="1"/>
    <col min="13061" max="13061" width="9.6328125" style="103" customWidth="1"/>
    <col min="13062" max="13062" width="17.6328125" style="103" customWidth="1"/>
    <col min="13063" max="13063" width="88.7265625" style="103" customWidth="1"/>
    <col min="13064" max="13312" width="9" style="103"/>
    <col min="13313" max="13313" width="9.6328125" style="103" customWidth="1"/>
    <col min="13314" max="13314" width="51" style="103" customWidth="1"/>
    <col min="13315" max="13315" width="18.08984375" style="103" customWidth="1"/>
    <col min="13316" max="13316" width="4.6328125" style="103" customWidth="1"/>
    <col min="13317" max="13317" width="9.6328125" style="103" customWidth="1"/>
    <col min="13318" max="13318" width="17.6328125" style="103" customWidth="1"/>
    <col min="13319" max="13319" width="88.7265625" style="103" customWidth="1"/>
    <col min="13320" max="13568" width="9" style="103"/>
    <col min="13569" max="13569" width="9.6328125" style="103" customWidth="1"/>
    <col min="13570" max="13570" width="51" style="103" customWidth="1"/>
    <col min="13571" max="13571" width="18.08984375" style="103" customWidth="1"/>
    <col min="13572" max="13572" width="4.6328125" style="103" customWidth="1"/>
    <col min="13573" max="13573" width="9.6328125" style="103" customWidth="1"/>
    <col min="13574" max="13574" width="17.6328125" style="103" customWidth="1"/>
    <col min="13575" max="13575" width="88.7265625" style="103" customWidth="1"/>
    <col min="13576" max="13824" width="9" style="103"/>
    <col min="13825" max="13825" width="9.6328125" style="103" customWidth="1"/>
    <col min="13826" max="13826" width="51" style="103" customWidth="1"/>
    <col min="13827" max="13827" width="18.08984375" style="103" customWidth="1"/>
    <col min="13828" max="13828" width="4.6328125" style="103" customWidth="1"/>
    <col min="13829" max="13829" width="9.6328125" style="103" customWidth="1"/>
    <col min="13830" max="13830" width="17.6328125" style="103" customWidth="1"/>
    <col min="13831" max="13831" width="88.7265625" style="103" customWidth="1"/>
    <col min="13832" max="14080" width="9" style="103"/>
    <col min="14081" max="14081" width="9.6328125" style="103" customWidth="1"/>
    <col min="14082" max="14082" width="51" style="103" customWidth="1"/>
    <col min="14083" max="14083" width="18.08984375" style="103" customWidth="1"/>
    <col min="14084" max="14084" width="4.6328125" style="103" customWidth="1"/>
    <col min="14085" max="14085" width="9.6328125" style="103" customWidth="1"/>
    <col min="14086" max="14086" width="17.6328125" style="103" customWidth="1"/>
    <col min="14087" max="14087" width="88.7265625" style="103" customWidth="1"/>
    <col min="14088" max="14336" width="9" style="103"/>
    <col min="14337" max="14337" width="9.6328125" style="103" customWidth="1"/>
    <col min="14338" max="14338" width="51" style="103" customWidth="1"/>
    <col min="14339" max="14339" width="18.08984375" style="103" customWidth="1"/>
    <col min="14340" max="14340" width="4.6328125" style="103" customWidth="1"/>
    <col min="14341" max="14341" width="9.6328125" style="103" customWidth="1"/>
    <col min="14342" max="14342" width="17.6328125" style="103" customWidth="1"/>
    <col min="14343" max="14343" width="88.7265625" style="103" customWidth="1"/>
    <col min="14344" max="14592" width="9" style="103"/>
    <col min="14593" max="14593" width="9.6328125" style="103" customWidth="1"/>
    <col min="14594" max="14594" width="51" style="103" customWidth="1"/>
    <col min="14595" max="14595" width="18.08984375" style="103" customWidth="1"/>
    <col min="14596" max="14596" width="4.6328125" style="103" customWidth="1"/>
    <col min="14597" max="14597" width="9.6328125" style="103" customWidth="1"/>
    <col min="14598" max="14598" width="17.6328125" style="103" customWidth="1"/>
    <col min="14599" max="14599" width="88.7265625" style="103" customWidth="1"/>
    <col min="14600" max="14848" width="9" style="103"/>
    <col min="14849" max="14849" width="9.6328125" style="103" customWidth="1"/>
    <col min="14850" max="14850" width="51" style="103" customWidth="1"/>
    <col min="14851" max="14851" width="18.08984375" style="103" customWidth="1"/>
    <col min="14852" max="14852" width="4.6328125" style="103" customWidth="1"/>
    <col min="14853" max="14853" width="9.6328125" style="103" customWidth="1"/>
    <col min="14854" max="14854" width="17.6328125" style="103" customWidth="1"/>
    <col min="14855" max="14855" width="88.7265625" style="103" customWidth="1"/>
    <col min="14856" max="15104" width="9" style="103"/>
    <col min="15105" max="15105" width="9.6328125" style="103" customWidth="1"/>
    <col min="15106" max="15106" width="51" style="103" customWidth="1"/>
    <col min="15107" max="15107" width="18.08984375" style="103" customWidth="1"/>
    <col min="15108" max="15108" width="4.6328125" style="103" customWidth="1"/>
    <col min="15109" max="15109" width="9.6328125" style="103" customWidth="1"/>
    <col min="15110" max="15110" width="17.6328125" style="103" customWidth="1"/>
    <col min="15111" max="15111" width="88.7265625" style="103" customWidth="1"/>
    <col min="15112" max="15360" width="9" style="103"/>
    <col min="15361" max="15361" width="9.6328125" style="103" customWidth="1"/>
    <col min="15362" max="15362" width="51" style="103" customWidth="1"/>
    <col min="15363" max="15363" width="18.08984375" style="103" customWidth="1"/>
    <col min="15364" max="15364" width="4.6328125" style="103" customWidth="1"/>
    <col min="15365" max="15365" width="9.6328125" style="103" customWidth="1"/>
    <col min="15366" max="15366" width="17.6328125" style="103" customWidth="1"/>
    <col min="15367" max="15367" width="88.7265625" style="103" customWidth="1"/>
    <col min="15368" max="15616" width="9" style="103"/>
    <col min="15617" max="15617" width="9.6328125" style="103" customWidth="1"/>
    <col min="15618" max="15618" width="51" style="103" customWidth="1"/>
    <col min="15619" max="15619" width="18.08984375" style="103" customWidth="1"/>
    <col min="15620" max="15620" width="4.6328125" style="103" customWidth="1"/>
    <col min="15621" max="15621" width="9.6328125" style="103" customWidth="1"/>
    <col min="15622" max="15622" width="17.6328125" style="103" customWidth="1"/>
    <col min="15623" max="15623" width="88.7265625" style="103" customWidth="1"/>
    <col min="15624" max="15872" width="9" style="103"/>
    <col min="15873" max="15873" width="9.6328125" style="103" customWidth="1"/>
    <col min="15874" max="15874" width="51" style="103" customWidth="1"/>
    <col min="15875" max="15875" width="18.08984375" style="103" customWidth="1"/>
    <col min="15876" max="15876" width="4.6328125" style="103" customWidth="1"/>
    <col min="15877" max="15877" width="9.6328125" style="103" customWidth="1"/>
    <col min="15878" max="15878" width="17.6328125" style="103" customWidth="1"/>
    <col min="15879" max="15879" width="88.7265625" style="103" customWidth="1"/>
    <col min="15880" max="16128" width="9" style="103"/>
    <col min="16129" max="16129" width="9.6328125" style="103" customWidth="1"/>
    <col min="16130" max="16130" width="51" style="103" customWidth="1"/>
    <col min="16131" max="16131" width="18.08984375" style="103" customWidth="1"/>
    <col min="16132" max="16132" width="4.6328125" style="103" customWidth="1"/>
    <col min="16133" max="16133" width="9.6328125" style="103" customWidth="1"/>
    <col min="16134" max="16134" width="17.6328125" style="103" customWidth="1"/>
    <col min="16135" max="16135" width="88.7265625" style="103" customWidth="1"/>
    <col min="16136" max="16384" width="9" style="103"/>
  </cols>
  <sheetData>
    <row r="1" spans="1:8" ht="42" customHeight="1">
      <c r="A1" s="264" t="s">
        <v>804</v>
      </c>
      <c r="B1" s="265"/>
      <c r="C1" s="265"/>
      <c r="D1" s="265"/>
      <c r="E1" s="265"/>
      <c r="F1" s="265"/>
      <c r="G1" s="265"/>
      <c r="H1" s="265"/>
    </row>
    <row r="2" spans="1:8" ht="15">
      <c r="A2" s="266" t="s">
        <v>805</v>
      </c>
      <c r="B2" s="265"/>
      <c r="C2" s="265"/>
      <c r="D2" s="265"/>
      <c r="E2" s="265"/>
      <c r="F2" s="265"/>
      <c r="G2" s="265"/>
      <c r="H2" s="265"/>
    </row>
    <row r="3" spans="1:8" ht="15">
      <c r="A3" s="205" t="s">
        <v>806</v>
      </c>
      <c r="B3" s="205" t="s">
        <v>807</v>
      </c>
      <c r="C3" s="205" t="s">
        <v>808</v>
      </c>
      <c r="D3" s="205" t="s">
        <v>789</v>
      </c>
      <c r="E3" s="205" t="s">
        <v>809</v>
      </c>
      <c r="F3" s="205" t="s">
        <v>810</v>
      </c>
      <c r="G3" s="205" t="s">
        <v>811</v>
      </c>
    </row>
    <row r="4" spans="1:8" ht="13">
      <c r="A4" s="206" t="s">
        <v>812</v>
      </c>
      <c r="B4" s="206" t="s">
        <v>813</v>
      </c>
      <c r="C4" s="206" t="s">
        <v>151</v>
      </c>
      <c r="D4" s="206" t="s">
        <v>814</v>
      </c>
      <c r="E4" s="206" t="s">
        <v>815</v>
      </c>
      <c r="F4" s="206" t="s">
        <v>151</v>
      </c>
      <c r="G4" s="206" t="s">
        <v>816</v>
      </c>
    </row>
    <row r="5" spans="1:8" ht="26">
      <c r="A5" s="206" t="s">
        <v>817</v>
      </c>
      <c r="B5" s="206" t="s">
        <v>818</v>
      </c>
      <c r="C5" s="206" t="s">
        <v>819</v>
      </c>
      <c r="D5" s="206" t="s">
        <v>48</v>
      </c>
      <c r="E5" s="206" t="s">
        <v>820</v>
      </c>
      <c r="F5" s="206" t="s">
        <v>151</v>
      </c>
      <c r="G5" s="206" t="s">
        <v>821</v>
      </c>
    </row>
    <row r="6" spans="1:8" ht="26">
      <c r="A6" s="206" t="s">
        <v>822</v>
      </c>
      <c r="B6" s="206" t="s">
        <v>823</v>
      </c>
      <c r="C6" s="206" t="s">
        <v>824</v>
      </c>
      <c r="D6" s="206" t="s">
        <v>48</v>
      </c>
      <c r="E6" s="206" t="s">
        <v>820</v>
      </c>
      <c r="F6" s="206" t="s">
        <v>151</v>
      </c>
      <c r="G6" s="206" t="s">
        <v>825</v>
      </c>
    </row>
    <row r="7" spans="1:8" ht="26">
      <c r="A7" s="206" t="s">
        <v>826</v>
      </c>
      <c r="B7" s="206" t="s">
        <v>827</v>
      </c>
      <c r="C7" s="206" t="s">
        <v>828</v>
      </c>
      <c r="D7" s="206" t="s">
        <v>48</v>
      </c>
      <c r="E7" s="206" t="s">
        <v>820</v>
      </c>
      <c r="F7" s="206" t="s">
        <v>151</v>
      </c>
      <c r="G7" s="206" t="s">
        <v>151</v>
      </c>
    </row>
    <row r="8" spans="1:8" ht="13">
      <c r="A8" s="206" t="s">
        <v>829</v>
      </c>
      <c r="B8" s="206" t="s">
        <v>830</v>
      </c>
      <c r="C8" s="206" t="s">
        <v>831</v>
      </c>
      <c r="D8" s="206" t="s">
        <v>34</v>
      </c>
      <c r="E8" s="206" t="s">
        <v>832</v>
      </c>
      <c r="F8" s="206" t="s">
        <v>151</v>
      </c>
      <c r="G8" s="206" t="s">
        <v>151</v>
      </c>
    </row>
    <row r="9" spans="1:8" ht="26">
      <c r="A9" s="206" t="s">
        <v>833</v>
      </c>
      <c r="B9" s="206" t="s">
        <v>834</v>
      </c>
      <c r="C9" s="206" t="s">
        <v>835</v>
      </c>
      <c r="D9" s="206" t="s">
        <v>61</v>
      </c>
      <c r="E9" s="206" t="s">
        <v>836</v>
      </c>
      <c r="F9" s="206" t="s">
        <v>151</v>
      </c>
      <c r="G9" s="206" t="s">
        <v>151</v>
      </c>
    </row>
    <row r="10" spans="1:8" ht="26">
      <c r="A10" s="206" t="s">
        <v>837</v>
      </c>
      <c r="B10" s="206" t="s">
        <v>838</v>
      </c>
      <c r="C10" s="206" t="s">
        <v>839</v>
      </c>
      <c r="D10" s="206" t="s">
        <v>61</v>
      </c>
      <c r="E10" s="206" t="s">
        <v>836</v>
      </c>
      <c r="F10" s="206" t="s">
        <v>151</v>
      </c>
      <c r="G10" s="206" t="s">
        <v>151</v>
      </c>
    </row>
    <row r="11" spans="1:8" ht="26">
      <c r="A11" s="206" t="s">
        <v>840</v>
      </c>
      <c r="B11" s="206" t="s">
        <v>841</v>
      </c>
      <c r="C11" s="206" t="s">
        <v>842</v>
      </c>
      <c r="D11" s="206" t="s">
        <v>48</v>
      </c>
      <c r="E11" s="206" t="s">
        <v>820</v>
      </c>
      <c r="F11" s="206" t="s">
        <v>151</v>
      </c>
      <c r="G11" s="206" t="s">
        <v>151</v>
      </c>
    </row>
    <row r="12" spans="1:8" ht="13">
      <c r="A12" s="206" t="s">
        <v>843</v>
      </c>
      <c r="B12" s="206" t="s">
        <v>844</v>
      </c>
      <c r="C12" s="206" t="s">
        <v>844</v>
      </c>
      <c r="D12" s="206" t="s">
        <v>48</v>
      </c>
      <c r="E12" s="206" t="s">
        <v>820</v>
      </c>
      <c r="F12" s="206" t="s">
        <v>151</v>
      </c>
      <c r="G12" s="206" t="s">
        <v>151</v>
      </c>
    </row>
    <row r="13" spans="1:8" ht="26">
      <c r="A13" s="206" t="s">
        <v>845</v>
      </c>
      <c r="B13" s="206" t="s">
        <v>846</v>
      </c>
      <c r="C13" s="206" t="s">
        <v>847</v>
      </c>
      <c r="D13" s="206" t="s">
        <v>48</v>
      </c>
      <c r="E13" s="206" t="s">
        <v>820</v>
      </c>
      <c r="F13" s="206" t="s">
        <v>151</v>
      </c>
      <c r="G13" s="206" t="s">
        <v>848</v>
      </c>
    </row>
    <row r="14" spans="1:8" ht="13">
      <c r="A14" s="206" t="s">
        <v>849</v>
      </c>
      <c r="B14" s="206" t="s">
        <v>850</v>
      </c>
      <c r="C14" s="206" t="s">
        <v>151</v>
      </c>
      <c r="D14" s="206" t="s">
        <v>64</v>
      </c>
      <c r="E14" s="206" t="s">
        <v>851</v>
      </c>
      <c r="F14" s="206" t="s">
        <v>151</v>
      </c>
      <c r="G14" s="206" t="s">
        <v>151</v>
      </c>
    </row>
    <row r="15" spans="1:8" ht="26">
      <c r="A15" s="206" t="s">
        <v>672</v>
      </c>
      <c r="B15" s="206" t="s">
        <v>852</v>
      </c>
      <c r="C15" s="206" t="s">
        <v>710</v>
      </c>
      <c r="D15" s="206" t="s">
        <v>48</v>
      </c>
      <c r="E15" s="206" t="s">
        <v>820</v>
      </c>
      <c r="F15" s="206" t="s">
        <v>151</v>
      </c>
      <c r="G15" s="206" t="s">
        <v>853</v>
      </c>
    </row>
    <row r="16" spans="1:8" ht="13">
      <c r="A16" s="206" t="s">
        <v>587</v>
      </c>
      <c r="B16" s="206" t="s">
        <v>854</v>
      </c>
      <c r="C16" s="206" t="s">
        <v>855</v>
      </c>
      <c r="D16" s="206" t="s">
        <v>34</v>
      </c>
      <c r="E16" s="206" t="s">
        <v>856</v>
      </c>
      <c r="F16" s="206" t="s">
        <v>151</v>
      </c>
      <c r="G16" s="206" t="s">
        <v>151</v>
      </c>
    </row>
    <row r="17" spans="1:7" ht="13">
      <c r="A17" s="206" t="s">
        <v>857</v>
      </c>
      <c r="B17" s="206" t="s">
        <v>858</v>
      </c>
      <c r="C17" s="206" t="s">
        <v>151</v>
      </c>
      <c r="D17" s="206" t="s">
        <v>34</v>
      </c>
      <c r="E17" s="206" t="s">
        <v>859</v>
      </c>
      <c r="F17" s="206" t="s">
        <v>151</v>
      </c>
      <c r="G17" s="206" t="s">
        <v>860</v>
      </c>
    </row>
    <row r="18" spans="1:7" ht="26">
      <c r="A18" s="206" t="s">
        <v>861</v>
      </c>
      <c r="B18" s="206" t="s">
        <v>862</v>
      </c>
      <c r="C18" s="206" t="s">
        <v>863</v>
      </c>
      <c r="D18" s="206" t="s">
        <v>61</v>
      </c>
      <c r="E18" s="206" t="s">
        <v>836</v>
      </c>
      <c r="F18" s="206" t="s">
        <v>151</v>
      </c>
      <c r="G18" s="206" t="s">
        <v>864</v>
      </c>
    </row>
    <row r="19" spans="1:7" ht="13">
      <c r="A19" s="206" t="s">
        <v>865</v>
      </c>
      <c r="B19" s="206" t="s">
        <v>866</v>
      </c>
      <c r="C19" s="206" t="s">
        <v>151</v>
      </c>
      <c r="D19" s="206" t="s">
        <v>34</v>
      </c>
      <c r="E19" s="206" t="s">
        <v>859</v>
      </c>
      <c r="F19" s="206" t="s">
        <v>151</v>
      </c>
      <c r="G19" s="206" t="s">
        <v>151</v>
      </c>
    </row>
    <row r="20" spans="1:7" ht="26">
      <c r="A20" s="206" t="s">
        <v>867</v>
      </c>
      <c r="B20" s="206" t="s">
        <v>868</v>
      </c>
      <c r="C20" s="206" t="s">
        <v>869</v>
      </c>
      <c r="D20" s="206" t="s">
        <v>61</v>
      </c>
      <c r="E20" s="206" t="s">
        <v>836</v>
      </c>
      <c r="F20" s="206" t="s">
        <v>151</v>
      </c>
      <c r="G20" s="206" t="s">
        <v>151</v>
      </c>
    </row>
    <row r="21" spans="1:7" ht="26">
      <c r="A21" s="206" t="s">
        <v>677</v>
      </c>
      <c r="B21" s="206" t="s">
        <v>870</v>
      </c>
      <c r="C21" s="206" t="s">
        <v>871</v>
      </c>
      <c r="D21" s="206" t="s">
        <v>34</v>
      </c>
      <c r="E21" s="206" t="s">
        <v>836</v>
      </c>
      <c r="F21" s="206" t="s">
        <v>151</v>
      </c>
      <c r="G21" s="206" t="s">
        <v>151</v>
      </c>
    </row>
    <row r="22" spans="1:7" ht="13">
      <c r="A22" s="206" t="s">
        <v>872</v>
      </c>
      <c r="B22" s="206" t="s">
        <v>873</v>
      </c>
      <c r="C22" s="206" t="s">
        <v>151</v>
      </c>
      <c r="D22" s="206" t="s">
        <v>34</v>
      </c>
      <c r="E22" s="206" t="s">
        <v>874</v>
      </c>
      <c r="F22" s="206" t="s">
        <v>151</v>
      </c>
      <c r="G22" s="206" t="s">
        <v>151</v>
      </c>
    </row>
    <row r="23" spans="1:7" ht="26">
      <c r="A23" s="206" t="s">
        <v>875</v>
      </c>
      <c r="B23" s="206" t="s">
        <v>876</v>
      </c>
      <c r="C23" s="206" t="s">
        <v>877</v>
      </c>
      <c r="D23" s="206" t="s">
        <v>48</v>
      </c>
      <c r="E23" s="206" t="s">
        <v>820</v>
      </c>
      <c r="F23" s="206" t="s">
        <v>151</v>
      </c>
      <c r="G23" s="206" t="s">
        <v>878</v>
      </c>
    </row>
    <row r="24" spans="1:7" ht="26">
      <c r="A24" s="206" t="s">
        <v>38</v>
      </c>
      <c r="B24" s="206" t="s">
        <v>879</v>
      </c>
      <c r="C24" s="206" t="s">
        <v>800</v>
      </c>
      <c r="D24" s="206" t="s">
        <v>48</v>
      </c>
      <c r="E24" s="206" t="s">
        <v>820</v>
      </c>
      <c r="F24" s="206" t="s">
        <v>151</v>
      </c>
      <c r="G24" s="206" t="s">
        <v>151</v>
      </c>
    </row>
    <row r="25" spans="1:7" ht="26">
      <c r="A25" s="206" t="s">
        <v>880</v>
      </c>
      <c r="B25" s="206" t="s">
        <v>881</v>
      </c>
      <c r="C25" s="206" t="s">
        <v>882</v>
      </c>
      <c r="D25" s="206" t="s">
        <v>34</v>
      </c>
      <c r="E25" s="206" t="s">
        <v>856</v>
      </c>
      <c r="F25" s="206" t="s">
        <v>151</v>
      </c>
      <c r="G25" s="206" t="s">
        <v>151</v>
      </c>
    </row>
    <row r="26" spans="1:7" ht="13">
      <c r="A26" s="206" t="s">
        <v>883</v>
      </c>
      <c r="B26" s="206" t="s">
        <v>884</v>
      </c>
      <c r="C26" s="206" t="s">
        <v>151</v>
      </c>
      <c r="D26" s="206" t="s">
        <v>34</v>
      </c>
      <c r="E26" s="206" t="s">
        <v>859</v>
      </c>
      <c r="F26" s="206" t="s">
        <v>151</v>
      </c>
      <c r="G26" s="206" t="s">
        <v>151</v>
      </c>
    </row>
    <row r="27" spans="1:7" ht="26">
      <c r="A27" s="206" t="s">
        <v>885</v>
      </c>
      <c r="B27" s="206" t="s">
        <v>886</v>
      </c>
      <c r="C27" s="206" t="s">
        <v>887</v>
      </c>
      <c r="D27" s="206" t="s">
        <v>34</v>
      </c>
      <c r="E27" s="206" t="s">
        <v>856</v>
      </c>
      <c r="F27" s="206" t="s">
        <v>151</v>
      </c>
      <c r="G27" s="206" t="s">
        <v>151</v>
      </c>
    </row>
    <row r="28" spans="1:7" ht="26">
      <c r="A28" s="206" t="s">
        <v>888</v>
      </c>
      <c r="B28" s="206" t="s">
        <v>889</v>
      </c>
      <c r="C28" s="206" t="s">
        <v>890</v>
      </c>
      <c r="D28" s="206" t="s">
        <v>34</v>
      </c>
      <c r="E28" s="206" t="s">
        <v>836</v>
      </c>
      <c r="F28" s="206" t="s">
        <v>151</v>
      </c>
      <c r="G28" s="206" t="s">
        <v>891</v>
      </c>
    </row>
    <row r="29" spans="1:7" ht="13">
      <c r="A29" s="206" t="s">
        <v>892</v>
      </c>
      <c r="B29" s="206" t="s">
        <v>893</v>
      </c>
      <c r="C29" s="206" t="s">
        <v>151</v>
      </c>
      <c r="D29" s="206" t="s">
        <v>34</v>
      </c>
      <c r="E29" s="206" t="s">
        <v>856</v>
      </c>
      <c r="F29" s="206" t="s">
        <v>151</v>
      </c>
      <c r="G29" s="206" t="s">
        <v>151</v>
      </c>
    </row>
    <row r="30" spans="1:7" ht="26">
      <c r="A30" s="206" t="s">
        <v>894</v>
      </c>
      <c r="B30" s="206" t="s">
        <v>895</v>
      </c>
      <c r="C30" s="206" t="s">
        <v>896</v>
      </c>
      <c r="D30" s="206" t="s">
        <v>61</v>
      </c>
      <c r="E30" s="206" t="s">
        <v>836</v>
      </c>
      <c r="F30" s="206" t="s">
        <v>151</v>
      </c>
      <c r="G30" s="206" t="s">
        <v>151</v>
      </c>
    </row>
    <row r="31" spans="1:7" ht="26">
      <c r="A31" s="206" t="s">
        <v>897</v>
      </c>
      <c r="B31" s="206" t="s">
        <v>898</v>
      </c>
      <c r="C31" s="206" t="s">
        <v>899</v>
      </c>
      <c r="D31" s="206" t="s">
        <v>34</v>
      </c>
      <c r="E31" s="206" t="s">
        <v>836</v>
      </c>
      <c r="F31" s="206" t="s">
        <v>151</v>
      </c>
      <c r="G31" s="206" t="s">
        <v>151</v>
      </c>
    </row>
    <row r="32" spans="1:7" ht="13">
      <c r="A32" s="206" t="s">
        <v>900</v>
      </c>
      <c r="B32" s="206" t="s">
        <v>901</v>
      </c>
      <c r="C32" s="206" t="s">
        <v>151</v>
      </c>
      <c r="D32" s="206" t="s">
        <v>34</v>
      </c>
      <c r="E32" s="206" t="s">
        <v>856</v>
      </c>
      <c r="F32" s="206" t="s">
        <v>151</v>
      </c>
      <c r="G32" s="206" t="s">
        <v>151</v>
      </c>
    </row>
    <row r="33" spans="1:7" ht="13">
      <c r="A33" s="206" t="s">
        <v>902</v>
      </c>
      <c r="B33" s="206" t="s">
        <v>903</v>
      </c>
      <c r="C33" s="206" t="s">
        <v>904</v>
      </c>
      <c r="D33" s="206" t="s">
        <v>40</v>
      </c>
      <c r="E33" s="206" t="s">
        <v>905</v>
      </c>
      <c r="F33" s="206" t="s">
        <v>151</v>
      </c>
      <c r="G33" s="206" t="s">
        <v>151</v>
      </c>
    </row>
    <row r="34" spans="1:7" ht="26">
      <c r="A34" s="206" t="s">
        <v>906</v>
      </c>
      <c r="B34" s="206" t="s">
        <v>907</v>
      </c>
      <c r="C34" s="206" t="s">
        <v>908</v>
      </c>
      <c r="D34" s="206" t="s">
        <v>34</v>
      </c>
      <c r="E34" s="206" t="s">
        <v>856</v>
      </c>
      <c r="F34" s="206" t="s">
        <v>151</v>
      </c>
      <c r="G34" s="206" t="s">
        <v>151</v>
      </c>
    </row>
    <row r="35" spans="1:7" ht="26">
      <c r="A35" s="206" t="s">
        <v>909</v>
      </c>
      <c r="B35" s="206" t="s">
        <v>910</v>
      </c>
      <c r="C35" s="206" t="s">
        <v>911</v>
      </c>
      <c r="D35" s="206" t="s">
        <v>61</v>
      </c>
      <c r="E35" s="206" t="s">
        <v>836</v>
      </c>
      <c r="F35" s="206" t="s">
        <v>151</v>
      </c>
      <c r="G35" s="206" t="s">
        <v>151</v>
      </c>
    </row>
    <row r="36" spans="1:7" ht="26">
      <c r="A36" s="206" t="s">
        <v>36</v>
      </c>
      <c r="B36" s="206" t="s">
        <v>912</v>
      </c>
      <c r="C36" s="206" t="s">
        <v>151</v>
      </c>
      <c r="D36" s="206" t="s">
        <v>814</v>
      </c>
      <c r="E36" s="206" t="s">
        <v>815</v>
      </c>
      <c r="F36" s="206" t="s">
        <v>151</v>
      </c>
      <c r="G36" s="206" t="s">
        <v>151</v>
      </c>
    </row>
    <row r="37" spans="1:7" ht="13">
      <c r="A37" s="206" t="s">
        <v>913</v>
      </c>
      <c r="B37" s="206" t="s">
        <v>914</v>
      </c>
      <c r="C37" s="206" t="s">
        <v>915</v>
      </c>
      <c r="D37" s="206" t="s">
        <v>34</v>
      </c>
      <c r="E37" s="206" t="s">
        <v>856</v>
      </c>
      <c r="F37" s="206" t="s">
        <v>151</v>
      </c>
      <c r="G37" s="206" t="s">
        <v>916</v>
      </c>
    </row>
    <row r="38" spans="1:7" ht="26">
      <c r="A38" s="206" t="s">
        <v>917</v>
      </c>
      <c r="B38" s="206" t="s">
        <v>918</v>
      </c>
      <c r="C38" s="206" t="s">
        <v>919</v>
      </c>
      <c r="D38" s="206" t="s">
        <v>61</v>
      </c>
      <c r="E38" s="206" t="s">
        <v>836</v>
      </c>
      <c r="F38" s="206" t="s">
        <v>151</v>
      </c>
      <c r="G38" s="206" t="s">
        <v>920</v>
      </c>
    </row>
    <row r="39" spans="1:7" ht="26">
      <c r="A39" s="206" t="s">
        <v>921</v>
      </c>
      <c r="B39" s="206" t="s">
        <v>922</v>
      </c>
      <c r="C39" s="206" t="s">
        <v>923</v>
      </c>
      <c r="D39" s="206" t="s">
        <v>34</v>
      </c>
      <c r="E39" s="206" t="s">
        <v>836</v>
      </c>
      <c r="F39" s="206" t="s">
        <v>151</v>
      </c>
      <c r="G39" s="206" t="s">
        <v>151</v>
      </c>
    </row>
    <row r="40" spans="1:7" ht="26">
      <c r="A40" s="206" t="s">
        <v>924</v>
      </c>
      <c r="B40" s="206" t="s">
        <v>925</v>
      </c>
      <c r="C40" s="206" t="s">
        <v>926</v>
      </c>
      <c r="D40" s="206" t="s">
        <v>61</v>
      </c>
      <c r="E40" s="206" t="s">
        <v>836</v>
      </c>
      <c r="F40" s="206" t="s">
        <v>151</v>
      </c>
      <c r="G40" s="206" t="s">
        <v>151</v>
      </c>
    </row>
    <row r="41" spans="1:7" ht="26">
      <c r="A41" s="206" t="s">
        <v>927</v>
      </c>
      <c r="B41" s="206" t="s">
        <v>928</v>
      </c>
      <c r="C41" s="206" t="s">
        <v>151</v>
      </c>
      <c r="D41" s="206" t="s">
        <v>34</v>
      </c>
      <c r="E41" s="206" t="s">
        <v>929</v>
      </c>
      <c r="F41" s="206" t="s">
        <v>151</v>
      </c>
      <c r="G41" s="206" t="s">
        <v>151</v>
      </c>
    </row>
    <row r="42" spans="1:7" ht="26">
      <c r="A42" s="206" t="s">
        <v>930</v>
      </c>
      <c r="B42" s="206" t="s">
        <v>931</v>
      </c>
      <c r="C42" s="206" t="s">
        <v>151</v>
      </c>
      <c r="D42" s="206" t="s">
        <v>932</v>
      </c>
      <c r="E42" s="206" t="s">
        <v>933</v>
      </c>
      <c r="F42" s="206" t="s">
        <v>151</v>
      </c>
      <c r="G42" s="206" t="s">
        <v>934</v>
      </c>
    </row>
    <row r="43" spans="1:7" ht="26">
      <c r="A43" s="206" t="s">
        <v>935</v>
      </c>
      <c r="B43" s="206" t="s">
        <v>936</v>
      </c>
      <c r="C43" s="206" t="s">
        <v>151</v>
      </c>
      <c r="D43" s="206" t="s">
        <v>937</v>
      </c>
      <c r="E43" s="206" t="s">
        <v>938</v>
      </c>
      <c r="F43" s="206" t="s">
        <v>151</v>
      </c>
      <c r="G43" s="206" t="s">
        <v>939</v>
      </c>
    </row>
    <row r="44" spans="1:7" ht="26">
      <c r="A44" s="206" t="s">
        <v>940</v>
      </c>
      <c r="B44" s="206" t="s">
        <v>941</v>
      </c>
      <c r="C44" s="206" t="s">
        <v>942</v>
      </c>
      <c r="D44" s="206" t="s">
        <v>34</v>
      </c>
      <c r="E44" s="206" t="s">
        <v>943</v>
      </c>
      <c r="F44" s="206" t="s">
        <v>151</v>
      </c>
      <c r="G44" s="206" t="s">
        <v>151</v>
      </c>
    </row>
    <row r="45" spans="1:7" ht="26">
      <c r="A45" s="206" t="s">
        <v>944</v>
      </c>
      <c r="B45" s="206" t="s">
        <v>945</v>
      </c>
      <c r="C45" s="206" t="s">
        <v>946</v>
      </c>
      <c r="D45" s="206" t="s">
        <v>48</v>
      </c>
      <c r="E45" s="206" t="s">
        <v>820</v>
      </c>
      <c r="F45" s="206" t="s">
        <v>151</v>
      </c>
      <c r="G45" s="206" t="s">
        <v>151</v>
      </c>
    </row>
    <row r="46" spans="1:7" ht="26">
      <c r="A46" s="206" t="s">
        <v>947</v>
      </c>
      <c r="B46" s="206" t="s">
        <v>948</v>
      </c>
      <c r="C46" s="206" t="s">
        <v>949</v>
      </c>
      <c r="D46" s="206" t="s">
        <v>61</v>
      </c>
      <c r="E46" s="206" t="s">
        <v>836</v>
      </c>
      <c r="F46" s="206" t="s">
        <v>151</v>
      </c>
      <c r="G46" s="206" t="s">
        <v>151</v>
      </c>
    </row>
    <row r="47" spans="1:7" ht="13">
      <c r="A47" s="206" t="s">
        <v>950</v>
      </c>
      <c r="B47" s="206" t="s">
        <v>951</v>
      </c>
      <c r="C47" s="206" t="s">
        <v>151</v>
      </c>
      <c r="D47" s="206" t="s">
        <v>34</v>
      </c>
      <c r="E47" s="206" t="s">
        <v>952</v>
      </c>
      <c r="F47" s="206" t="s">
        <v>151</v>
      </c>
      <c r="G47" s="206" t="s">
        <v>151</v>
      </c>
    </row>
    <row r="48" spans="1:7" ht="26">
      <c r="A48" s="206" t="s">
        <v>953</v>
      </c>
      <c r="B48" s="206" t="s">
        <v>954</v>
      </c>
      <c r="C48" s="206" t="s">
        <v>955</v>
      </c>
      <c r="D48" s="206" t="s">
        <v>34</v>
      </c>
      <c r="E48" s="206" t="s">
        <v>859</v>
      </c>
      <c r="F48" s="206" t="s">
        <v>151</v>
      </c>
      <c r="G48" s="206" t="s">
        <v>151</v>
      </c>
    </row>
    <row r="49" spans="1:7" ht="26">
      <c r="A49" s="206" t="s">
        <v>956</v>
      </c>
      <c r="B49" s="206" t="s">
        <v>957</v>
      </c>
      <c r="C49" s="206" t="s">
        <v>958</v>
      </c>
      <c r="D49" s="206" t="s">
        <v>34</v>
      </c>
      <c r="E49" s="206" t="s">
        <v>836</v>
      </c>
      <c r="F49" s="206" t="s">
        <v>151</v>
      </c>
      <c r="G49" s="206" t="s">
        <v>151</v>
      </c>
    </row>
    <row r="50" spans="1:7" ht="26">
      <c r="A50" s="206" t="s">
        <v>959</v>
      </c>
      <c r="B50" s="206" t="s">
        <v>960</v>
      </c>
      <c r="C50" s="206" t="s">
        <v>961</v>
      </c>
      <c r="D50" s="206" t="s">
        <v>34</v>
      </c>
      <c r="E50" s="206" t="s">
        <v>836</v>
      </c>
      <c r="F50" s="206" t="s">
        <v>151</v>
      </c>
      <c r="G50" s="206" t="s">
        <v>151</v>
      </c>
    </row>
    <row r="51" spans="1:7" ht="13">
      <c r="A51" s="206" t="s">
        <v>962</v>
      </c>
      <c r="B51" s="206" t="s">
        <v>963</v>
      </c>
      <c r="C51" s="206" t="s">
        <v>151</v>
      </c>
      <c r="D51" s="206" t="s">
        <v>774</v>
      </c>
      <c r="E51" s="206" t="s">
        <v>856</v>
      </c>
      <c r="F51" s="206" t="s">
        <v>151</v>
      </c>
      <c r="G51" s="206" t="s">
        <v>964</v>
      </c>
    </row>
    <row r="52" spans="1:7" ht="13">
      <c r="A52" s="206" t="s">
        <v>965</v>
      </c>
      <c r="B52" s="206" t="s">
        <v>966</v>
      </c>
      <c r="C52" s="206" t="s">
        <v>151</v>
      </c>
      <c r="D52" s="206" t="s">
        <v>774</v>
      </c>
      <c r="E52" s="206" t="s">
        <v>967</v>
      </c>
      <c r="F52" s="206" t="s">
        <v>151</v>
      </c>
      <c r="G52" s="206" t="s">
        <v>968</v>
      </c>
    </row>
    <row r="53" spans="1:7" ht="26">
      <c r="A53" s="206" t="s">
        <v>969</v>
      </c>
      <c r="B53" s="206" t="s">
        <v>970</v>
      </c>
      <c r="C53" s="206" t="s">
        <v>971</v>
      </c>
      <c r="D53" s="206" t="s">
        <v>34</v>
      </c>
      <c r="E53" s="206" t="s">
        <v>943</v>
      </c>
      <c r="F53" s="206" t="s">
        <v>151</v>
      </c>
      <c r="G53" s="206" t="s">
        <v>151</v>
      </c>
    </row>
    <row r="54" spans="1:7" ht="26">
      <c r="A54" s="206" t="s">
        <v>972</v>
      </c>
      <c r="B54" s="206" t="s">
        <v>973</v>
      </c>
      <c r="C54" s="206" t="s">
        <v>974</v>
      </c>
      <c r="D54" s="206" t="s">
        <v>34</v>
      </c>
      <c r="E54" s="206" t="s">
        <v>836</v>
      </c>
      <c r="F54" s="206" t="s">
        <v>151</v>
      </c>
      <c r="G54" s="206" t="s">
        <v>975</v>
      </c>
    </row>
    <row r="55" spans="1:7" ht="26">
      <c r="A55" s="206" t="s">
        <v>976</v>
      </c>
      <c r="B55" s="206" t="s">
        <v>977</v>
      </c>
      <c r="C55" s="206" t="s">
        <v>978</v>
      </c>
      <c r="D55" s="206" t="s">
        <v>34</v>
      </c>
      <c r="E55" s="206" t="s">
        <v>836</v>
      </c>
      <c r="F55" s="206" t="s">
        <v>151</v>
      </c>
      <c r="G55" s="206" t="s">
        <v>151</v>
      </c>
    </row>
    <row r="56" spans="1:7" ht="13">
      <c r="A56" s="206" t="s">
        <v>979</v>
      </c>
      <c r="B56" s="206" t="s">
        <v>980</v>
      </c>
      <c r="C56" s="206" t="s">
        <v>151</v>
      </c>
      <c r="D56" s="206" t="s">
        <v>981</v>
      </c>
      <c r="E56" s="206" t="s">
        <v>874</v>
      </c>
      <c r="F56" s="206" t="s">
        <v>151</v>
      </c>
      <c r="G56" s="206" t="s">
        <v>151</v>
      </c>
    </row>
    <row r="57" spans="1:7" ht="13">
      <c r="A57" s="206" t="s">
        <v>982</v>
      </c>
      <c r="B57" s="206" t="s">
        <v>983</v>
      </c>
      <c r="C57" s="206" t="s">
        <v>151</v>
      </c>
      <c r="D57" s="206" t="s">
        <v>984</v>
      </c>
      <c r="E57" s="206" t="s">
        <v>985</v>
      </c>
      <c r="F57" s="206" t="s">
        <v>151</v>
      </c>
      <c r="G57" s="206" t="s">
        <v>151</v>
      </c>
    </row>
    <row r="58" spans="1:7" ht="13">
      <c r="A58" s="206" t="s">
        <v>986</v>
      </c>
      <c r="B58" s="206" t="s">
        <v>987</v>
      </c>
      <c r="C58" s="206" t="s">
        <v>151</v>
      </c>
      <c r="D58" s="206" t="s">
        <v>779</v>
      </c>
      <c r="E58" s="206" t="s">
        <v>988</v>
      </c>
      <c r="F58" s="206" t="s">
        <v>151</v>
      </c>
      <c r="G58" s="206" t="s">
        <v>151</v>
      </c>
    </row>
    <row r="59" spans="1:7" ht="26">
      <c r="A59" s="206" t="s">
        <v>989</v>
      </c>
      <c r="B59" s="206" t="s">
        <v>990</v>
      </c>
      <c r="C59" s="206" t="s">
        <v>991</v>
      </c>
      <c r="D59" s="206" t="s">
        <v>48</v>
      </c>
      <c r="E59" s="206" t="s">
        <v>820</v>
      </c>
      <c r="F59" s="206" t="s">
        <v>151</v>
      </c>
      <c r="G59" s="206" t="s">
        <v>151</v>
      </c>
    </row>
    <row r="60" spans="1:7" ht="26">
      <c r="A60" s="206" t="s">
        <v>992</v>
      </c>
      <c r="B60" s="206" t="s">
        <v>993</v>
      </c>
      <c r="C60" s="206" t="s">
        <v>994</v>
      </c>
      <c r="D60" s="206" t="s">
        <v>48</v>
      </c>
      <c r="E60" s="206" t="s">
        <v>820</v>
      </c>
      <c r="F60" s="206" t="s">
        <v>151</v>
      </c>
      <c r="G60" s="206" t="s">
        <v>995</v>
      </c>
    </row>
    <row r="61" spans="1:7" ht="26">
      <c r="A61" s="206" t="s">
        <v>996</v>
      </c>
      <c r="B61" s="206" t="s">
        <v>997</v>
      </c>
      <c r="C61" s="206" t="s">
        <v>998</v>
      </c>
      <c r="D61" s="206" t="s">
        <v>34</v>
      </c>
      <c r="E61" s="206" t="s">
        <v>836</v>
      </c>
      <c r="F61" s="206" t="s">
        <v>151</v>
      </c>
      <c r="G61" s="206" t="s">
        <v>999</v>
      </c>
    </row>
    <row r="62" spans="1:7" ht="13">
      <c r="A62" s="206" t="s">
        <v>1000</v>
      </c>
      <c r="B62" s="206" t="s">
        <v>1001</v>
      </c>
      <c r="C62" s="206" t="s">
        <v>1002</v>
      </c>
      <c r="D62" s="206" t="s">
        <v>34</v>
      </c>
      <c r="E62" s="206" t="s">
        <v>943</v>
      </c>
      <c r="F62" s="206" t="s">
        <v>151</v>
      </c>
      <c r="G62" s="206" t="s">
        <v>1003</v>
      </c>
    </row>
    <row r="63" spans="1:7" ht="26">
      <c r="A63" s="206" t="s">
        <v>1004</v>
      </c>
      <c r="B63" s="206" t="s">
        <v>1005</v>
      </c>
      <c r="C63" s="206" t="s">
        <v>1006</v>
      </c>
      <c r="D63" s="206" t="s">
        <v>34</v>
      </c>
      <c r="E63" s="206" t="s">
        <v>836</v>
      </c>
      <c r="F63" s="206" t="s">
        <v>151</v>
      </c>
      <c r="G63" s="206" t="s">
        <v>1007</v>
      </c>
    </row>
    <row r="64" spans="1:7" ht="13">
      <c r="A64" s="206" t="s">
        <v>1008</v>
      </c>
      <c r="B64" s="206" t="s">
        <v>1009</v>
      </c>
      <c r="C64" s="206" t="s">
        <v>151</v>
      </c>
      <c r="D64" s="206" t="s">
        <v>774</v>
      </c>
      <c r="E64" s="206" t="s">
        <v>967</v>
      </c>
      <c r="F64" s="206" t="s">
        <v>151</v>
      </c>
      <c r="G64" s="206" t="s">
        <v>1010</v>
      </c>
    </row>
    <row r="65" spans="1:7" ht="13">
      <c r="A65" s="206" t="s">
        <v>684</v>
      </c>
      <c r="B65" s="206" t="s">
        <v>1011</v>
      </c>
      <c r="C65" s="206" t="s">
        <v>801</v>
      </c>
      <c r="D65" s="206" t="s">
        <v>48</v>
      </c>
      <c r="E65" s="206" t="s">
        <v>820</v>
      </c>
      <c r="F65" s="206" t="s">
        <v>151</v>
      </c>
      <c r="G65" s="206" t="s">
        <v>1012</v>
      </c>
    </row>
    <row r="66" spans="1:7" ht="26">
      <c r="A66" s="206" t="s">
        <v>1013</v>
      </c>
      <c r="B66" s="206" t="s">
        <v>1014</v>
      </c>
      <c r="C66" s="206" t="s">
        <v>1015</v>
      </c>
      <c r="D66" s="206" t="s">
        <v>48</v>
      </c>
      <c r="E66" s="206" t="s">
        <v>820</v>
      </c>
      <c r="F66" s="206" t="s">
        <v>151</v>
      </c>
      <c r="G66" s="206" t="s">
        <v>1016</v>
      </c>
    </row>
    <row r="67" spans="1:7" ht="26">
      <c r="A67" s="206" t="s">
        <v>1017</v>
      </c>
      <c r="B67" s="206" t="s">
        <v>151</v>
      </c>
      <c r="C67" s="206" t="s">
        <v>1018</v>
      </c>
      <c r="D67" s="206" t="s">
        <v>61</v>
      </c>
      <c r="E67" s="206" t="s">
        <v>836</v>
      </c>
      <c r="F67" s="206" t="s">
        <v>151</v>
      </c>
      <c r="G67" s="206" t="s">
        <v>1019</v>
      </c>
    </row>
    <row r="68" spans="1:7" ht="26">
      <c r="A68" s="206" t="s">
        <v>1020</v>
      </c>
      <c r="B68" s="206" t="s">
        <v>1021</v>
      </c>
      <c r="C68" s="206" t="s">
        <v>1022</v>
      </c>
      <c r="D68" s="206" t="s">
        <v>61</v>
      </c>
      <c r="E68" s="206" t="s">
        <v>836</v>
      </c>
      <c r="F68" s="206" t="s">
        <v>151</v>
      </c>
      <c r="G68" s="206" t="s">
        <v>1023</v>
      </c>
    </row>
    <row r="69" spans="1:7" ht="13">
      <c r="A69" s="206" t="s">
        <v>1024</v>
      </c>
      <c r="B69" s="206" t="s">
        <v>1025</v>
      </c>
      <c r="C69" s="206" t="s">
        <v>151</v>
      </c>
      <c r="D69" s="206" t="s">
        <v>34</v>
      </c>
      <c r="E69" s="206" t="s">
        <v>1026</v>
      </c>
      <c r="F69" s="206" t="s">
        <v>151</v>
      </c>
      <c r="G69" s="206" t="s">
        <v>1027</v>
      </c>
    </row>
    <row r="70" spans="1:7" ht="26">
      <c r="A70" s="206" t="s">
        <v>1028</v>
      </c>
      <c r="B70" s="206" t="s">
        <v>1029</v>
      </c>
      <c r="C70" s="206" t="s">
        <v>1030</v>
      </c>
      <c r="D70" s="206" t="s">
        <v>34</v>
      </c>
      <c r="E70" s="206" t="s">
        <v>988</v>
      </c>
      <c r="F70" s="206" t="s">
        <v>151</v>
      </c>
      <c r="G70" s="206" t="s">
        <v>1031</v>
      </c>
    </row>
    <row r="71" spans="1:7" ht="26">
      <c r="A71" s="206" t="s">
        <v>1032</v>
      </c>
      <c r="B71" s="206" t="s">
        <v>1033</v>
      </c>
      <c r="C71" s="206" t="s">
        <v>1034</v>
      </c>
      <c r="D71" s="206" t="s">
        <v>48</v>
      </c>
      <c r="E71" s="206" t="s">
        <v>820</v>
      </c>
      <c r="F71" s="206" t="s">
        <v>151</v>
      </c>
      <c r="G71" s="206" t="s">
        <v>1035</v>
      </c>
    </row>
    <row r="72" spans="1:7" ht="26">
      <c r="A72" s="206" t="s">
        <v>674</v>
      </c>
      <c r="B72" s="206" t="s">
        <v>1036</v>
      </c>
      <c r="C72" s="206" t="s">
        <v>1037</v>
      </c>
      <c r="D72" s="206" t="s">
        <v>48</v>
      </c>
      <c r="E72" s="206" t="s">
        <v>820</v>
      </c>
      <c r="F72" s="206" t="s">
        <v>151</v>
      </c>
      <c r="G72" s="206" t="s">
        <v>1038</v>
      </c>
    </row>
    <row r="73" spans="1:7" ht="26">
      <c r="A73" s="206" t="s">
        <v>691</v>
      </c>
      <c r="B73" s="206" t="s">
        <v>1039</v>
      </c>
      <c r="C73" s="206" t="s">
        <v>1040</v>
      </c>
      <c r="D73" s="206" t="s">
        <v>48</v>
      </c>
      <c r="E73" s="206" t="s">
        <v>820</v>
      </c>
      <c r="F73" s="206" t="s">
        <v>151</v>
      </c>
      <c r="G73" s="206" t="s">
        <v>1041</v>
      </c>
    </row>
    <row r="74" spans="1:7" ht="26">
      <c r="A74" s="206" t="s">
        <v>1042</v>
      </c>
      <c r="B74" s="206" t="s">
        <v>1043</v>
      </c>
      <c r="C74" s="206" t="s">
        <v>1044</v>
      </c>
      <c r="D74" s="206" t="s">
        <v>61</v>
      </c>
      <c r="E74" s="206" t="s">
        <v>836</v>
      </c>
      <c r="F74" s="206" t="s">
        <v>151</v>
      </c>
      <c r="G74" s="206" t="s">
        <v>1045</v>
      </c>
    </row>
    <row r="75" spans="1:7" ht="26">
      <c r="A75" s="206" t="s">
        <v>1046</v>
      </c>
      <c r="B75" s="206" t="s">
        <v>1047</v>
      </c>
      <c r="C75" s="206" t="s">
        <v>1048</v>
      </c>
      <c r="D75" s="206" t="s">
        <v>61</v>
      </c>
      <c r="E75" s="206" t="s">
        <v>836</v>
      </c>
      <c r="F75" s="206" t="s">
        <v>151</v>
      </c>
      <c r="G75" s="206" t="s">
        <v>1049</v>
      </c>
    </row>
    <row r="76" spans="1:7" ht="26">
      <c r="A76" s="206" t="s">
        <v>145</v>
      </c>
      <c r="B76" s="206" t="s">
        <v>1050</v>
      </c>
      <c r="C76" s="206" t="s">
        <v>1051</v>
      </c>
      <c r="D76" s="206" t="s">
        <v>48</v>
      </c>
      <c r="E76" s="206" t="s">
        <v>820</v>
      </c>
      <c r="F76" s="206" t="s">
        <v>151</v>
      </c>
      <c r="G76" s="206" t="s">
        <v>1052</v>
      </c>
    </row>
    <row r="77" spans="1:7" ht="13">
      <c r="A77" s="206" t="s">
        <v>1053</v>
      </c>
      <c r="B77" s="206" t="s">
        <v>1054</v>
      </c>
      <c r="C77" s="206" t="s">
        <v>151</v>
      </c>
      <c r="D77" s="206" t="s">
        <v>34</v>
      </c>
      <c r="E77" s="206" t="s">
        <v>1055</v>
      </c>
      <c r="F77" s="206" t="s">
        <v>151</v>
      </c>
      <c r="G77" s="206" t="s">
        <v>1056</v>
      </c>
    </row>
    <row r="78" spans="1:7" ht="26">
      <c r="A78" s="206" t="s">
        <v>1057</v>
      </c>
      <c r="B78" s="206" t="s">
        <v>1058</v>
      </c>
      <c r="C78" s="206" t="s">
        <v>1059</v>
      </c>
      <c r="D78" s="206" t="s">
        <v>48</v>
      </c>
      <c r="E78" s="206" t="s">
        <v>820</v>
      </c>
      <c r="F78" s="206" t="s">
        <v>151</v>
      </c>
      <c r="G78" s="206" t="s">
        <v>1060</v>
      </c>
    </row>
    <row r="79" spans="1:7" ht="13">
      <c r="A79" s="206" t="s">
        <v>1061</v>
      </c>
      <c r="B79" s="206" t="s">
        <v>1062</v>
      </c>
      <c r="C79" s="206" t="s">
        <v>151</v>
      </c>
      <c r="D79" s="206" t="s">
        <v>34</v>
      </c>
      <c r="E79" s="206" t="s">
        <v>859</v>
      </c>
      <c r="F79" s="206" t="s">
        <v>151</v>
      </c>
      <c r="G79" s="206" t="s">
        <v>1063</v>
      </c>
    </row>
    <row r="80" spans="1:7" ht="26">
      <c r="A80" s="206" t="s">
        <v>1064</v>
      </c>
      <c r="B80" s="206" t="s">
        <v>1065</v>
      </c>
      <c r="C80" s="206" t="s">
        <v>1066</v>
      </c>
      <c r="D80" s="206" t="s">
        <v>34</v>
      </c>
      <c r="E80" s="206" t="s">
        <v>1067</v>
      </c>
      <c r="F80" s="206" t="s">
        <v>151</v>
      </c>
      <c r="G80" s="206" t="s">
        <v>1068</v>
      </c>
    </row>
    <row r="81" spans="1:7" ht="26">
      <c r="A81" s="206" t="s">
        <v>1069</v>
      </c>
      <c r="B81" s="206" t="s">
        <v>151</v>
      </c>
      <c r="C81" s="206" t="s">
        <v>1070</v>
      </c>
      <c r="D81" s="206" t="s">
        <v>48</v>
      </c>
      <c r="E81" s="206" t="s">
        <v>820</v>
      </c>
      <c r="F81" s="206" t="s">
        <v>151</v>
      </c>
      <c r="G81" s="206" t="s">
        <v>1071</v>
      </c>
    </row>
    <row r="82" spans="1:7" ht="26">
      <c r="A82" s="206" t="s">
        <v>1072</v>
      </c>
      <c r="B82" s="206" t="s">
        <v>1073</v>
      </c>
      <c r="C82" s="206" t="s">
        <v>1074</v>
      </c>
      <c r="D82" s="206" t="s">
        <v>64</v>
      </c>
      <c r="E82" s="206" t="s">
        <v>851</v>
      </c>
      <c r="F82" s="206" t="s">
        <v>151</v>
      </c>
      <c r="G82" s="206" t="s">
        <v>1071</v>
      </c>
    </row>
    <row r="83" spans="1:7" ht="13">
      <c r="A83" s="206" t="s">
        <v>1075</v>
      </c>
      <c r="B83" s="206" t="s">
        <v>1076</v>
      </c>
      <c r="C83" s="206" t="s">
        <v>151</v>
      </c>
      <c r="D83" s="206" t="s">
        <v>34</v>
      </c>
      <c r="E83" s="206" t="s">
        <v>985</v>
      </c>
      <c r="F83" s="206" t="s">
        <v>151</v>
      </c>
      <c r="G83" s="206" t="s">
        <v>1077</v>
      </c>
    </row>
    <row r="84" spans="1:7" ht="26">
      <c r="A84" s="206" t="s">
        <v>1078</v>
      </c>
      <c r="B84" s="206" t="s">
        <v>1079</v>
      </c>
      <c r="C84" s="206" t="s">
        <v>1080</v>
      </c>
      <c r="D84" s="206" t="s">
        <v>48</v>
      </c>
      <c r="E84" s="206" t="s">
        <v>820</v>
      </c>
      <c r="F84" s="206" t="s">
        <v>151</v>
      </c>
      <c r="G84" s="206" t="s">
        <v>1081</v>
      </c>
    </row>
    <row r="85" spans="1:7" ht="13">
      <c r="A85" s="206" t="s">
        <v>1082</v>
      </c>
      <c r="B85" s="206" t="s">
        <v>1083</v>
      </c>
      <c r="C85" s="206" t="s">
        <v>151</v>
      </c>
      <c r="D85" s="206" t="s">
        <v>34</v>
      </c>
      <c r="E85" s="206" t="s">
        <v>988</v>
      </c>
      <c r="F85" s="206" t="s">
        <v>151</v>
      </c>
      <c r="G85" s="206" t="s">
        <v>1084</v>
      </c>
    </row>
    <row r="86" spans="1:7" ht="26">
      <c r="A86" s="206" t="s">
        <v>1085</v>
      </c>
      <c r="B86" s="206" t="s">
        <v>1086</v>
      </c>
      <c r="C86" s="206" t="s">
        <v>1087</v>
      </c>
      <c r="D86" s="206" t="s">
        <v>61</v>
      </c>
      <c r="E86" s="206" t="s">
        <v>836</v>
      </c>
      <c r="F86" s="206" t="s">
        <v>151</v>
      </c>
      <c r="G86" s="206" t="s">
        <v>1088</v>
      </c>
    </row>
    <row r="87" spans="1:7" ht="26">
      <c r="A87" s="206" t="s">
        <v>1089</v>
      </c>
      <c r="B87" s="206" t="s">
        <v>1090</v>
      </c>
      <c r="C87" s="206" t="s">
        <v>1091</v>
      </c>
      <c r="D87" s="206" t="s">
        <v>61</v>
      </c>
      <c r="E87" s="206" t="s">
        <v>836</v>
      </c>
      <c r="F87" s="206" t="s">
        <v>151</v>
      </c>
      <c r="G87" s="206" t="s">
        <v>1092</v>
      </c>
    </row>
    <row r="88" spans="1:7" ht="26">
      <c r="A88" s="206" t="s">
        <v>1093</v>
      </c>
      <c r="B88" s="206" t="s">
        <v>1094</v>
      </c>
      <c r="C88" s="206" t="s">
        <v>1095</v>
      </c>
      <c r="D88" s="206" t="s">
        <v>61</v>
      </c>
      <c r="E88" s="206" t="s">
        <v>836</v>
      </c>
      <c r="F88" s="206" t="s">
        <v>151</v>
      </c>
      <c r="G88" s="206" t="s">
        <v>1096</v>
      </c>
    </row>
    <row r="89" spans="1:7" ht="13">
      <c r="A89" s="206" t="s">
        <v>1097</v>
      </c>
      <c r="B89" s="206" t="s">
        <v>1098</v>
      </c>
      <c r="C89" s="206" t="s">
        <v>151</v>
      </c>
      <c r="D89" s="206" t="s">
        <v>34</v>
      </c>
      <c r="E89" s="206" t="s">
        <v>967</v>
      </c>
      <c r="F89" s="206" t="s">
        <v>151</v>
      </c>
      <c r="G89" s="206" t="s">
        <v>1099</v>
      </c>
    </row>
    <row r="90" spans="1:7" ht="13">
      <c r="A90" s="206" t="s">
        <v>1100</v>
      </c>
      <c r="B90" s="206" t="s">
        <v>1101</v>
      </c>
      <c r="C90" s="206" t="s">
        <v>151</v>
      </c>
      <c r="D90" s="206" t="s">
        <v>34</v>
      </c>
      <c r="E90" s="206" t="s">
        <v>874</v>
      </c>
      <c r="F90" s="206" t="s">
        <v>151</v>
      </c>
      <c r="G90" s="206" t="s">
        <v>1102</v>
      </c>
    </row>
    <row r="91" spans="1:7" ht="13">
      <c r="A91" s="206" t="s">
        <v>1103</v>
      </c>
      <c r="B91" s="206" t="s">
        <v>1104</v>
      </c>
      <c r="C91" s="206" t="s">
        <v>151</v>
      </c>
      <c r="D91" s="206" t="s">
        <v>34</v>
      </c>
      <c r="E91" s="206" t="s">
        <v>1105</v>
      </c>
      <c r="F91" s="206" t="s">
        <v>151</v>
      </c>
      <c r="G91" s="206" t="s">
        <v>1106</v>
      </c>
    </row>
    <row r="92" spans="1:7" ht="13">
      <c r="A92" s="206" t="s">
        <v>1107</v>
      </c>
      <c r="B92" s="206" t="s">
        <v>1108</v>
      </c>
      <c r="C92" s="206" t="s">
        <v>151</v>
      </c>
      <c r="D92" s="206" t="s">
        <v>814</v>
      </c>
      <c r="E92" s="206" t="s">
        <v>815</v>
      </c>
      <c r="F92" s="206" t="s">
        <v>151</v>
      </c>
      <c r="G92" s="206" t="s">
        <v>1109</v>
      </c>
    </row>
    <row r="93" spans="1:7" ht="13">
      <c r="A93" s="206" t="s">
        <v>1110</v>
      </c>
      <c r="B93" s="206" t="s">
        <v>1111</v>
      </c>
      <c r="C93" s="206" t="s">
        <v>151</v>
      </c>
      <c r="D93" s="206" t="s">
        <v>758</v>
      </c>
      <c r="E93" s="206" t="s">
        <v>1112</v>
      </c>
      <c r="F93" s="206" t="s">
        <v>151</v>
      </c>
      <c r="G93" s="206" t="s">
        <v>1113</v>
      </c>
    </row>
    <row r="94" spans="1:7" ht="13">
      <c r="A94" s="206" t="s">
        <v>1114</v>
      </c>
      <c r="B94" s="206" t="s">
        <v>1115</v>
      </c>
      <c r="C94" s="206" t="s">
        <v>151</v>
      </c>
      <c r="D94" s="206" t="s">
        <v>64</v>
      </c>
      <c r="E94" s="206" t="s">
        <v>851</v>
      </c>
      <c r="F94" s="206" t="s">
        <v>151</v>
      </c>
      <c r="G94" s="206" t="s">
        <v>1116</v>
      </c>
    </row>
    <row r="95" spans="1:7" ht="26">
      <c r="A95" s="206" t="s">
        <v>1117</v>
      </c>
      <c r="B95" s="206" t="s">
        <v>1118</v>
      </c>
      <c r="C95" s="206" t="s">
        <v>1119</v>
      </c>
      <c r="D95" s="206" t="s">
        <v>34</v>
      </c>
      <c r="E95" s="206" t="s">
        <v>836</v>
      </c>
      <c r="F95" s="206" t="s">
        <v>151</v>
      </c>
      <c r="G95" s="206" t="s">
        <v>1120</v>
      </c>
    </row>
    <row r="96" spans="1:7" ht="13">
      <c r="A96" s="206" t="s">
        <v>1121</v>
      </c>
      <c r="B96" s="206" t="s">
        <v>1122</v>
      </c>
      <c r="C96" s="206" t="s">
        <v>151</v>
      </c>
      <c r="D96" s="206" t="s">
        <v>34</v>
      </c>
      <c r="E96" s="206" t="s">
        <v>851</v>
      </c>
      <c r="F96" s="206" t="s">
        <v>151</v>
      </c>
      <c r="G96" s="206" t="s">
        <v>1123</v>
      </c>
    </row>
    <row r="97" spans="1:7" ht="26">
      <c r="A97" s="206" t="s">
        <v>1124</v>
      </c>
      <c r="B97" s="206" t="s">
        <v>1125</v>
      </c>
      <c r="C97" s="206" t="s">
        <v>1126</v>
      </c>
      <c r="D97" s="206" t="s">
        <v>34</v>
      </c>
      <c r="E97" s="206" t="s">
        <v>836</v>
      </c>
      <c r="F97" s="206" t="s">
        <v>151</v>
      </c>
      <c r="G97" s="206" t="s">
        <v>1127</v>
      </c>
    </row>
    <row r="98" spans="1:7" ht="26">
      <c r="A98" s="206" t="s">
        <v>1128</v>
      </c>
      <c r="B98" s="206" t="s">
        <v>1129</v>
      </c>
      <c r="C98" s="206" t="s">
        <v>151</v>
      </c>
      <c r="D98" s="206" t="s">
        <v>774</v>
      </c>
      <c r="E98" s="206" t="s">
        <v>967</v>
      </c>
      <c r="F98" s="206" t="s">
        <v>151</v>
      </c>
      <c r="G98" s="206" t="s">
        <v>1130</v>
      </c>
    </row>
    <row r="99" spans="1:7" ht="26">
      <c r="A99" s="206" t="s">
        <v>1131</v>
      </c>
      <c r="B99" s="206" t="s">
        <v>151</v>
      </c>
      <c r="C99" s="206" t="s">
        <v>1132</v>
      </c>
      <c r="D99" s="206" t="s">
        <v>48</v>
      </c>
      <c r="E99" s="206" t="s">
        <v>820</v>
      </c>
      <c r="F99" s="206" t="s">
        <v>151</v>
      </c>
      <c r="G99" s="206" t="s">
        <v>1133</v>
      </c>
    </row>
    <row r="100" spans="1:7" ht="26">
      <c r="A100" s="206" t="s">
        <v>1134</v>
      </c>
      <c r="B100" s="206" t="s">
        <v>1135</v>
      </c>
      <c r="C100" s="206" t="s">
        <v>1136</v>
      </c>
      <c r="D100" s="206" t="s">
        <v>48</v>
      </c>
      <c r="E100" s="206" t="s">
        <v>820</v>
      </c>
      <c r="F100" s="206" t="s">
        <v>151</v>
      </c>
      <c r="G100" s="206" t="s">
        <v>1137</v>
      </c>
    </row>
    <row r="101" spans="1:7" ht="13">
      <c r="A101" s="206" t="s">
        <v>1138</v>
      </c>
      <c r="B101" s="206" t="s">
        <v>1139</v>
      </c>
      <c r="C101" s="206" t="s">
        <v>151</v>
      </c>
      <c r="D101" s="206" t="s">
        <v>48</v>
      </c>
      <c r="E101" s="206" t="s">
        <v>1055</v>
      </c>
      <c r="F101" s="206" t="s">
        <v>151</v>
      </c>
      <c r="G101" s="206" t="s">
        <v>1140</v>
      </c>
    </row>
    <row r="102" spans="1:7" ht="26">
      <c r="A102" s="206" t="s">
        <v>1141</v>
      </c>
      <c r="B102" s="206" t="s">
        <v>1142</v>
      </c>
      <c r="C102" s="206" t="s">
        <v>1143</v>
      </c>
      <c r="D102" s="206" t="s">
        <v>48</v>
      </c>
      <c r="E102" s="206" t="s">
        <v>820</v>
      </c>
      <c r="F102" s="206" t="s">
        <v>151</v>
      </c>
      <c r="G102" s="206" t="s">
        <v>1144</v>
      </c>
    </row>
    <row r="103" spans="1:7" ht="26">
      <c r="A103" s="206" t="s">
        <v>1145</v>
      </c>
      <c r="B103" s="206" t="s">
        <v>1146</v>
      </c>
      <c r="C103" s="206" t="s">
        <v>1147</v>
      </c>
      <c r="D103" s="206" t="s">
        <v>48</v>
      </c>
      <c r="E103" s="206" t="s">
        <v>820</v>
      </c>
      <c r="F103" s="206" t="s">
        <v>1148</v>
      </c>
      <c r="G103" s="206" t="s">
        <v>1149</v>
      </c>
    </row>
    <row r="104" spans="1:7" ht="26">
      <c r="A104" s="206" t="s">
        <v>1150</v>
      </c>
      <c r="B104" s="206" t="s">
        <v>1151</v>
      </c>
      <c r="C104" s="206" t="s">
        <v>151</v>
      </c>
      <c r="D104" s="206" t="s">
        <v>814</v>
      </c>
      <c r="E104" s="206" t="s">
        <v>815</v>
      </c>
      <c r="F104" s="206" t="s">
        <v>1152</v>
      </c>
      <c r="G104" s="206" t="s">
        <v>1153</v>
      </c>
    </row>
    <row r="105" spans="1:7" ht="26">
      <c r="A105" s="206" t="s">
        <v>1154</v>
      </c>
      <c r="B105" s="206" t="s">
        <v>1155</v>
      </c>
      <c r="C105" s="206" t="s">
        <v>1156</v>
      </c>
      <c r="D105" s="206" t="s">
        <v>61</v>
      </c>
      <c r="E105" s="206" t="s">
        <v>836</v>
      </c>
      <c r="F105" s="206" t="s">
        <v>151</v>
      </c>
      <c r="G105" s="206" t="s">
        <v>1157</v>
      </c>
    </row>
    <row r="106" spans="1:7" ht="26">
      <c r="A106" s="206" t="s">
        <v>1158</v>
      </c>
      <c r="B106" s="206" t="s">
        <v>1159</v>
      </c>
      <c r="C106" s="206" t="s">
        <v>1160</v>
      </c>
      <c r="D106" s="206" t="s">
        <v>48</v>
      </c>
      <c r="E106" s="206" t="s">
        <v>820</v>
      </c>
      <c r="F106" s="206" t="s">
        <v>151</v>
      </c>
      <c r="G106" s="206" t="s">
        <v>1161</v>
      </c>
    </row>
    <row r="107" spans="1:7" ht="13">
      <c r="A107" s="206" t="s">
        <v>1162</v>
      </c>
      <c r="B107" s="206" t="s">
        <v>1163</v>
      </c>
      <c r="C107" s="206" t="s">
        <v>151</v>
      </c>
      <c r="D107" s="206" t="s">
        <v>34</v>
      </c>
      <c r="E107" s="206" t="s">
        <v>1055</v>
      </c>
      <c r="F107" s="206" t="s">
        <v>151</v>
      </c>
      <c r="G107" s="206" t="s">
        <v>1164</v>
      </c>
    </row>
    <row r="108" spans="1:7" ht="13">
      <c r="A108" s="206" t="s">
        <v>1165</v>
      </c>
      <c r="B108" s="206" t="s">
        <v>1166</v>
      </c>
      <c r="C108" s="206" t="s">
        <v>151</v>
      </c>
      <c r="D108" s="206" t="s">
        <v>34</v>
      </c>
      <c r="E108" s="206" t="s">
        <v>1105</v>
      </c>
      <c r="F108" s="206" t="s">
        <v>151</v>
      </c>
      <c r="G108" s="206" t="s">
        <v>1167</v>
      </c>
    </row>
    <row r="109" spans="1:7" ht="39">
      <c r="A109" s="206" t="s">
        <v>1168</v>
      </c>
      <c r="B109" s="206" t="s">
        <v>1169</v>
      </c>
      <c r="C109" s="206" t="s">
        <v>151</v>
      </c>
      <c r="D109" s="206" t="s">
        <v>34</v>
      </c>
      <c r="E109" s="206" t="s">
        <v>1026</v>
      </c>
      <c r="F109" s="206" t="s">
        <v>151</v>
      </c>
      <c r="G109" s="206" t="s">
        <v>1170</v>
      </c>
    </row>
    <row r="110" spans="1:7" ht="26">
      <c r="A110" s="206" t="s">
        <v>1171</v>
      </c>
      <c r="B110" s="206" t="s">
        <v>1172</v>
      </c>
      <c r="C110" s="206" t="s">
        <v>1173</v>
      </c>
      <c r="D110" s="206" t="s">
        <v>48</v>
      </c>
      <c r="E110" s="206" t="s">
        <v>820</v>
      </c>
      <c r="F110" s="206" t="s">
        <v>151</v>
      </c>
      <c r="G110" s="206" t="s">
        <v>1174</v>
      </c>
    </row>
    <row r="111" spans="1:7" ht="26">
      <c r="A111" s="206" t="s">
        <v>1175</v>
      </c>
      <c r="B111" s="206" t="s">
        <v>1176</v>
      </c>
      <c r="C111" s="206" t="s">
        <v>1177</v>
      </c>
      <c r="D111" s="206" t="s">
        <v>48</v>
      </c>
      <c r="E111" s="206" t="s">
        <v>820</v>
      </c>
      <c r="F111" s="206" t="s">
        <v>151</v>
      </c>
      <c r="G111" s="206" t="s">
        <v>1178</v>
      </c>
    </row>
    <row r="112" spans="1:7" ht="26">
      <c r="A112" s="206" t="s">
        <v>1179</v>
      </c>
      <c r="B112" s="206" t="s">
        <v>1180</v>
      </c>
      <c r="C112" s="206" t="s">
        <v>1181</v>
      </c>
      <c r="D112" s="206" t="s">
        <v>48</v>
      </c>
      <c r="E112" s="206" t="s">
        <v>820</v>
      </c>
      <c r="F112" s="206" t="s">
        <v>151</v>
      </c>
      <c r="G112" s="206" t="s">
        <v>1182</v>
      </c>
    </row>
    <row r="113" spans="1:7" ht="26">
      <c r="A113" s="206" t="s">
        <v>55</v>
      </c>
      <c r="B113" s="206" t="s">
        <v>1183</v>
      </c>
      <c r="C113" s="206" t="s">
        <v>802</v>
      </c>
      <c r="D113" s="206" t="s">
        <v>48</v>
      </c>
      <c r="E113" s="206" t="s">
        <v>820</v>
      </c>
      <c r="F113" s="206" t="s">
        <v>151</v>
      </c>
      <c r="G113" s="206" t="s">
        <v>1184</v>
      </c>
    </row>
    <row r="114" spans="1:7" ht="13">
      <c r="A114" s="206" t="s">
        <v>1185</v>
      </c>
      <c r="B114" s="206" t="s">
        <v>1186</v>
      </c>
      <c r="C114" s="206" t="s">
        <v>151</v>
      </c>
      <c r="D114" s="206" t="s">
        <v>34</v>
      </c>
      <c r="E114" s="206" t="s">
        <v>859</v>
      </c>
      <c r="F114" s="206" t="s">
        <v>151</v>
      </c>
      <c r="G114" s="206" t="s">
        <v>1187</v>
      </c>
    </row>
    <row r="115" spans="1:7" ht="13">
      <c r="A115" s="206" t="s">
        <v>1188</v>
      </c>
      <c r="B115" s="206" t="s">
        <v>1189</v>
      </c>
      <c r="C115" s="206" t="s">
        <v>151</v>
      </c>
      <c r="D115" s="206" t="s">
        <v>64</v>
      </c>
      <c r="E115" s="206" t="s">
        <v>851</v>
      </c>
      <c r="F115" s="206" t="s">
        <v>151</v>
      </c>
      <c r="G115" s="206" t="s">
        <v>1190</v>
      </c>
    </row>
    <row r="116" spans="1:7" ht="13">
      <c r="A116" s="206" t="s">
        <v>1191</v>
      </c>
      <c r="B116" s="206" t="s">
        <v>1192</v>
      </c>
      <c r="C116" s="206" t="s">
        <v>151</v>
      </c>
      <c r="D116" s="206" t="s">
        <v>772</v>
      </c>
      <c r="E116" s="206" t="s">
        <v>1193</v>
      </c>
      <c r="F116" s="206" t="s">
        <v>151</v>
      </c>
      <c r="G116" s="206" t="s">
        <v>1194</v>
      </c>
    </row>
    <row r="117" spans="1:7" ht="13">
      <c r="A117" s="206" t="s">
        <v>1195</v>
      </c>
      <c r="B117" s="206" t="s">
        <v>1196</v>
      </c>
      <c r="C117" s="206" t="s">
        <v>151</v>
      </c>
      <c r="D117" s="206" t="s">
        <v>34</v>
      </c>
      <c r="E117" s="206" t="s">
        <v>943</v>
      </c>
      <c r="F117" s="206" t="s">
        <v>151</v>
      </c>
      <c r="G117" s="206" t="s">
        <v>1197</v>
      </c>
    </row>
    <row r="118" spans="1:7" ht="26">
      <c r="A118" s="206" t="s">
        <v>59</v>
      </c>
      <c r="B118" s="206" t="s">
        <v>1198</v>
      </c>
      <c r="C118" s="206" t="s">
        <v>1199</v>
      </c>
      <c r="D118" s="206" t="s">
        <v>61</v>
      </c>
      <c r="E118" s="206" t="s">
        <v>836</v>
      </c>
      <c r="F118" s="206" t="s">
        <v>151</v>
      </c>
      <c r="G118" s="206" t="s">
        <v>1200</v>
      </c>
    </row>
    <row r="119" spans="1:7" ht="13">
      <c r="A119" s="206" t="s">
        <v>1201</v>
      </c>
      <c r="B119" s="206" t="s">
        <v>1202</v>
      </c>
      <c r="C119" s="206" t="s">
        <v>151</v>
      </c>
      <c r="D119" s="206" t="s">
        <v>774</v>
      </c>
      <c r="E119" s="206" t="s">
        <v>967</v>
      </c>
      <c r="F119" s="206" t="s">
        <v>151</v>
      </c>
      <c r="G119" s="206" t="s">
        <v>1203</v>
      </c>
    </row>
    <row r="120" spans="1:7" ht="13">
      <c r="A120" s="206" t="s">
        <v>1204</v>
      </c>
      <c r="B120" s="206" t="s">
        <v>1205</v>
      </c>
      <c r="C120" s="206" t="s">
        <v>151</v>
      </c>
      <c r="D120" s="206" t="s">
        <v>981</v>
      </c>
      <c r="E120" s="206" t="s">
        <v>874</v>
      </c>
      <c r="F120" s="206" t="s">
        <v>151</v>
      </c>
      <c r="G120" s="206" t="s">
        <v>1206</v>
      </c>
    </row>
    <row r="121" spans="1:7" ht="13">
      <c r="A121" s="206" t="s">
        <v>1207</v>
      </c>
      <c r="B121" s="206" t="s">
        <v>1208</v>
      </c>
      <c r="C121" s="206" t="s">
        <v>151</v>
      </c>
      <c r="D121" s="206" t="s">
        <v>981</v>
      </c>
      <c r="E121" s="206" t="s">
        <v>874</v>
      </c>
      <c r="F121" s="206" t="s">
        <v>151</v>
      </c>
      <c r="G121" s="206" t="s">
        <v>1209</v>
      </c>
    </row>
    <row r="122" spans="1:7" ht="26">
      <c r="A122" s="206" t="s">
        <v>1210</v>
      </c>
      <c r="B122" s="206" t="s">
        <v>1211</v>
      </c>
      <c r="C122" s="206" t="s">
        <v>151</v>
      </c>
      <c r="D122" s="206" t="s">
        <v>34</v>
      </c>
      <c r="E122" s="206" t="s">
        <v>1212</v>
      </c>
      <c r="F122" s="206" t="s">
        <v>151</v>
      </c>
      <c r="G122" s="206" t="s">
        <v>1213</v>
      </c>
    </row>
    <row r="123" spans="1:7" ht="26">
      <c r="A123" s="206" t="s">
        <v>1214</v>
      </c>
      <c r="B123" s="206" t="s">
        <v>1215</v>
      </c>
      <c r="C123" s="206" t="s">
        <v>1216</v>
      </c>
      <c r="D123" s="206" t="s">
        <v>61</v>
      </c>
      <c r="E123" s="206" t="s">
        <v>836</v>
      </c>
      <c r="F123" s="206" t="s">
        <v>151</v>
      </c>
      <c r="G123" s="206" t="s">
        <v>1217</v>
      </c>
    </row>
    <row r="124" spans="1:7" ht="26">
      <c r="A124" s="206" t="s">
        <v>1218</v>
      </c>
      <c r="B124" s="206" t="s">
        <v>1219</v>
      </c>
      <c r="C124" s="206" t="s">
        <v>1220</v>
      </c>
      <c r="D124" s="206" t="s">
        <v>61</v>
      </c>
      <c r="E124" s="206" t="s">
        <v>836</v>
      </c>
      <c r="F124" s="206" t="s">
        <v>151</v>
      </c>
      <c r="G124" s="206" t="s">
        <v>151</v>
      </c>
    </row>
    <row r="125" spans="1:7" ht="26">
      <c r="A125" s="206" t="s">
        <v>134</v>
      </c>
      <c r="B125" s="206" t="s">
        <v>1221</v>
      </c>
      <c r="C125" s="206" t="s">
        <v>1222</v>
      </c>
      <c r="D125" s="206" t="s">
        <v>48</v>
      </c>
      <c r="E125" s="206" t="s">
        <v>820</v>
      </c>
      <c r="F125" s="206" t="s">
        <v>151</v>
      </c>
      <c r="G125" s="206" t="s">
        <v>1223</v>
      </c>
    </row>
    <row r="126" spans="1:7" ht="26">
      <c r="A126" s="206" t="s">
        <v>1224</v>
      </c>
      <c r="B126" s="206" t="s">
        <v>1225</v>
      </c>
      <c r="C126" s="206" t="s">
        <v>151</v>
      </c>
      <c r="D126" s="206" t="s">
        <v>34</v>
      </c>
      <c r="E126" s="206" t="s">
        <v>832</v>
      </c>
      <c r="F126" s="206" t="s">
        <v>1148</v>
      </c>
      <c r="G126" s="206" t="s">
        <v>151</v>
      </c>
    </row>
    <row r="127" spans="1:7" ht="13">
      <c r="A127" s="206" t="s">
        <v>1226</v>
      </c>
      <c r="B127" s="206" t="s">
        <v>1227</v>
      </c>
      <c r="C127" s="206" t="s">
        <v>151</v>
      </c>
      <c r="D127" s="206" t="s">
        <v>34</v>
      </c>
      <c r="E127" s="206" t="s">
        <v>832</v>
      </c>
      <c r="F127" s="206" t="s">
        <v>151</v>
      </c>
      <c r="G127" s="206" t="s">
        <v>1228</v>
      </c>
    </row>
    <row r="128" spans="1:7" ht="13">
      <c r="A128" s="206" t="s">
        <v>1229</v>
      </c>
      <c r="B128" s="206" t="s">
        <v>1230</v>
      </c>
      <c r="C128" s="206" t="s">
        <v>1231</v>
      </c>
      <c r="D128" s="206" t="s">
        <v>34</v>
      </c>
      <c r="E128" s="206" t="s">
        <v>1026</v>
      </c>
      <c r="F128" s="206" t="s">
        <v>151</v>
      </c>
      <c r="G128" s="206" t="s">
        <v>151</v>
      </c>
    </row>
    <row r="129" spans="1:7" ht="26">
      <c r="A129" s="206" t="s">
        <v>1232</v>
      </c>
      <c r="B129" s="206" t="s">
        <v>1233</v>
      </c>
      <c r="C129" s="206" t="s">
        <v>1234</v>
      </c>
      <c r="D129" s="206" t="s">
        <v>61</v>
      </c>
      <c r="E129" s="206" t="s">
        <v>836</v>
      </c>
      <c r="F129" s="206" t="s">
        <v>151</v>
      </c>
      <c r="G129" s="206" t="s">
        <v>1235</v>
      </c>
    </row>
    <row r="130" spans="1:7" ht="26">
      <c r="A130" s="206" t="s">
        <v>1236</v>
      </c>
      <c r="B130" s="206" t="s">
        <v>1237</v>
      </c>
      <c r="C130" s="206" t="s">
        <v>1238</v>
      </c>
      <c r="D130" s="206" t="s">
        <v>61</v>
      </c>
      <c r="E130" s="206" t="s">
        <v>836</v>
      </c>
      <c r="F130" s="206" t="s">
        <v>151</v>
      </c>
      <c r="G130" s="206" t="s">
        <v>1239</v>
      </c>
    </row>
    <row r="131" spans="1:7" ht="13">
      <c r="A131" s="206" t="s">
        <v>1240</v>
      </c>
      <c r="B131" s="206" t="s">
        <v>1241</v>
      </c>
      <c r="C131" s="206" t="s">
        <v>1242</v>
      </c>
      <c r="D131" s="206" t="s">
        <v>755</v>
      </c>
      <c r="E131" s="206" t="s">
        <v>1243</v>
      </c>
      <c r="F131" s="206" t="s">
        <v>151</v>
      </c>
      <c r="G131" s="206" t="s">
        <v>1244</v>
      </c>
    </row>
    <row r="132" spans="1:7" ht="13">
      <c r="A132" s="206" t="s">
        <v>1245</v>
      </c>
      <c r="B132" s="206" t="s">
        <v>1246</v>
      </c>
      <c r="C132" s="206" t="s">
        <v>1247</v>
      </c>
      <c r="D132" s="206" t="s">
        <v>64</v>
      </c>
      <c r="E132" s="206" t="s">
        <v>851</v>
      </c>
      <c r="F132" s="206" t="s">
        <v>151</v>
      </c>
      <c r="G132" s="206" t="s">
        <v>1248</v>
      </c>
    </row>
    <row r="133" spans="1:7" ht="26">
      <c r="A133" s="206" t="s">
        <v>1249</v>
      </c>
      <c r="B133" s="206" t="s">
        <v>1250</v>
      </c>
      <c r="C133" s="206" t="s">
        <v>1251</v>
      </c>
      <c r="D133" s="206" t="s">
        <v>34</v>
      </c>
      <c r="E133" s="206" t="s">
        <v>1105</v>
      </c>
      <c r="F133" s="206" t="s">
        <v>151</v>
      </c>
      <c r="G133" s="206" t="s">
        <v>1252</v>
      </c>
    </row>
    <row r="134" spans="1:7" ht="13">
      <c r="A134" s="206" t="s">
        <v>1253</v>
      </c>
      <c r="B134" s="206" t="s">
        <v>1254</v>
      </c>
      <c r="C134" s="206" t="s">
        <v>1255</v>
      </c>
      <c r="D134" s="206" t="s">
        <v>752</v>
      </c>
      <c r="E134" s="206" t="s">
        <v>1256</v>
      </c>
      <c r="F134" s="206" t="s">
        <v>151</v>
      </c>
      <c r="G134" s="206" t="s">
        <v>1257</v>
      </c>
    </row>
    <row r="135" spans="1:7" ht="13">
      <c r="A135" s="206" t="s">
        <v>1258</v>
      </c>
      <c r="B135" s="206" t="s">
        <v>1259</v>
      </c>
      <c r="C135" s="206" t="s">
        <v>151</v>
      </c>
      <c r="D135" s="206" t="s">
        <v>34</v>
      </c>
      <c r="E135" s="206" t="s">
        <v>859</v>
      </c>
      <c r="F135" s="206" t="s">
        <v>151</v>
      </c>
      <c r="G135" s="206" t="s">
        <v>1260</v>
      </c>
    </row>
    <row r="136" spans="1:7" ht="13">
      <c r="A136" s="206" t="s">
        <v>1261</v>
      </c>
      <c r="B136" s="206" t="s">
        <v>1262</v>
      </c>
      <c r="C136" s="206" t="s">
        <v>151</v>
      </c>
      <c r="D136" s="206" t="s">
        <v>34</v>
      </c>
      <c r="E136" s="206" t="s">
        <v>874</v>
      </c>
      <c r="F136" s="206" t="s">
        <v>151</v>
      </c>
      <c r="G136" s="206" t="s">
        <v>1263</v>
      </c>
    </row>
    <row r="137" spans="1:7" ht="13">
      <c r="A137" s="206" t="s">
        <v>1264</v>
      </c>
      <c r="B137" s="206" t="s">
        <v>1265</v>
      </c>
      <c r="C137" s="206" t="s">
        <v>151</v>
      </c>
      <c r="D137" s="206" t="s">
        <v>61</v>
      </c>
      <c r="E137" s="206" t="s">
        <v>836</v>
      </c>
      <c r="F137" s="206" t="s">
        <v>151</v>
      </c>
      <c r="G137" s="206" t="s">
        <v>151</v>
      </c>
    </row>
    <row r="138" spans="1:7" ht="13">
      <c r="A138" s="206" t="s">
        <v>1266</v>
      </c>
      <c r="B138" s="206" t="s">
        <v>1267</v>
      </c>
      <c r="C138" s="206" t="s">
        <v>151</v>
      </c>
      <c r="D138" s="206" t="s">
        <v>34</v>
      </c>
      <c r="E138" s="206" t="s">
        <v>1026</v>
      </c>
      <c r="F138" s="206" t="s">
        <v>151</v>
      </c>
      <c r="G138" s="206" t="s">
        <v>1268</v>
      </c>
    </row>
    <row r="139" spans="1:7" ht="26">
      <c r="A139" s="206" t="s">
        <v>1269</v>
      </c>
      <c r="B139" s="206" t="s">
        <v>1270</v>
      </c>
      <c r="C139" s="206" t="s">
        <v>1271</v>
      </c>
      <c r="D139" s="206" t="s">
        <v>48</v>
      </c>
      <c r="E139" s="206" t="s">
        <v>820</v>
      </c>
      <c r="F139" s="206" t="s">
        <v>151</v>
      </c>
      <c r="G139" s="206" t="s">
        <v>1272</v>
      </c>
    </row>
    <row r="140" spans="1:7" ht="13">
      <c r="A140" s="206" t="s">
        <v>1273</v>
      </c>
      <c r="B140" s="206" t="s">
        <v>1274</v>
      </c>
      <c r="C140" s="206" t="s">
        <v>151</v>
      </c>
      <c r="D140" s="206" t="s">
        <v>34</v>
      </c>
      <c r="E140" s="206" t="s">
        <v>1026</v>
      </c>
      <c r="F140" s="206" t="s">
        <v>151</v>
      </c>
      <c r="G140" s="206" t="s">
        <v>1275</v>
      </c>
    </row>
    <row r="141" spans="1:7" ht="13">
      <c r="A141" s="206" t="s">
        <v>1276</v>
      </c>
      <c r="B141" s="206" t="s">
        <v>1277</v>
      </c>
      <c r="C141" s="206" t="s">
        <v>151</v>
      </c>
      <c r="D141" s="206" t="s">
        <v>782</v>
      </c>
      <c r="E141" s="206" t="s">
        <v>1105</v>
      </c>
      <c r="F141" s="206" t="s">
        <v>151</v>
      </c>
      <c r="G141" s="206" t="s">
        <v>1278</v>
      </c>
    </row>
    <row r="142" spans="1:7" ht="26">
      <c r="A142" s="206" t="s">
        <v>1279</v>
      </c>
      <c r="B142" s="206" t="s">
        <v>1280</v>
      </c>
      <c r="C142" s="206" t="s">
        <v>1281</v>
      </c>
      <c r="D142" s="206" t="s">
        <v>48</v>
      </c>
      <c r="E142" s="206" t="s">
        <v>820</v>
      </c>
      <c r="F142" s="206" t="s">
        <v>151</v>
      </c>
      <c r="G142" s="206" t="s">
        <v>1282</v>
      </c>
    </row>
    <row r="143" spans="1:7" ht="26">
      <c r="A143" s="206" t="s">
        <v>1283</v>
      </c>
      <c r="B143" s="206" t="s">
        <v>1284</v>
      </c>
      <c r="C143" s="206" t="s">
        <v>1285</v>
      </c>
      <c r="D143" s="206" t="s">
        <v>48</v>
      </c>
      <c r="E143" s="206" t="s">
        <v>820</v>
      </c>
      <c r="F143" s="206" t="s">
        <v>151</v>
      </c>
      <c r="G143" s="206" t="s">
        <v>1286</v>
      </c>
    </row>
  </sheetData>
  <mergeCells count="2">
    <mergeCell ref="A1:H1"/>
    <mergeCell ref="A2:H2"/>
  </mergeCells>
  <phoneticPr fontId="3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Y51"/>
  <sheetViews>
    <sheetView view="pageBreakPreview" zoomScaleNormal="100" zoomScaleSheetLayoutView="100" workbookViewId="0">
      <selection activeCell="G9" sqref="G9"/>
    </sheetView>
  </sheetViews>
  <sheetFormatPr defaultColWidth="9" defaultRowHeight="14" outlineLevelCol="1"/>
  <cols>
    <col min="1" max="1" width="11" style="6" bestFit="1" customWidth="1" outlineLevel="1"/>
    <col min="2" max="2" width="41" style="6" bestFit="1" customWidth="1"/>
    <col min="3" max="3" width="13" style="6" customWidth="1" outlineLevel="1"/>
    <col min="4" max="4" width="11.453125" style="6" customWidth="1" outlineLevel="1"/>
    <col min="5" max="5" width="17.453125" style="6" customWidth="1" outlineLevel="1"/>
    <col min="6" max="6" width="14.08984375" style="6" customWidth="1" outlineLevel="1"/>
    <col min="7" max="7" width="9" style="6" bestFit="1" customWidth="1"/>
    <col min="8" max="8" width="17.90625" style="6" bestFit="1" customWidth="1"/>
    <col min="9" max="9" width="2.90625" style="24" customWidth="1"/>
    <col min="10" max="10" width="11" style="6" bestFit="1" customWidth="1" outlineLevel="1"/>
    <col min="11" max="11" width="41" style="6" bestFit="1" customWidth="1"/>
    <col min="12" max="12" width="13" style="6" customWidth="1" outlineLevel="1"/>
    <col min="13" max="13" width="11.453125" style="6" customWidth="1" outlineLevel="1"/>
    <col min="14" max="14" width="17.453125" style="6" customWidth="1" outlineLevel="1"/>
    <col min="15" max="15" width="14.08984375" style="6" customWidth="1" outlineLevel="1"/>
    <col min="16" max="16" width="8.90625" style="6" customWidth="1" outlineLevel="1"/>
    <col min="17" max="17" width="17.90625" style="6" customWidth="1" outlineLevel="1"/>
    <col min="18" max="23" width="9" style="6"/>
    <col min="24" max="24" width="12.08984375" style="6" customWidth="1"/>
    <col min="25" max="16384" width="9" style="6"/>
  </cols>
  <sheetData>
    <row r="1" spans="1:25">
      <c r="A1" s="35"/>
      <c r="B1" s="35" t="s">
        <v>733</v>
      </c>
      <c r="J1" s="35"/>
      <c r="K1" s="35" t="s">
        <v>732</v>
      </c>
      <c r="R1" s="35"/>
      <c r="S1" s="92"/>
      <c r="T1" s="92"/>
      <c r="U1" s="92"/>
      <c r="V1" s="92"/>
      <c r="W1" s="92"/>
      <c r="X1" s="92"/>
      <c r="Y1" s="92"/>
    </row>
    <row r="2" spans="1:25" ht="15" thickBot="1">
      <c r="A2" s="34"/>
      <c r="B2" s="34" t="s">
        <v>66</v>
      </c>
      <c r="C2" s="92"/>
      <c r="D2" s="92"/>
      <c r="E2" s="92"/>
      <c r="F2" s="92"/>
      <c r="J2" s="34"/>
      <c r="K2" s="34" t="s">
        <v>696</v>
      </c>
      <c r="L2" s="92"/>
      <c r="M2" s="92"/>
      <c r="N2" s="92"/>
      <c r="O2" s="92"/>
      <c r="R2" s="35" t="s">
        <v>732</v>
      </c>
    </row>
    <row r="3" spans="1:25" ht="43.5">
      <c r="A3" s="190" t="s">
        <v>803</v>
      </c>
      <c r="B3" s="194" t="s">
        <v>41</v>
      </c>
      <c r="C3" s="29" t="s">
        <v>43</v>
      </c>
      <c r="D3" s="29" t="s">
        <v>44</v>
      </c>
      <c r="E3" s="29" t="s">
        <v>45</v>
      </c>
      <c r="F3" s="30" t="s">
        <v>46</v>
      </c>
      <c r="J3" s="190" t="s">
        <v>803</v>
      </c>
      <c r="K3" s="194" t="s">
        <v>1667</v>
      </c>
      <c r="L3" s="29" t="s">
        <v>698</v>
      </c>
      <c r="M3" s="29" t="s">
        <v>699</v>
      </c>
      <c r="N3" s="29" t="s">
        <v>700</v>
      </c>
      <c r="O3" s="30" t="s">
        <v>701</v>
      </c>
    </row>
    <row r="4" spans="1:25" ht="16.5" customHeight="1">
      <c r="A4" s="191" t="s">
        <v>38</v>
      </c>
      <c r="B4" s="193" t="e">
        <f>VLOOKUP(A4,'2-3.銷貨明細'!AJ:AM,4,FALSE)</f>
        <v>#N/A</v>
      </c>
      <c r="C4" s="126">
        <f>E4-N4</f>
        <v>-46828912</v>
      </c>
      <c r="D4" s="45">
        <f>C4/RPTIS10!$B$9</f>
        <v>-5.0163779708528408E-2</v>
      </c>
      <c r="E4" s="126">
        <f>-SUMIF('2-3.銷貨明細'!AJ:AJ,'1-1.公告(元)'!A4,'2-3.銷貨明細'!AL:AL)</f>
        <v>0</v>
      </c>
      <c r="F4" s="46">
        <f>E4/RPTIS10!$E$9</f>
        <v>0</v>
      </c>
      <c r="G4" s="25">
        <f>E4-(SUMIFS('MRS0034'!F:F,'MRS0034'!A:A,"421007",'MRS0034'!D:D,'1-1.公告(元)'!A4)+SUMIFS('MRS0034'!F:F,'MRS0034'!A:A,"421807",'MRS0034'!D:D,'1-1.公告(元)'!A4))</f>
        <v>-62123283</v>
      </c>
      <c r="H4" s="109"/>
      <c r="I4" s="142"/>
      <c r="J4" s="191" t="s">
        <v>38</v>
      </c>
      <c r="K4" s="193" t="s">
        <v>1660</v>
      </c>
      <c r="L4" s="126">
        <v>14953040</v>
      </c>
      <c r="M4" s="45">
        <v>1.6199999999999999E-2</v>
      </c>
      <c r="N4" s="126">
        <v>46828912</v>
      </c>
      <c r="O4" s="46">
        <v>1.77E-2</v>
      </c>
      <c r="P4" s="134"/>
      <c r="Q4" s="109"/>
    </row>
    <row r="5" spans="1:25" ht="16.5" customHeight="1">
      <c r="A5" s="191" t="s">
        <v>684</v>
      </c>
      <c r="B5" s="193" t="e">
        <f>VLOOKUP(A5,'2-3.銷貨明細'!AJ:AM,4,FALSE)</f>
        <v>#N/A</v>
      </c>
      <c r="C5" s="126">
        <f>E5-N5</f>
        <v>-308706</v>
      </c>
      <c r="D5" s="45">
        <f>C5/RPTIS10!$B$9</f>
        <v>-3.3069014669187639E-4</v>
      </c>
      <c r="E5" s="127">
        <f>-SUMIF('2-3.銷貨明細'!AJ:AJ,'1-1.公告(元)'!A5,'2-3.銷貨明細'!AL:AL)</f>
        <v>0</v>
      </c>
      <c r="F5" s="46">
        <f>E5/RPTIS10!$E$9</f>
        <v>0</v>
      </c>
      <c r="G5" s="25">
        <f>E5-(SUMIFS('MRS0034'!F:F,'MRS0034'!A:A,"421007",'MRS0034'!D:D,'1-1.公告(元)'!A5)+SUMIFS('MRS0034'!F:F,'MRS0034'!A:A,"421807",'MRS0034'!D:D,'1-1.公告(元)'!A5))</f>
        <v>-391644</v>
      </c>
      <c r="H5" s="109"/>
      <c r="I5" s="142"/>
      <c r="J5" s="191" t="s">
        <v>684</v>
      </c>
      <c r="K5" s="193" t="s">
        <v>1661</v>
      </c>
      <c r="L5" s="126">
        <v>108890</v>
      </c>
      <c r="M5" s="45">
        <v>1E-4</v>
      </c>
      <c r="N5" s="127">
        <v>308706</v>
      </c>
      <c r="O5" s="46">
        <v>1E-4</v>
      </c>
      <c r="Q5" s="109"/>
    </row>
    <row r="6" spans="1:25" ht="16.5" customHeight="1">
      <c r="A6" s="191" t="s">
        <v>55</v>
      </c>
      <c r="B6" s="193" t="e">
        <f>VLOOKUP(A6,'2-3.銷貨明細'!AJ:AM,4,FALSE)</f>
        <v>#N/A</v>
      </c>
      <c r="C6" s="126">
        <f>E6-N6</f>
        <v>-12361385</v>
      </c>
      <c r="D6" s="45">
        <f>C6/RPTIS10!$B$9</f>
        <v>-1.3241686973899958E-2</v>
      </c>
      <c r="E6" s="126">
        <f>-SUMIF('2-3.銷貨明細'!AJ:AJ,'1-1.公告(元)'!A6,'2-3.銷貨明細'!AL:AL)</f>
        <v>0</v>
      </c>
      <c r="F6" s="46">
        <f>E6/RPTIS10!$E$9</f>
        <v>0</v>
      </c>
      <c r="G6" s="25">
        <f>E6-(SUMIFS('MRS0034'!F:F,'MRS0034'!A:A,"421007",'MRS0034'!D:D,'1-1.公告(元)'!A6)+SUMIFS('MRS0034'!F:F,'MRS0034'!A:A,"421807",'MRS0034'!D:D,'1-1.公告(元)'!A6))</f>
        <v>-16931010</v>
      </c>
      <c r="H6" s="109"/>
      <c r="I6" s="142"/>
      <c r="J6" s="191" t="s">
        <v>55</v>
      </c>
      <c r="K6" s="193" t="s">
        <v>1662</v>
      </c>
      <c r="L6" s="126">
        <v>4304780</v>
      </c>
      <c r="M6" s="45">
        <v>4.5999999999999999E-3</v>
      </c>
      <c r="N6" s="126">
        <v>12361385</v>
      </c>
      <c r="O6" s="46">
        <v>4.7000000000000002E-3</v>
      </c>
      <c r="Q6" s="109"/>
    </row>
    <row r="7" spans="1:25" ht="15.65" customHeight="1" thickBot="1">
      <c r="A7" s="192"/>
      <c r="B7" s="199" t="s">
        <v>42</v>
      </c>
      <c r="C7" s="128">
        <f>SUM(C4:C6)</f>
        <v>-59499003</v>
      </c>
      <c r="D7" s="44">
        <f>SUM(D4:D6)</f>
        <v>-6.3736156829120247E-2</v>
      </c>
      <c r="E7" s="128">
        <f>SUM(E4:E6)</f>
        <v>0</v>
      </c>
      <c r="F7" s="47">
        <f>SUM(F4:F6)</f>
        <v>0</v>
      </c>
      <c r="J7" s="192"/>
      <c r="K7" s="199" t="s">
        <v>1668</v>
      </c>
      <c r="L7" s="128">
        <f>SUM(L4:L6)</f>
        <v>19366710</v>
      </c>
      <c r="M7" s="44">
        <v>2.0899999999999998E-2</v>
      </c>
      <c r="N7" s="128">
        <f>SUM(N4:N6)</f>
        <v>59499003</v>
      </c>
      <c r="O7" s="47">
        <v>2.2499999999999999E-2</v>
      </c>
    </row>
    <row r="8" spans="1:25">
      <c r="D8" s="21"/>
      <c r="E8" s="85">
        <f>E7+SUMIF('MRS0014'!A:A,"421007",'MRS0014'!S:S)+SUMIF('MRS0014'!A:A,"421807",'MRS0014'!S:S)</f>
        <v>-79445937</v>
      </c>
      <c r="F8" s="21"/>
      <c r="M8" s="21">
        <v>0</v>
      </c>
      <c r="N8" s="85">
        <v>0</v>
      </c>
      <c r="O8" s="21">
        <v>0</v>
      </c>
    </row>
    <row r="10" spans="1:25" ht="15" thickBot="1">
      <c r="A10" s="34"/>
      <c r="B10" s="34" t="s">
        <v>83</v>
      </c>
      <c r="J10" s="34"/>
      <c r="K10" s="34" t="s">
        <v>1669</v>
      </c>
    </row>
    <row r="11" spans="1:25" ht="43.5">
      <c r="A11" s="190" t="s">
        <v>803</v>
      </c>
      <c r="B11" s="194" t="s">
        <v>41</v>
      </c>
      <c r="C11" s="224" t="s">
        <v>85</v>
      </c>
      <c r="D11" s="29" t="s">
        <v>86</v>
      </c>
      <c r="E11" s="29" t="s">
        <v>87</v>
      </c>
      <c r="F11" s="30" t="s">
        <v>88</v>
      </c>
      <c r="J11" s="190" t="s">
        <v>803</v>
      </c>
      <c r="K11" s="194" t="s">
        <v>1667</v>
      </c>
      <c r="L11" s="224" t="s">
        <v>706</v>
      </c>
      <c r="M11" s="29" t="s">
        <v>707</v>
      </c>
      <c r="N11" s="29" t="s">
        <v>708</v>
      </c>
      <c r="O11" s="30" t="s">
        <v>709</v>
      </c>
    </row>
    <row r="12" spans="1:25" hidden="1">
      <c r="A12" s="228"/>
      <c r="B12" s="231"/>
      <c r="C12" s="225"/>
      <c r="D12" s="196"/>
      <c r="E12" s="195"/>
      <c r="F12" s="221"/>
      <c r="J12" s="228"/>
      <c r="K12" s="231" t="s">
        <v>702</v>
      </c>
      <c r="L12" s="251">
        <v>0</v>
      </c>
      <c r="M12" s="196">
        <v>0</v>
      </c>
      <c r="N12" s="250">
        <v>0</v>
      </c>
      <c r="O12" s="221">
        <v>0</v>
      </c>
    </row>
    <row r="13" spans="1:25" ht="28" hidden="1">
      <c r="A13" s="229"/>
      <c r="B13" s="232"/>
      <c r="C13" s="225"/>
      <c r="D13" s="196"/>
      <c r="E13" s="195"/>
      <c r="F13" s="221"/>
      <c r="J13" s="229"/>
      <c r="K13" s="232" t="s">
        <v>35</v>
      </c>
      <c r="L13" s="251">
        <v>0</v>
      </c>
      <c r="M13" s="196">
        <v>0</v>
      </c>
      <c r="N13" s="250">
        <v>0</v>
      </c>
      <c r="O13" s="221">
        <v>0</v>
      </c>
    </row>
    <row r="14" spans="1:25" hidden="1">
      <c r="A14" s="228"/>
      <c r="B14" s="231"/>
      <c r="C14" s="226"/>
      <c r="D14" s="233"/>
      <c r="E14" s="234"/>
      <c r="F14" s="235"/>
      <c r="J14" s="228"/>
      <c r="K14" s="231" t="s">
        <v>710</v>
      </c>
      <c r="L14" s="251">
        <v>0</v>
      </c>
      <c r="M14" s="233">
        <v>0</v>
      </c>
      <c r="N14" s="250">
        <v>0</v>
      </c>
      <c r="O14" s="235">
        <v>0</v>
      </c>
    </row>
    <row r="15" spans="1:25" ht="15" thickBot="1">
      <c r="A15" s="230"/>
      <c r="B15" s="236" t="s">
        <v>42</v>
      </c>
      <c r="C15" s="227">
        <f>SUM(C12:C14)</f>
        <v>0</v>
      </c>
      <c r="D15" s="237">
        <f>C15/-RPTIS10!B10</f>
        <v>0</v>
      </c>
      <c r="E15" s="238">
        <f>SUM(E12:E14)</f>
        <v>0</v>
      </c>
      <c r="F15" s="223">
        <f>'1-1.公告(元)'!E15/-RPTIS10!E10</f>
        <v>0</v>
      </c>
      <c r="J15" s="230"/>
      <c r="K15" s="236" t="s">
        <v>1668</v>
      </c>
      <c r="L15" s="227">
        <v>0</v>
      </c>
      <c r="M15" s="237">
        <v>0</v>
      </c>
      <c r="N15" s="238">
        <v>0</v>
      </c>
      <c r="O15" s="223">
        <v>0</v>
      </c>
    </row>
    <row r="16" spans="1:25">
      <c r="D16" s="21"/>
      <c r="E16" s="17"/>
      <c r="F16" s="21"/>
      <c r="M16" s="21">
        <v>0</v>
      </c>
      <c r="N16" s="17">
        <v>0</v>
      </c>
      <c r="O16" s="21">
        <v>0</v>
      </c>
    </row>
    <row r="18" spans="1:16" ht="15" thickBot="1">
      <c r="A18" s="34"/>
      <c r="B18" s="34" t="s">
        <v>89</v>
      </c>
      <c r="C18" s="92"/>
      <c r="D18" s="92"/>
      <c r="J18" s="34"/>
      <c r="K18" s="34" t="s">
        <v>1670</v>
      </c>
      <c r="L18" s="92"/>
      <c r="M18" s="92"/>
    </row>
    <row r="19" spans="1:16" ht="29">
      <c r="A19" s="190" t="s">
        <v>803</v>
      </c>
      <c r="B19" s="194" t="s">
        <v>41</v>
      </c>
      <c r="C19" s="29" t="s">
        <v>67</v>
      </c>
      <c r="D19" s="29" t="s">
        <v>68</v>
      </c>
      <c r="E19" s="30" t="s">
        <v>90</v>
      </c>
      <c r="J19" s="190" t="s">
        <v>803</v>
      </c>
      <c r="K19" s="194" t="s">
        <v>1667</v>
      </c>
      <c r="L19" s="29" t="s">
        <v>712</v>
      </c>
      <c r="M19" s="29" t="s">
        <v>713</v>
      </c>
      <c r="N19" s="30" t="s">
        <v>714</v>
      </c>
    </row>
    <row r="20" spans="1:16">
      <c r="A20" s="220" t="s">
        <v>38</v>
      </c>
      <c r="B20" s="193" t="e">
        <f>VLOOKUP(A20,'4-3.應收關係人科餘'!J:Z,17,FALSE)</f>
        <v>#N/A</v>
      </c>
      <c r="C20" s="198">
        <f>D20-M20</f>
        <v>-36948702</v>
      </c>
      <c r="D20" s="197">
        <f>SUMIF('4-3.應收關係人科餘'!J:J,'1-1.公告(元)'!A20,'4-3.應收關係人科餘'!Y:Y)</f>
        <v>0</v>
      </c>
      <c r="E20" s="221">
        <f>D20/(SUMIF('MRS0014'!A:A,"112000",'MRS0014'!S:S)+SUMIF('MRS0014'!A:A,"112300",'MRS0014'!S:S)+SUMIF('MRS0014'!A:A,"112337",'MRS0014'!S:S))</f>
        <v>0</v>
      </c>
      <c r="F20" s="25">
        <f>D20-(SUMIFS('MRS0034'!F:F,'MRS0034'!A:A,"112337",'MRS0034'!D:D,A20))</f>
        <v>-33065853</v>
      </c>
      <c r="G20" s="133"/>
      <c r="J20" s="220" t="s">
        <v>38</v>
      </c>
      <c r="K20" s="193" t="s">
        <v>1660</v>
      </c>
      <c r="L20" s="198">
        <v>1509840</v>
      </c>
      <c r="M20" s="197">
        <v>36948702</v>
      </c>
      <c r="N20" s="221">
        <v>1.09E-2</v>
      </c>
      <c r="O20" s="108"/>
      <c r="P20" s="133"/>
    </row>
    <row r="21" spans="1:16" ht="16.5" customHeight="1">
      <c r="A21" s="220" t="s">
        <v>684</v>
      </c>
      <c r="B21" s="193" t="e">
        <f>VLOOKUP(A21,'4-3.應收關係人科餘'!J:Z,17,FALSE)</f>
        <v>#N/A</v>
      </c>
      <c r="C21" s="198">
        <f>D21-M21</f>
        <v>-252326</v>
      </c>
      <c r="D21" s="197">
        <f>SUMIF('4-3.應收關係人科餘'!J:J,'1-1.公告(元)'!A21,'4-3.應收關係人科餘'!Y:Y)</f>
        <v>0</v>
      </c>
      <c r="E21" s="221">
        <f>D21/(SUMIF('MRS0014'!A:A,"112000",'MRS0014'!S:S)+SUMIF('MRS0014'!A:A,"112300",'MRS0014'!S:S)+SUMIF('MRS0014'!A:A,"112337",'MRS0014'!S:S))</f>
        <v>0</v>
      </c>
      <c r="F21" s="25">
        <f>D21-(SUMIFS('MRS0034'!F:F,'MRS0034'!A:A,"112337",'MRS0034'!D:D,A21))</f>
        <v>-225085</v>
      </c>
      <c r="G21" s="133"/>
      <c r="J21" s="220" t="s">
        <v>684</v>
      </c>
      <c r="K21" s="193" t="s">
        <v>1661</v>
      </c>
      <c r="L21" s="198">
        <v>9850</v>
      </c>
      <c r="M21" s="198">
        <v>252326</v>
      </c>
      <c r="N21" s="221">
        <v>1E-4</v>
      </c>
      <c r="O21" s="108"/>
      <c r="P21" s="133"/>
    </row>
    <row r="22" spans="1:16" ht="16.5" customHeight="1">
      <c r="A22" s="220" t="s">
        <v>55</v>
      </c>
      <c r="B22" s="193" t="e">
        <f>VLOOKUP(A22,'4-3.應收關係人科餘'!J:Z,17,FALSE)</f>
        <v>#N/A</v>
      </c>
      <c r="C22" s="198">
        <f>D22-M22</f>
        <v>-12725920</v>
      </c>
      <c r="D22" s="197">
        <f>SUMIF('4-3.應收關係人科餘'!J:J,'1-1.公告(元)'!A22,'4-3.應收關係人科餘'!Y:Y)</f>
        <v>0</v>
      </c>
      <c r="E22" s="221">
        <f>D22/(SUMIF('MRS0014'!A:A,"112000",'MRS0014'!S:S)+SUMIF('MRS0014'!A:A,"112300",'MRS0014'!S:S)+SUMIF('MRS0014'!A:A,"112337",'MRS0014'!S:S))</f>
        <v>0</v>
      </c>
      <c r="F22" s="25">
        <f>D22-(SUMIFS('MRS0034'!F:F,'MRS0034'!A:A,"112337",'MRS0034'!D:D,A22))</f>
        <v>-13319467</v>
      </c>
      <c r="G22" s="133"/>
      <c r="J22" s="220" t="s">
        <v>55</v>
      </c>
      <c r="K22" s="193" t="s">
        <v>1662</v>
      </c>
      <c r="L22" s="198">
        <v>436670</v>
      </c>
      <c r="M22" s="197">
        <v>12725920</v>
      </c>
      <c r="N22" s="221">
        <v>3.7000000000000002E-3</v>
      </c>
      <c r="O22" s="108"/>
      <c r="P22" s="133"/>
    </row>
    <row r="23" spans="1:16" ht="15" thickBot="1">
      <c r="A23" s="230"/>
      <c r="B23" s="236" t="s">
        <v>42</v>
      </c>
      <c r="C23" s="222">
        <f>SUM(C20:C22)</f>
        <v>-49926948</v>
      </c>
      <c r="D23" s="222">
        <f>SUM(D20:D22)</f>
        <v>0</v>
      </c>
      <c r="E23" s="223">
        <f>SUM(E20:E22)</f>
        <v>0</v>
      </c>
      <c r="F23" s="108"/>
      <c r="G23" s="133"/>
      <c r="J23" s="230"/>
      <c r="K23" s="236" t="s">
        <v>1668</v>
      </c>
      <c r="L23" s="222">
        <f>SUM(L20:L22)</f>
        <v>1956360</v>
      </c>
      <c r="M23" s="222">
        <f>SUM(M20:M22)</f>
        <v>49926948</v>
      </c>
      <c r="N23" s="223">
        <v>1.47E-2</v>
      </c>
      <c r="O23" s="108"/>
      <c r="P23" s="133"/>
    </row>
    <row r="24" spans="1:16">
      <c r="D24" s="17">
        <f>D23-SUMIF('MRS0014'!A:A,"112337",'MRS0014'!S:S)</f>
        <v>-46610405</v>
      </c>
      <c r="E24" s="21">
        <f>E23-(D23/(SUMIF('MRS0014'!A:A,"112000",'MRS0014'!S:S)+SUMIF('MRS0014'!A:A,"112300",'MRS0014'!S:S)+SUMIF('MRS0014'!A:A,"112337",'MRS0014'!S:S)))</f>
        <v>0</v>
      </c>
      <c r="M24" s="17">
        <v>0</v>
      </c>
      <c r="N24" s="21">
        <v>0</v>
      </c>
    </row>
    <row r="26" spans="1:16" ht="15" thickBot="1">
      <c r="A26" s="34"/>
      <c r="B26" s="34" t="s">
        <v>91</v>
      </c>
      <c r="J26" s="34"/>
      <c r="K26" s="34" t="s">
        <v>1671</v>
      </c>
    </row>
    <row r="27" spans="1:16" ht="29">
      <c r="A27" s="190" t="s">
        <v>803</v>
      </c>
      <c r="B27" s="194" t="s">
        <v>41</v>
      </c>
      <c r="C27" s="29" t="s">
        <v>69</v>
      </c>
      <c r="D27" s="29" t="s">
        <v>70</v>
      </c>
      <c r="E27" s="30" t="s">
        <v>71</v>
      </c>
      <c r="J27" s="190" t="s">
        <v>803</v>
      </c>
      <c r="K27" s="194" t="s">
        <v>1667</v>
      </c>
      <c r="L27" s="29" t="s">
        <v>717</v>
      </c>
      <c r="M27" s="29" t="s">
        <v>718</v>
      </c>
      <c r="N27" s="30" t="s">
        <v>714</v>
      </c>
    </row>
    <row r="28" spans="1:16" ht="16.5" hidden="1" customHeight="1">
      <c r="A28" s="220"/>
      <c r="B28" s="193"/>
      <c r="C28" s="198"/>
      <c r="D28" s="198"/>
      <c r="E28" s="221"/>
      <c r="J28" s="220"/>
      <c r="K28" s="193" t="s">
        <v>715</v>
      </c>
      <c r="L28" s="198">
        <v>0</v>
      </c>
      <c r="M28" s="198">
        <v>0</v>
      </c>
      <c r="N28" s="221">
        <v>0</v>
      </c>
    </row>
    <row r="29" spans="1:16" ht="28" hidden="1">
      <c r="A29" s="239"/>
      <c r="B29" s="240"/>
      <c r="C29" s="198"/>
      <c r="D29" s="198"/>
      <c r="E29" s="221"/>
      <c r="J29" s="239"/>
      <c r="K29" s="240" t="s">
        <v>35</v>
      </c>
      <c r="L29" s="198">
        <v>0</v>
      </c>
      <c r="M29" s="198">
        <v>0</v>
      </c>
      <c r="N29" s="221">
        <v>0</v>
      </c>
    </row>
    <row r="30" spans="1:16" ht="15" thickBot="1">
      <c r="A30" s="230"/>
      <c r="B30" s="236" t="s">
        <v>42</v>
      </c>
      <c r="C30" s="222">
        <f>SUM(C28:C29)</f>
        <v>0</v>
      </c>
      <c r="D30" s="222">
        <f>SUM(D28:D29)</f>
        <v>0</v>
      </c>
      <c r="E30" s="223">
        <f>SUM(E28:E29)</f>
        <v>0</v>
      </c>
      <c r="J30" s="230"/>
      <c r="K30" s="236" t="s">
        <v>1668</v>
      </c>
      <c r="L30" s="222">
        <v>0</v>
      </c>
      <c r="M30" s="222">
        <v>0</v>
      </c>
      <c r="N30" s="223">
        <v>0</v>
      </c>
    </row>
    <row r="31" spans="1:16">
      <c r="C31" s="17"/>
      <c r="D31" s="17">
        <f>D30+SUMIF('MRS0014'!A:A,"211147",'MRS0014'!S:S)</f>
        <v>0</v>
      </c>
      <c r="E31" s="18"/>
      <c r="L31" s="17"/>
      <c r="M31" s="17">
        <v>0</v>
      </c>
      <c r="N31" s="18">
        <v>0</v>
      </c>
    </row>
    <row r="33" spans="1:17" ht="15" thickBot="1">
      <c r="A33" s="34"/>
      <c r="B33" s="34" t="s">
        <v>72</v>
      </c>
      <c r="J33" s="34"/>
      <c r="K33" s="34" t="s">
        <v>1672</v>
      </c>
    </row>
    <row r="34" spans="1:17" ht="29">
      <c r="A34" s="190" t="s">
        <v>803</v>
      </c>
      <c r="B34" s="194" t="s">
        <v>41</v>
      </c>
      <c r="C34" s="29" t="s">
        <v>73</v>
      </c>
      <c r="D34" s="29" t="s">
        <v>74</v>
      </c>
      <c r="E34" s="30" t="s">
        <v>75</v>
      </c>
      <c r="J34" s="190" t="s">
        <v>803</v>
      </c>
      <c r="K34" s="194" t="s">
        <v>1667</v>
      </c>
      <c r="L34" s="29" t="s">
        <v>720</v>
      </c>
      <c r="M34" s="29" t="s">
        <v>721</v>
      </c>
      <c r="N34" s="30" t="s">
        <v>722</v>
      </c>
    </row>
    <row r="35" spans="1:17" ht="14.5">
      <c r="A35" s="220"/>
      <c r="B35" s="193" t="str">
        <f>'6.取得資產'!A4</f>
        <v>本月無交易</v>
      </c>
      <c r="C35" s="241"/>
      <c r="D35" s="198">
        <f>'6.取得資產'!C4</f>
        <v>0</v>
      </c>
      <c r="E35" s="242">
        <f>'6.取得資產'!D4</f>
        <v>0</v>
      </c>
      <c r="J35" s="220"/>
      <c r="K35" s="193" t="s">
        <v>723</v>
      </c>
      <c r="L35" s="241"/>
      <c r="M35" s="198">
        <v>0</v>
      </c>
      <c r="N35" s="242">
        <v>0</v>
      </c>
    </row>
    <row r="36" spans="1:17" ht="14.5" hidden="1">
      <c r="A36" s="220"/>
      <c r="B36" s="193"/>
      <c r="C36" s="241"/>
      <c r="D36" s="198">
        <f>'6.取得資產'!C5</f>
        <v>0</v>
      </c>
      <c r="E36" s="242">
        <f>'6.取得資產'!D5</f>
        <v>0</v>
      </c>
      <c r="J36" s="220"/>
      <c r="K36" s="193"/>
      <c r="L36" s="241"/>
      <c r="M36" s="198">
        <v>0</v>
      </c>
      <c r="N36" s="242">
        <v>0</v>
      </c>
    </row>
    <row r="37" spans="1:17" ht="15" thickBot="1">
      <c r="A37" s="230"/>
      <c r="B37" s="236" t="s">
        <v>42</v>
      </c>
      <c r="C37" s="243"/>
      <c r="D37" s="222">
        <f>SUM(D35:D36)</f>
        <v>0</v>
      </c>
      <c r="E37" s="244">
        <f>SUM(E35:E36)</f>
        <v>0</v>
      </c>
      <c r="J37" s="230"/>
      <c r="K37" s="236" t="s">
        <v>1668</v>
      </c>
      <c r="L37" s="243"/>
      <c r="M37" s="222">
        <v>0</v>
      </c>
      <c r="N37" s="244">
        <v>0</v>
      </c>
    </row>
    <row r="40" spans="1:17" ht="15" thickBot="1">
      <c r="A40" s="34"/>
      <c r="B40" s="34" t="s">
        <v>92</v>
      </c>
      <c r="J40" s="34"/>
      <c r="K40" s="34" t="s">
        <v>1673</v>
      </c>
    </row>
    <row r="41" spans="1:17" ht="29">
      <c r="A41" s="190" t="s">
        <v>803</v>
      </c>
      <c r="B41" s="194" t="s">
        <v>41</v>
      </c>
      <c r="C41" s="29" t="s">
        <v>76</v>
      </c>
      <c r="D41" s="29" t="s">
        <v>77</v>
      </c>
      <c r="E41" s="29" t="s">
        <v>78</v>
      </c>
      <c r="F41" s="29" t="s">
        <v>79</v>
      </c>
      <c r="G41" s="29" t="s">
        <v>80</v>
      </c>
      <c r="H41" s="30" t="s">
        <v>681</v>
      </c>
      <c r="I41" s="143"/>
      <c r="J41" s="190" t="s">
        <v>803</v>
      </c>
      <c r="K41" s="194" t="s">
        <v>1667</v>
      </c>
      <c r="L41" s="29" t="s">
        <v>725</v>
      </c>
      <c r="M41" s="29" t="s">
        <v>726</v>
      </c>
      <c r="N41" s="29" t="s">
        <v>727</v>
      </c>
      <c r="O41" s="29" t="s">
        <v>728</v>
      </c>
      <c r="P41" s="29" t="s">
        <v>729</v>
      </c>
      <c r="Q41" s="30" t="s">
        <v>681</v>
      </c>
    </row>
    <row r="42" spans="1:17">
      <c r="A42" s="220"/>
      <c r="B42" s="193" t="str">
        <f>'7.處分資產'!A3</f>
        <v>本月無交易</v>
      </c>
      <c r="C42" s="198">
        <f>'7.處分資產'!B3</f>
        <v>0</v>
      </c>
      <c r="D42" s="198">
        <f>'7.處分資產'!C3</f>
        <v>0</v>
      </c>
      <c r="E42" s="198">
        <f>D42</f>
        <v>0</v>
      </c>
      <c r="F42" s="198">
        <f>E42</f>
        <v>0</v>
      </c>
      <c r="G42" s="127">
        <f>'7.處分資產'!F3</f>
        <v>0</v>
      </c>
      <c r="H42" s="129">
        <f>'7.處分資產'!G3</f>
        <v>0</v>
      </c>
      <c r="I42" s="144"/>
      <c r="J42" s="220"/>
      <c r="K42" s="193" t="s">
        <v>723</v>
      </c>
      <c r="L42" s="198">
        <v>0</v>
      </c>
      <c r="M42" s="198">
        <v>0</v>
      </c>
      <c r="N42" s="198">
        <v>0</v>
      </c>
      <c r="O42" s="198">
        <v>0</v>
      </c>
      <c r="P42" s="198">
        <v>0</v>
      </c>
      <c r="Q42" s="242">
        <v>0</v>
      </c>
    </row>
    <row r="43" spans="1:17" hidden="1">
      <c r="A43" s="245"/>
      <c r="B43" s="246"/>
      <c r="C43" s="247"/>
      <c r="D43" s="247"/>
      <c r="E43" s="247"/>
      <c r="F43" s="247"/>
      <c r="G43" s="7"/>
      <c r="H43" s="8"/>
      <c r="I43" s="145"/>
      <c r="J43" s="245"/>
      <c r="K43" s="246"/>
      <c r="L43" s="247"/>
      <c r="M43" s="247"/>
      <c r="N43" s="247"/>
      <c r="O43" s="247"/>
      <c r="P43" s="247"/>
      <c r="Q43" s="248"/>
    </row>
    <row r="44" spans="1:17" hidden="1">
      <c r="A44" s="245"/>
      <c r="B44" s="246"/>
      <c r="C44" s="247"/>
      <c r="D44" s="247"/>
      <c r="E44" s="247"/>
      <c r="F44" s="247"/>
      <c r="G44" s="7"/>
      <c r="H44" s="8"/>
      <c r="I44" s="145"/>
      <c r="J44" s="245"/>
      <c r="K44" s="246"/>
      <c r="L44" s="247"/>
      <c r="M44" s="247"/>
      <c r="N44" s="247"/>
      <c r="O44" s="247"/>
      <c r="P44" s="247"/>
      <c r="Q44" s="248"/>
    </row>
    <row r="45" spans="1:17" hidden="1">
      <c r="A45" s="245"/>
      <c r="B45" s="246"/>
      <c r="C45" s="247"/>
      <c r="D45" s="247"/>
      <c r="E45" s="247"/>
      <c r="F45" s="247"/>
      <c r="G45" s="7"/>
      <c r="H45" s="8"/>
      <c r="I45" s="145"/>
      <c r="J45" s="245"/>
      <c r="K45" s="246"/>
      <c r="L45" s="247"/>
      <c r="M45" s="247"/>
      <c r="N45" s="247"/>
      <c r="O45" s="247"/>
      <c r="P45" s="247"/>
      <c r="Q45" s="248"/>
    </row>
    <row r="46" spans="1:17" ht="15" thickBot="1">
      <c r="A46" s="230"/>
      <c r="B46" s="236" t="s">
        <v>42</v>
      </c>
      <c r="C46" s="243"/>
      <c r="D46" s="243"/>
      <c r="E46" s="243"/>
      <c r="F46" s="243"/>
      <c r="G46" s="32"/>
      <c r="H46" s="33"/>
      <c r="I46" s="145"/>
      <c r="J46" s="230"/>
      <c r="K46" s="236" t="s">
        <v>1668</v>
      </c>
      <c r="L46" s="243"/>
      <c r="M46" s="243"/>
      <c r="N46" s="243"/>
      <c r="O46" s="243"/>
      <c r="P46" s="243"/>
      <c r="Q46" s="249"/>
    </row>
    <row r="51" spans="1:23" ht="19.5">
      <c r="A51" s="37"/>
      <c r="B51" s="37" t="s">
        <v>98</v>
      </c>
      <c r="C51" s="22"/>
      <c r="D51" s="22"/>
      <c r="F51" s="37" t="s">
        <v>96</v>
      </c>
      <c r="G51" s="22"/>
      <c r="H51" s="22"/>
      <c r="I51" s="23"/>
      <c r="J51" s="37"/>
      <c r="K51" s="37" t="s">
        <v>1674</v>
      </c>
      <c r="L51" s="22"/>
      <c r="M51" s="22"/>
      <c r="O51" s="37" t="s">
        <v>731</v>
      </c>
      <c r="P51" s="22"/>
      <c r="Q51" s="22"/>
      <c r="R51" s="22"/>
      <c r="S51" s="22"/>
      <c r="U51" s="37" t="s">
        <v>97</v>
      </c>
      <c r="V51" s="14"/>
      <c r="W51" s="22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37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  <ignoredErrors>
    <ignoredError sqref="D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5" sqref="C25"/>
    </sheetView>
  </sheetViews>
  <sheetFormatPr defaultRowHeight="17"/>
  <cols>
    <col min="1" max="1" width="10.26953125" style="116" customWidth="1"/>
    <col min="2" max="2" width="37.6328125" style="116" customWidth="1"/>
    <col min="3" max="4" width="17" style="116" customWidth="1"/>
    <col min="5" max="5" width="8.26953125" style="116" customWidth="1"/>
    <col min="6" max="7" width="17" style="116" customWidth="1"/>
    <col min="8" max="8" width="8.26953125" style="116" customWidth="1"/>
    <col min="9" max="10" width="17" style="116" customWidth="1"/>
    <col min="11" max="11" width="8.26953125" style="116" customWidth="1"/>
    <col min="12" max="13" width="17" style="116" customWidth="1"/>
    <col min="14" max="14" width="8.26953125" style="116" customWidth="1"/>
    <col min="15" max="19" width="17" style="116" customWidth="1"/>
  </cols>
  <sheetData>
    <row r="1" spans="1:19">
      <c r="A1" s="131" t="s">
        <v>169</v>
      </c>
      <c r="B1" s="131" t="s">
        <v>735</v>
      </c>
      <c r="C1" s="209" t="s">
        <v>1288</v>
      </c>
      <c r="D1" s="209" t="s">
        <v>1289</v>
      </c>
      <c r="E1" s="254" t="s">
        <v>741</v>
      </c>
      <c r="F1" s="209" t="s">
        <v>1288</v>
      </c>
      <c r="G1" s="209" t="s">
        <v>1290</v>
      </c>
      <c r="H1" s="254" t="s">
        <v>741</v>
      </c>
      <c r="I1" s="209" t="s">
        <v>1288</v>
      </c>
      <c r="J1" s="209" t="s">
        <v>1291</v>
      </c>
      <c r="K1" s="254" t="s">
        <v>741</v>
      </c>
      <c r="L1" s="209" t="s">
        <v>1288</v>
      </c>
      <c r="M1" s="209" t="s">
        <v>1291</v>
      </c>
      <c r="N1" s="254" t="s">
        <v>741</v>
      </c>
      <c r="O1" s="209" t="s">
        <v>1288</v>
      </c>
      <c r="P1" s="209" t="s">
        <v>1288</v>
      </c>
      <c r="Q1" s="254" t="s">
        <v>1292</v>
      </c>
      <c r="R1" s="254" t="s">
        <v>1293</v>
      </c>
      <c r="S1" s="254" t="s">
        <v>168</v>
      </c>
    </row>
    <row r="2" spans="1:19">
      <c r="A2" s="131" t="s">
        <v>151</v>
      </c>
      <c r="B2" s="131" t="s">
        <v>151</v>
      </c>
      <c r="C2" s="209" t="s">
        <v>1294</v>
      </c>
      <c r="D2" s="209" t="s">
        <v>1294</v>
      </c>
      <c r="E2" s="254" t="s">
        <v>741</v>
      </c>
      <c r="F2" s="209" t="s">
        <v>1294</v>
      </c>
      <c r="G2" s="209" t="s">
        <v>1294</v>
      </c>
      <c r="H2" s="254" t="s">
        <v>741</v>
      </c>
      <c r="I2" s="209" t="s">
        <v>1294</v>
      </c>
      <c r="J2" s="209" t="s">
        <v>1294</v>
      </c>
      <c r="K2" s="254" t="s">
        <v>741</v>
      </c>
      <c r="L2" s="209" t="s">
        <v>1294</v>
      </c>
      <c r="M2" s="209" t="s">
        <v>1294</v>
      </c>
      <c r="N2" s="254" t="s">
        <v>741</v>
      </c>
      <c r="O2" s="209" t="s">
        <v>1294</v>
      </c>
      <c r="P2" s="209" t="s">
        <v>1295</v>
      </c>
      <c r="Q2" s="254" t="s">
        <v>1292</v>
      </c>
      <c r="R2" s="254" t="s">
        <v>1293</v>
      </c>
      <c r="S2" s="254" t="s">
        <v>168</v>
      </c>
    </row>
    <row r="3" spans="1:19" ht="17.5" thickBot="1">
      <c r="A3" s="255" t="s">
        <v>170</v>
      </c>
      <c r="B3" s="255" t="s">
        <v>151</v>
      </c>
      <c r="C3" s="210" t="s">
        <v>1296</v>
      </c>
      <c r="D3" s="210" t="s">
        <v>1297</v>
      </c>
      <c r="E3" s="255" t="s">
        <v>741</v>
      </c>
      <c r="F3" s="210" t="s">
        <v>1297</v>
      </c>
      <c r="G3" s="210" t="s">
        <v>1298</v>
      </c>
      <c r="H3" s="255" t="s">
        <v>741</v>
      </c>
      <c r="I3" s="210" t="s">
        <v>1298</v>
      </c>
      <c r="J3" s="210" t="s">
        <v>1299</v>
      </c>
      <c r="K3" s="255" t="s">
        <v>741</v>
      </c>
      <c r="L3" s="210" t="s">
        <v>1299</v>
      </c>
      <c r="M3" s="210" t="s">
        <v>1300</v>
      </c>
      <c r="N3" s="255" t="s">
        <v>741</v>
      </c>
      <c r="O3" s="210" t="s">
        <v>1300</v>
      </c>
      <c r="P3" s="210" t="s">
        <v>1301</v>
      </c>
      <c r="Q3" s="255" t="s">
        <v>1292</v>
      </c>
      <c r="R3" s="255" t="s">
        <v>1293</v>
      </c>
      <c r="S3" s="255" t="s">
        <v>168</v>
      </c>
    </row>
    <row r="4" spans="1:19" ht="17.5" thickTop="1">
      <c r="A4" s="211" t="s">
        <v>1302</v>
      </c>
      <c r="B4" s="211" t="s">
        <v>1303</v>
      </c>
      <c r="C4" s="132" t="s">
        <v>151</v>
      </c>
      <c r="D4" s="132">
        <v>611996</v>
      </c>
      <c r="E4" s="212">
        <v>0.22520000000000001</v>
      </c>
      <c r="F4" s="132">
        <v>137821</v>
      </c>
      <c r="G4" s="202">
        <v>5000</v>
      </c>
      <c r="H4" s="212">
        <v>4.1279000000000003</v>
      </c>
      <c r="I4" s="132">
        <v>20640</v>
      </c>
      <c r="J4" s="202">
        <v>1.0900000000000001</v>
      </c>
      <c r="K4" s="212">
        <v>32.017000000000003</v>
      </c>
      <c r="L4" s="132">
        <v>35</v>
      </c>
      <c r="M4" s="202" t="s">
        <v>151</v>
      </c>
      <c r="N4" s="202" t="s">
        <v>151</v>
      </c>
      <c r="O4" s="132" t="s">
        <v>151</v>
      </c>
      <c r="P4" s="132">
        <v>20000</v>
      </c>
      <c r="Q4" s="132">
        <v>178496</v>
      </c>
      <c r="R4" s="132" t="s">
        <v>151</v>
      </c>
      <c r="S4" s="132">
        <v>178496</v>
      </c>
    </row>
    <row r="5" spans="1:19">
      <c r="A5" s="211" t="s">
        <v>1304</v>
      </c>
      <c r="B5" s="211" t="s">
        <v>1305</v>
      </c>
      <c r="C5" s="132">
        <v>1492537</v>
      </c>
      <c r="D5" s="132">
        <v>688996785</v>
      </c>
      <c r="E5" s="212">
        <v>0.22520000000000001</v>
      </c>
      <c r="F5" s="132">
        <v>155162076</v>
      </c>
      <c r="G5" s="202">
        <v>3376180.37</v>
      </c>
      <c r="H5" s="212">
        <v>4.1279000000000003</v>
      </c>
      <c r="I5" s="132">
        <v>13936535</v>
      </c>
      <c r="J5" s="202">
        <v>22910419.5</v>
      </c>
      <c r="K5" s="212">
        <v>32.017000000000003</v>
      </c>
      <c r="L5" s="132">
        <v>733522901</v>
      </c>
      <c r="M5" s="202">
        <v>937850.78</v>
      </c>
      <c r="N5" s="212">
        <v>32.017000000000003</v>
      </c>
      <c r="O5" s="132">
        <v>30027168</v>
      </c>
      <c r="P5" s="132">
        <v>149548091</v>
      </c>
      <c r="Q5" s="132">
        <v>1083689308</v>
      </c>
      <c r="R5" s="132" t="s">
        <v>151</v>
      </c>
      <c r="S5" s="132">
        <v>1083689308</v>
      </c>
    </row>
    <row r="6" spans="1:19">
      <c r="A6" s="211" t="s">
        <v>1306</v>
      </c>
      <c r="B6" s="211" t="s">
        <v>1307</v>
      </c>
      <c r="C6" s="132" t="s">
        <v>151</v>
      </c>
      <c r="D6" s="132" t="s">
        <v>151</v>
      </c>
      <c r="E6" s="132" t="s">
        <v>151</v>
      </c>
      <c r="F6" s="132" t="s">
        <v>151</v>
      </c>
      <c r="G6" s="202">
        <v>8919630</v>
      </c>
      <c r="H6" s="212">
        <v>4.1279000000000003</v>
      </c>
      <c r="I6" s="132">
        <v>36819341</v>
      </c>
      <c r="J6" s="202">
        <v>79999.55</v>
      </c>
      <c r="K6" s="212">
        <v>32.017000000000003</v>
      </c>
      <c r="L6" s="132">
        <v>2561346</v>
      </c>
      <c r="M6" s="202" t="s">
        <v>151</v>
      </c>
      <c r="N6" s="202" t="s">
        <v>151</v>
      </c>
      <c r="O6" s="132" t="s">
        <v>151</v>
      </c>
      <c r="P6" s="132">
        <v>70000000</v>
      </c>
      <c r="Q6" s="132">
        <v>109380687</v>
      </c>
      <c r="R6" s="132" t="s">
        <v>151</v>
      </c>
      <c r="S6" s="132">
        <v>109380687</v>
      </c>
    </row>
    <row r="7" spans="1:19">
      <c r="A7" s="211" t="s">
        <v>1308</v>
      </c>
      <c r="B7" s="211" t="s">
        <v>1309</v>
      </c>
      <c r="C7" s="132" t="s">
        <v>151</v>
      </c>
      <c r="D7" s="132" t="s">
        <v>151</v>
      </c>
      <c r="E7" s="132" t="s">
        <v>151</v>
      </c>
      <c r="F7" s="132" t="s">
        <v>151</v>
      </c>
      <c r="G7" s="202" t="s">
        <v>151</v>
      </c>
      <c r="H7" s="202" t="s">
        <v>151</v>
      </c>
      <c r="I7" s="132" t="s">
        <v>151</v>
      </c>
      <c r="J7" s="202">
        <v>3580.49</v>
      </c>
      <c r="K7" s="212">
        <v>32.017000000000003</v>
      </c>
      <c r="L7" s="132">
        <v>114637</v>
      </c>
      <c r="M7" s="202" t="s">
        <v>151</v>
      </c>
      <c r="N7" s="202" t="s">
        <v>151</v>
      </c>
      <c r="O7" s="132" t="s">
        <v>151</v>
      </c>
      <c r="P7" s="132">
        <v>100000</v>
      </c>
      <c r="Q7" s="132">
        <v>214637</v>
      </c>
      <c r="R7" s="132" t="s">
        <v>151</v>
      </c>
      <c r="S7" s="132">
        <v>214637</v>
      </c>
    </row>
    <row r="8" spans="1:19">
      <c r="A8" s="211" t="s">
        <v>175</v>
      </c>
      <c r="B8" s="211" t="s">
        <v>176</v>
      </c>
      <c r="C8" s="132" t="s">
        <v>151</v>
      </c>
      <c r="D8" s="132" t="s">
        <v>151</v>
      </c>
      <c r="E8" s="132" t="s">
        <v>151</v>
      </c>
      <c r="F8" s="132" t="s">
        <v>151</v>
      </c>
      <c r="G8" s="202" t="s">
        <v>151</v>
      </c>
      <c r="H8" s="202" t="s">
        <v>151</v>
      </c>
      <c r="I8" s="132" t="s">
        <v>151</v>
      </c>
      <c r="J8" s="202">
        <v>3474386.38</v>
      </c>
      <c r="K8" s="212">
        <v>32.017000000000003</v>
      </c>
      <c r="L8" s="132">
        <v>111239429</v>
      </c>
      <c r="M8" s="202" t="s">
        <v>151</v>
      </c>
      <c r="N8" s="202" t="s">
        <v>151</v>
      </c>
      <c r="O8" s="132" t="s">
        <v>151</v>
      </c>
      <c r="P8" s="132" t="s">
        <v>151</v>
      </c>
      <c r="Q8" s="132">
        <v>111239429</v>
      </c>
      <c r="R8" s="132" t="s">
        <v>151</v>
      </c>
      <c r="S8" s="132">
        <v>111239429</v>
      </c>
    </row>
    <row r="9" spans="1:19">
      <c r="A9" s="211" t="s">
        <v>177</v>
      </c>
      <c r="B9" s="211" t="s">
        <v>178</v>
      </c>
      <c r="C9" s="132" t="s">
        <v>151</v>
      </c>
      <c r="D9" s="132">
        <v>383126627</v>
      </c>
      <c r="E9" s="212">
        <v>0.22520000000000001</v>
      </c>
      <c r="F9" s="132">
        <v>86280116</v>
      </c>
      <c r="G9" s="202">
        <v>7773881.4299999997</v>
      </c>
      <c r="H9" s="212">
        <v>4.1279000000000003</v>
      </c>
      <c r="I9" s="132">
        <v>32089805</v>
      </c>
      <c r="J9" s="202">
        <v>77528672.709999993</v>
      </c>
      <c r="K9" s="212">
        <v>32.017000000000003</v>
      </c>
      <c r="L9" s="132">
        <v>2482235514</v>
      </c>
      <c r="M9" s="202">
        <v>1874967.51</v>
      </c>
      <c r="N9" s="212">
        <v>32.017000000000003</v>
      </c>
      <c r="O9" s="132">
        <v>60030835</v>
      </c>
      <c r="P9" s="132">
        <v>379611522</v>
      </c>
      <c r="Q9" s="132">
        <v>3040247792</v>
      </c>
      <c r="R9" s="132" t="s">
        <v>151</v>
      </c>
      <c r="S9" s="132">
        <v>3040247792</v>
      </c>
    </row>
    <row r="10" spans="1:19">
      <c r="A10" s="211" t="s">
        <v>173</v>
      </c>
      <c r="B10" s="211" t="s">
        <v>174</v>
      </c>
      <c r="C10" s="132">
        <v>2</v>
      </c>
      <c r="D10" s="132" t="s">
        <v>151</v>
      </c>
      <c r="E10" s="132" t="s">
        <v>151</v>
      </c>
      <c r="F10" s="132" t="s">
        <v>151</v>
      </c>
      <c r="G10" s="202" t="s">
        <v>151</v>
      </c>
      <c r="H10" s="202" t="s">
        <v>151</v>
      </c>
      <c r="I10" s="132" t="s">
        <v>151</v>
      </c>
      <c r="J10" s="202">
        <v>509026.92</v>
      </c>
      <c r="K10" s="212">
        <v>32.017000000000003</v>
      </c>
      <c r="L10" s="132">
        <v>16297515</v>
      </c>
      <c r="M10" s="202" t="s">
        <v>151</v>
      </c>
      <c r="N10" s="202" t="s">
        <v>151</v>
      </c>
      <c r="O10" s="132" t="s">
        <v>151</v>
      </c>
      <c r="P10" s="132">
        <v>706250</v>
      </c>
      <c r="Q10" s="132">
        <v>17003767</v>
      </c>
      <c r="R10" s="132" t="s">
        <v>151</v>
      </c>
      <c r="S10" s="132">
        <v>17003767</v>
      </c>
    </row>
    <row r="11" spans="1:19">
      <c r="A11" s="211">
        <v>112337</v>
      </c>
      <c r="B11" s="211" t="s">
        <v>172</v>
      </c>
      <c r="C11" s="132">
        <v>272302</v>
      </c>
      <c r="D11" s="132" t="s">
        <v>151</v>
      </c>
      <c r="E11" s="132" t="s">
        <v>151</v>
      </c>
      <c r="F11" s="132" t="s">
        <v>151</v>
      </c>
      <c r="G11" s="202">
        <v>7775999.6200000001</v>
      </c>
      <c r="H11" s="212">
        <v>4.1279000000000003</v>
      </c>
      <c r="I11" s="132">
        <v>32098549</v>
      </c>
      <c r="J11" s="202">
        <v>28615.98</v>
      </c>
      <c r="K11" s="212">
        <v>32.017000000000003</v>
      </c>
      <c r="L11" s="132">
        <v>916198</v>
      </c>
      <c r="M11" s="202" t="s">
        <v>151</v>
      </c>
      <c r="N11" s="202" t="s">
        <v>151</v>
      </c>
      <c r="O11" s="132" t="s">
        <v>151</v>
      </c>
      <c r="P11" s="132">
        <v>55446870</v>
      </c>
      <c r="Q11" s="132">
        <v>88733919</v>
      </c>
      <c r="R11" s="132">
        <v>-42123514</v>
      </c>
      <c r="S11" s="132">
        <v>46610405</v>
      </c>
    </row>
    <row r="12" spans="1:19">
      <c r="A12" s="211" t="s">
        <v>1310</v>
      </c>
      <c r="B12" s="211" t="s">
        <v>1311</v>
      </c>
      <c r="C12" s="132" t="s">
        <v>151</v>
      </c>
      <c r="D12" s="132" t="s">
        <v>151</v>
      </c>
      <c r="E12" s="132" t="s">
        <v>151</v>
      </c>
      <c r="F12" s="132" t="s">
        <v>151</v>
      </c>
      <c r="G12" s="202">
        <v>7054.83</v>
      </c>
      <c r="H12" s="212">
        <v>4.1279000000000003</v>
      </c>
      <c r="I12" s="132">
        <v>29122</v>
      </c>
      <c r="J12" s="202">
        <v>356.04</v>
      </c>
      <c r="K12" s="212">
        <v>32.017000000000003</v>
      </c>
      <c r="L12" s="132">
        <v>11399</v>
      </c>
      <c r="M12" s="202" t="s">
        <v>151</v>
      </c>
      <c r="N12" s="202" t="s">
        <v>151</v>
      </c>
      <c r="O12" s="132" t="s">
        <v>151</v>
      </c>
      <c r="P12" s="132">
        <v>69540</v>
      </c>
      <c r="Q12" s="132">
        <v>110061</v>
      </c>
      <c r="R12" s="132" t="s">
        <v>151</v>
      </c>
      <c r="S12" s="132">
        <v>110061</v>
      </c>
    </row>
    <row r="13" spans="1:19">
      <c r="A13" s="211" t="s">
        <v>1312</v>
      </c>
      <c r="B13" s="211" t="s">
        <v>1313</v>
      </c>
      <c r="C13" s="132">
        <v>78600</v>
      </c>
      <c r="D13" s="132" t="s">
        <v>151</v>
      </c>
      <c r="E13" s="132" t="s">
        <v>151</v>
      </c>
      <c r="F13" s="132" t="s">
        <v>151</v>
      </c>
      <c r="G13" s="202">
        <v>9600</v>
      </c>
      <c r="H13" s="212">
        <v>4.1279000000000003</v>
      </c>
      <c r="I13" s="132">
        <v>39628</v>
      </c>
      <c r="J13" s="202">
        <v>565188.06999999995</v>
      </c>
      <c r="K13" s="212">
        <v>32.017000000000003</v>
      </c>
      <c r="L13" s="132">
        <v>18095626</v>
      </c>
      <c r="M13" s="202" t="s">
        <v>151</v>
      </c>
      <c r="N13" s="202" t="s">
        <v>151</v>
      </c>
      <c r="O13" s="132" t="s">
        <v>151</v>
      </c>
      <c r="P13" s="132">
        <v>1373983</v>
      </c>
      <c r="Q13" s="132">
        <v>19587837</v>
      </c>
      <c r="R13" s="132" t="s">
        <v>151</v>
      </c>
      <c r="S13" s="132">
        <v>19587837</v>
      </c>
    </row>
    <row r="14" spans="1:19">
      <c r="A14" s="211" t="s">
        <v>1314</v>
      </c>
      <c r="B14" s="211" t="s">
        <v>1315</v>
      </c>
      <c r="C14" s="132" t="s">
        <v>151</v>
      </c>
      <c r="D14" s="132" t="s">
        <v>151</v>
      </c>
      <c r="E14" s="132" t="s">
        <v>151</v>
      </c>
      <c r="F14" s="132" t="s">
        <v>151</v>
      </c>
      <c r="G14" s="202">
        <v>8972</v>
      </c>
      <c r="H14" s="212">
        <v>4.1279000000000003</v>
      </c>
      <c r="I14" s="132">
        <v>37036</v>
      </c>
      <c r="J14" s="202" t="s">
        <v>151</v>
      </c>
      <c r="K14" s="202" t="s">
        <v>151</v>
      </c>
      <c r="L14" s="132" t="s">
        <v>151</v>
      </c>
      <c r="M14" s="202" t="s">
        <v>151</v>
      </c>
      <c r="N14" s="202" t="s">
        <v>151</v>
      </c>
      <c r="O14" s="132" t="s">
        <v>151</v>
      </c>
      <c r="P14" s="132" t="s">
        <v>151</v>
      </c>
      <c r="Q14" s="132">
        <v>37036</v>
      </c>
      <c r="R14" s="132" t="s">
        <v>151</v>
      </c>
      <c r="S14" s="132">
        <v>37036</v>
      </c>
    </row>
    <row r="15" spans="1:19">
      <c r="A15" s="211" t="s">
        <v>1316</v>
      </c>
      <c r="B15" s="211" t="s">
        <v>1317</v>
      </c>
      <c r="C15" s="132" t="s">
        <v>151</v>
      </c>
      <c r="D15" s="132" t="s">
        <v>151</v>
      </c>
      <c r="E15" s="132" t="s">
        <v>151</v>
      </c>
      <c r="F15" s="132" t="s">
        <v>151</v>
      </c>
      <c r="G15" s="202" t="s">
        <v>151</v>
      </c>
      <c r="H15" s="202" t="s">
        <v>151</v>
      </c>
      <c r="I15" s="132" t="s">
        <v>151</v>
      </c>
      <c r="J15" s="202">
        <v>-803163.41</v>
      </c>
      <c r="K15" s="212">
        <v>32.017000000000003</v>
      </c>
      <c r="L15" s="132">
        <v>-25714883</v>
      </c>
      <c r="M15" s="202" t="s">
        <v>151</v>
      </c>
      <c r="N15" s="202" t="s">
        <v>151</v>
      </c>
      <c r="O15" s="132" t="s">
        <v>151</v>
      </c>
      <c r="P15" s="132" t="s">
        <v>151</v>
      </c>
      <c r="Q15" s="132">
        <v>-25714883</v>
      </c>
      <c r="R15" s="132" t="s">
        <v>151</v>
      </c>
      <c r="S15" s="132">
        <v>-25714883</v>
      </c>
    </row>
    <row r="16" spans="1:19">
      <c r="A16" s="211" t="s">
        <v>1318</v>
      </c>
      <c r="B16" s="211" t="s">
        <v>1319</v>
      </c>
      <c r="C16" s="132" t="s">
        <v>151</v>
      </c>
      <c r="D16" s="132" t="s">
        <v>151</v>
      </c>
      <c r="E16" s="132" t="s">
        <v>151</v>
      </c>
      <c r="F16" s="132" t="s">
        <v>151</v>
      </c>
      <c r="G16" s="202" t="s">
        <v>151</v>
      </c>
      <c r="H16" s="202" t="s">
        <v>151</v>
      </c>
      <c r="I16" s="132" t="s">
        <v>151</v>
      </c>
      <c r="J16" s="202">
        <v>-15270.81</v>
      </c>
      <c r="K16" s="212">
        <v>32.017000000000003</v>
      </c>
      <c r="L16" s="132">
        <v>-488926</v>
      </c>
      <c r="M16" s="202" t="s">
        <v>151</v>
      </c>
      <c r="N16" s="202" t="s">
        <v>151</v>
      </c>
      <c r="O16" s="132" t="s">
        <v>151</v>
      </c>
      <c r="P16" s="132">
        <v>-21188</v>
      </c>
      <c r="Q16" s="132">
        <v>-510114</v>
      </c>
      <c r="R16" s="132" t="s">
        <v>151</v>
      </c>
      <c r="S16" s="132">
        <v>-510114</v>
      </c>
    </row>
    <row r="17" spans="1:19">
      <c r="A17" s="211" t="s">
        <v>1320</v>
      </c>
      <c r="B17" s="211" t="s">
        <v>1321</v>
      </c>
      <c r="C17" s="132" t="s">
        <v>151</v>
      </c>
      <c r="D17" s="132">
        <v>634781</v>
      </c>
      <c r="E17" s="212">
        <v>0.22520000000000001</v>
      </c>
      <c r="F17" s="132">
        <v>142953</v>
      </c>
      <c r="G17" s="202" t="s">
        <v>151</v>
      </c>
      <c r="H17" s="202" t="s">
        <v>151</v>
      </c>
      <c r="I17" s="132" t="s">
        <v>151</v>
      </c>
      <c r="J17" s="202">
        <v>6948.21</v>
      </c>
      <c r="K17" s="212">
        <v>32.017000000000003</v>
      </c>
      <c r="L17" s="132">
        <v>222461</v>
      </c>
      <c r="M17" s="202" t="s">
        <v>151</v>
      </c>
      <c r="N17" s="202" t="s">
        <v>151</v>
      </c>
      <c r="O17" s="132" t="s">
        <v>151</v>
      </c>
      <c r="P17" s="132">
        <v>63412</v>
      </c>
      <c r="Q17" s="132">
        <v>428826</v>
      </c>
      <c r="R17" s="132" t="s">
        <v>151</v>
      </c>
      <c r="S17" s="132">
        <v>428826</v>
      </c>
    </row>
    <row r="18" spans="1:19">
      <c r="A18" s="211" t="s">
        <v>675</v>
      </c>
      <c r="B18" s="211" t="s">
        <v>676</v>
      </c>
      <c r="C18" s="132" t="s">
        <v>151</v>
      </c>
      <c r="D18" s="132" t="s">
        <v>151</v>
      </c>
      <c r="E18" s="132" t="s">
        <v>151</v>
      </c>
      <c r="F18" s="132" t="s">
        <v>151</v>
      </c>
      <c r="G18" s="202">
        <v>1018709.76</v>
      </c>
      <c r="H18" s="212">
        <v>4.1279000000000003</v>
      </c>
      <c r="I18" s="132">
        <v>4205132</v>
      </c>
      <c r="J18" s="202" t="s">
        <v>151</v>
      </c>
      <c r="K18" s="202" t="s">
        <v>151</v>
      </c>
      <c r="L18" s="132" t="s">
        <v>151</v>
      </c>
      <c r="M18" s="202" t="s">
        <v>151</v>
      </c>
      <c r="N18" s="202" t="s">
        <v>151</v>
      </c>
      <c r="O18" s="132" t="s">
        <v>151</v>
      </c>
      <c r="P18" s="132">
        <v>2397262</v>
      </c>
      <c r="Q18" s="132">
        <v>6602394</v>
      </c>
      <c r="R18" s="132">
        <v>-6602394</v>
      </c>
      <c r="S18" s="132">
        <v>0</v>
      </c>
    </row>
    <row r="19" spans="1:19">
      <c r="A19" s="211" t="s">
        <v>678</v>
      </c>
      <c r="B19" s="211" t="s">
        <v>679</v>
      </c>
      <c r="C19" s="132" t="s">
        <v>151</v>
      </c>
      <c r="D19" s="132">
        <v>13342729</v>
      </c>
      <c r="E19" s="212">
        <v>0.22520000000000001</v>
      </c>
      <c r="F19" s="132">
        <v>3004783</v>
      </c>
      <c r="G19" s="202">
        <v>84768.62</v>
      </c>
      <c r="H19" s="212">
        <v>4.1279000000000003</v>
      </c>
      <c r="I19" s="132">
        <v>349916</v>
      </c>
      <c r="J19" s="202">
        <v>945578.48</v>
      </c>
      <c r="K19" s="212">
        <v>32.017000000000003</v>
      </c>
      <c r="L19" s="132">
        <v>30274586</v>
      </c>
      <c r="M19" s="202">
        <v>774.15</v>
      </c>
      <c r="N19" s="212">
        <v>32.017000000000003</v>
      </c>
      <c r="O19" s="132">
        <v>24786</v>
      </c>
      <c r="P19" s="132">
        <v>5069729</v>
      </c>
      <c r="Q19" s="132">
        <v>38723800</v>
      </c>
      <c r="R19" s="132" t="s">
        <v>151</v>
      </c>
      <c r="S19" s="132">
        <v>38723800</v>
      </c>
    </row>
    <row r="20" spans="1:19">
      <c r="A20" s="211" t="s">
        <v>1322</v>
      </c>
      <c r="B20" s="211" t="s">
        <v>1323</v>
      </c>
      <c r="C20" s="132" t="s">
        <v>151</v>
      </c>
      <c r="D20" s="132" t="s">
        <v>151</v>
      </c>
      <c r="E20" s="132" t="s">
        <v>151</v>
      </c>
      <c r="F20" s="132" t="s">
        <v>151</v>
      </c>
      <c r="G20" s="202" t="s">
        <v>151</v>
      </c>
      <c r="H20" s="202" t="s">
        <v>151</v>
      </c>
      <c r="I20" s="132" t="s">
        <v>151</v>
      </c>
      <c r="J20" s="202">
        <v>134718</v>
      </c>
      <c r="K20" s="212">
        <v>32.017000000000003</v>
      </c>
      <c r="L20" s="132">
        <v>4313266</v>
      </c>
      <c r="M20" s="202" t="s">
        <v>151</v>
      </c>
      <c r="N20" s="202" t="s">
        <v>151</v>
      </c>
      <c r="O20" s="132" t="s">
        <v>151</v>
      </c>
      <c r="P20" s="132" t="s">
        <v>151</v>
      </c>
      <c r="Q20" s="132">
        <v>4313266</v>
      </c>
      <c r="R20" s="132" t="s">
        <v>151</v>
      </c>
      <c r="S20" s="132">
        <v>4313266</v>
      </c>
    </row>
    <row r="21" spans="1:19">
      <c r="A21" s="211" t="s">
        <v>1324</v>
      </c>
      <c r="B21" s="211" t="s">
        <v>1325</v>
      </c>
      <c r="C21" s="132" t="s">
        <v>151</v>
      </c>
      <c r="D21" s="132" t="s">
        <v>151</v>
      </c>
      <c r="E21" s="132" t="s">
        <v>151</v>
      </c>
      <c r="F21" s="132" t="s">
        <v>151</v>
      </c>
      <c r="G21" s="202" t="s">
        <v>151</v>
      </c>
      <c r="H21" s="202" t="s">
        <v>151</v>
      </c>
      <c r="I21" s="132" t="s">
        <v>151</v>
      </c>
      <c r="J21" s="202">
        <v>17165.02</v>
      </c>
      <c r="K21" s="212">
        <v>32.017000000000003</v>
      </c>
      <c r="L21" s="132">
        <v>549572</v>
      </c>
      <c r="M21" s="202" t="s">
        <v>151</v>
      </c>
      <c r="N21" s="202" t="s">
        <v>151</v>
      </c>
      <c r="O21" s="132" t="s">
        <v>151</v>
      </c>
      <c r="P21" s="132" t="s">
        <v>151</v>
      </c>
      <c r="Q21" s="132">
        <v>549572</v>
      </c>
      <c r="R21" s="132" t="s">
        <v>151</v>
      </c>
      <c r="S21" s="132">
        <v>549572</v>
      </c>
    </row>
    <row r="22" spans="1:19">
      <c r="A22" s="211" t="s">
        <v>1326</v>
      </c>
      <c r="B22" s="211" t="s">
        <v>1327</v>
      </c>
      <c r="C22" s="132" t="s">
        <v>151</v>
      </c>
      <c r="D22" s="132" t="s">
        <v>151</v>
      </c>
      <c r="E22" s="132" t="s">
        <v>151</v>
      </c>
      <c r="F22" s="132" t="s">
        <v>151</v>
      </c>
      <c r="G22" s="202" t="s">
        <v>151</v>
      </c>
      <c r="H22" s="202" t="s">
        <v>151</v>
      </c>
      <c r="I22" s="132" t="s">
        <v>151</v>
      </c>
      <c r="J22" s="202">
        <v>542.27</v>
      </c>
      <c r="K22" s="212">
        <v>32.017000000000003</v>
      </c>
      <c r="L22" s="132">
        <v>17362</v>
      </c>
      <c r="M22" s="202">
        <v>35.799999999999997</v>
      </c>
      <c r="N22" s="212">
        <v>32.017000000000003</v>
      </c>
      <c r="O22" s="132">
        <v>1146</v>
      </c>
      <c r="P22" s="132">
        <v>884094</v>
      </c>
      <c r="Q22" s="132">
        <v>902602</v>
      </c>
      <c r="R22" s="132" t="s">
        <v>151</v>
      </c>
      <c r="S22" s="132">
        <v>902602</v>
      </c>
    </row>
    <row r="23" spans="1:19">
      <c r="A23" s="211" t="s">
        <v>1328</v>
      </c>
      <c r="B23" s="211" t="s">
        <v>1329</v>
      </c>
      <c r="C23" s="132" t="s">
        <v>151</v>
      </c>
      <c r="D23" s="132" t="s">
        <v>151</v>
      </c>
      <c r="E23" s="132" t="s">
        <v>151</v>
      </c>
      <c r="F23" s="132" t="s">
        <v>151</v>
      </c>
      <c r="G23" s="202" t="s">
        <v>151</v>
      </c>
      <c r="H23" s="202" t="s">
        <v>151</v>
      </c>
      <c r="I23" s="132" t="s">
        <v>151</v>
      </c>
      <c r="J23" s="202" t="s">
        <v>151</v>
      </c>
      <c r="K23" s="202" t="s">
        <v>151</v>
      </c>
      <c r="L23" s="132" t="s">
        <v>151</v>
      </c>
      <c r="M23" s="202" t="s">
        <v>151</v>
      </c>
      <c r="N23" s="202" t="s">
        <v>151</v>
      </c>
      <c r="O23" s="132" t="s">
        <v>151</v>
      </c>
      <c r="P23" s="132">
        <v>3335914826</v>
      </c>
      <c r="Q23" s="132">
        <v>3335914826</v>
      </c>
      <c r="R23" s="132">
        <v>-3335914826</v>
      </c>
      <c r="S23" s="132">
        <v>0</v>
      </c>
    </row>
    <row r="24" spans="1:19">
      <c r="A24" s="211" t="s">
        <v>1330</v>
      </c>
      <c r="B24" s="211" t="s">
        <v>1331</v>
      </c>
      <c r="C24" s="132" t="s">
        <v>151</v>
      </c>
      <c r="D24" s="132" t="s">
        <v>151</v>
      </c>
      <c r="E24" s="132" t="s">
        <v>151</v>
      </c>
      <c r="F24" s="132" t="s">
        <v>151</v>
      </c>
      <c r="G24" s="202" t="s">
        <v>151</v>
      </c>
      <c r="H24" s="202" t="s">
        <v>151</v>
      </c>
      <c r="I24" s="132" t="s">
        <v>151</v>
      </c>
      <c r="J24" s="202" t="s">
        <v>151</v>
      </c>
      <c r="K24" s="202" t="s">
        <v>151</v>
      </c>
      <c r="L24" s="132" t="s">
        <v>151</v>
      </c>
      <c r="M24" s="202" t="s">
        <v>151</v>
      </c>
      <c r="N24" s="202" t="s">
        <v>151</v>
      </c>
      <c r="O24" s="132" t="s">
        <v>151</v>
      </c>
      <c r="P24" s="132">
        <v>190856065</v>
      </c>
      <c r="Q24" s="132">
        <v>190856065</v>
      </c>
      <c r="R24" s="132" t="s">
        <v>151</v>
      </c>
      <c r="S24" s="132">
        <v>190856065</v>
      </c>
    </row>
    <row r="25" spans="1:19">
      <c r="A25" s="211" t="s">
        <v>1332</v>
      </c>
      <c r="B25" s="211" t="s">
        <v>1333</v>
      </c>
      <c r="C25" s="132" t="s">
        <v>151</v>
      </c>
      <c r="D25" s="132" t="s">
        <v>151</v>
      </c>
      <c r="E25" s="132" t="s">
        <v>151</v>
      </c>
      <c r="F25" s="132" t="s">
        <v>151</v>
      </c>
      <c r="G25" s="202" t="s">
        <v>151</v>
      </c>
      <c r="H25" s="202" t="s">
        <v>151</v>
      </c>
      <c r="I25" s="132" t="s">
        <v>151</v>
      </c>
      <c r="J25" s="202">
        <v>8642651.6400000006</v>
      </c>
      <c r="K25" s="212">
        <v>32.017000000000003</v>
      </c>
      <c r="L25" s="132">
        <v>276711778</v>
      </c>
      <c r="M25" s="202" t="s">
        <v>151</v>
      </c>
      <c r="N25" s="202" t="s">
        <v>151</v>
      </c>
      <c r="O25" s="132" t="s">
        <v>151</v>
      </c>
      <c r="P25" s="132">
        <v>320069793</v>
      </c>
      <c r="Q25" s="132">
        <v>596781571</v>
      </c>
      <c r="R25" s="132" t="s">
        <v>151</v>
      </c>
      <c r="S25" s="132">
        <v>596781571</v>
      </c>
    </row>
    <row r="26" spans="1:19">
      <c r="A26" s="211" t="s">
        <v>1334</v>
      </c>
      <c r="B26" s="211" t="s">
        <v>1335</v>
      </c>
      <c r="C26" s="132" t="s">
        <v>151</v>
      </c>
      <c r="D26" s="132" t="s">
        <v>151</v>
      </c>
      <c r="E26" s="132" t="s">
        <v>151</v>
      </c>
      <c r="F26" s="132" t="s">
        <v>151</v>
      </c>
      <c r="G26" s="202" t="s">
        <v>151</v>
      </c>
      <c r="H26" s="202" t="s">
        <v>151</v>
      </c>
      <c r="I26" s="132" t="s">
        <v>151</v>
      </c>
      <c r="J26" s="202">
        <v>124988.25</v>
      </c>
      <c r="K26" s="212">
        <v>32.017000000000003</v>
      </c>
      <c r="L26" s="132">
        <v>4001749</v>
      </c>
      <c r="M26" s="202" t="s">
        <v>151</v>
      </c>
      <c r="N26" s="202" t="s">
        <v>151</v>
      </c>
      <c r="O26" s="132" t="s">
        <v>151</v>
      </c>
      <c r="P26" s="132" t="s">
        <v>151</v>
      </c>
      <c r="Q26" s="132">
        <v>4001749</v>
      </c>
      <c r="R26" s="132" t="s">
        <v>151</v>
      </c>
      <c r="S26" s="132">
        <v>4001749</v>
      </c>
    </row>
    <row r="27" spans="1:19">
      <c r="A27" s="211" t="s">
        <v>1336</v>
      </c>
      <c r="B27" s="211" t="s">
        <v>1337</v>
      </c>
      <c r="C27" s="132" t="s">
        <v>151</v>
      </c>
      <c r="D27" s="132">
        <v>10297406</v>
      </c>
      <c r="E27" s="212">
        <v>0.22520000000000001</v>
      </c>
      <c r="F27" s="132">
        <v>2318976</v>
      </c>
      <c r="G27" s="202">
        <v>211513.3</v>
      </c>
      <c r="H27" s="212">
        <v>4.1279000000000003</v>
      </c>
      <c r="I27" s="132">
        <v>873106</v>
      </c>
      <c r="J27" s="202">
        <v>1258813.18</v>
      </c>
      <c r="K27" s="212">
        <v>32.017000000000003</v>
      </c>
      <c r="L27" s="132">
        <v>40303422</v>
      </c>
      <c r="M27" s="202" t="s">
        <v>151</v>
      </c>
      <c r="N27" s="202" t="s">
        <v>151</v>
      </c>
      <c r="O27" s="132" t="s">
        <v>151</v>
      </c>
      <c r="P27" s="132">
        <v>8876581</v>
      </c>
      <c r="Q27" s="132">
        <v>52372085</v>
      </c>
      <c r="R27" s="132" t="s">
        <v>151</v>
      </c>
      <c r="S27" s="132">
        <v>52372085</v>
      </c>
    </row>
    <row r="28" spans="1:19">
      <c r="A28" s="211" t="s">
        <v>1338</v>
      </c>
      <c r="B28" s="211" t="s">
        <v>1339</v>
      </c>
      <c r="C28" s="132" t="s">
        <v>151</v>
      </c>
      <c r="D28" s="132">
        <v>122573342</v>
      </c>
      <c r="E28" s="212">
        <v>0.22520000000000001</v>
      </c>
      <c r="F28" s="132">
        <v>27603517</v>
      </c>
      <c r="G28" s="202">
        <v>2280685.58</v>
      </c>
      <c r="H28" s="212">
        <v>4.1279000000000003</v>
      </c>
      <c r="I28" s="132">
        <v>9414442</v>
      </c>
      <c r="J28" s="202">
        <v>2868028.42</v>
      </c>
      <c r="K28" s="212">
        <v>32.017000000000003</v>
      </c>
      <c r="L28" s="132">
        <v>91825666</v>
      </c>
      <c r="M28" s="202" t="s">
        <v>151</v>
      </c>
      <c r="N28" s="202" t="s">
        <v>151</v>
      </c>
      <c r="O28" s="132" t="s">
        <v>151</v>
      </c>
      <c r="P28" s="132">
        <v>2251774</v>
      </c>
      <c r="Q28" s="132">
        <v>131095399</v>
      </c>
      <c r="R28" s="132" t="s">
        <v>151</v>
      </c>
      <c r="S28" s="132">
        <v>131095399</v>
      </c>
    </row>
    <row r="29" spans="1:19">
      <c r="A29" s="211" t="s">
        <v>1340</v>
      </c>
      <c r="B29" s="211" t="s">
        <v>1341</v>
      </c>
      <c r="C29" s="132" t="s">
        <v>151</v>
      </c>
      <c r="D29" s="132">
        <v>27378325</v>
      </c>
      <c r="E29" s="212">
        <v>0.22520000000000001</v>
      </c>
      <c r="F29" s="132">
        <v>6165599</v>
      </c>
      <c r="G29" s="202">
        <v>1440893.04</v>
      </c>
      <c r="H29" s="212">
        <v>4.1279000000000003</v>
      </c>
      <c r="I29" s="132">
        <v>5947862</v>
      </c>
      <c r="J29" s="202">
        <v>873578</v>
      </c>
      <c r="K29" s="212">
        <v>32.017000000000003</v>
      </c>
      <c r="L29" s="132">
        <v>27969347</v>
      </c>
      <c r="M29" s="202" t="s">
        <v>151</v>
      </c>
      <c r="N29" s="202" t="s">
        <v>151</v>
      </c>
      <c r="O29" s="132" t="s">
        <v>151</v>
      </c>
      <c r="P29" s="132" t="s">
        <v>151</v>
      </c>
      <c r="Q29" s="132">
        <v>40082808</v>
      </c>
      <c r="R29" s="132" t="s">
        <v>151</v>
      </c>
      <c r="S29" s="132">
        <v>40082808</v>
      </c>
    </row>
    <row r="30" spans="1:19">
      <c r="A30" s="211" t="s">
        <v>1342</v>
      </c>
      <c r="B30" s="211" t="s">
        <v>1343</v>
      </c>
      <c r="C30" s="132">
        <v>80001</v>
      </c>
      <c r="D30" s="132">
        <v>31800777</v>
      </c>
      <c r="E30" s="212">
        <v>0.22520000000000001</v>
      </c>
      <c r="F30" s="132">
        <v>7161535</v>
      </c>
      <c r="G30" s="202">
        <v>1245843.75</v>
      </c>
      <c r="H30" s="212">
        <v>4.1279000000000003</v>
      </c>
      <c r="I30" s="132">
        <v>5142718</v>
      </c>
      <c r="J30" s="202">
        <v>1736403.38</v>
      </c>
      <c r="K30" s="212">
        <v>32.017000000000003</v>
      </c>
      <c r="L30" s="132">
        <v>55594427</v>
      </c>
      <c r="M30" s="202">
        <v>54394.52</v>
      </c>
      <c r="N30" s="212">
        <v>32.017000000000003</v>
      </c>
      <c r="O30" s="132">
        <v>1741549</v>
      </c>
      <c r="P30" s="132">
        <v>62994539</v>
      </c>
      <c r="Q30" s="132">
        <v>132714769</v>
      </c>
      <c r="R30" s="132" t="s">
        <v>151</v>
      </c>
      <c r="S30" s="132">
        <v>132714769</v>
      </c>
    </row>
    <row r="31" spans="1:19">
      <c r="A31" s="211" t="s">
        <v>1344</v>
      </c>
      <c r="B31" s="211" t="s">
        <v>1345</v>
      </c>
      <c r="C31" s="132" t="s">
        <v>151</v>
      </c>
      <c r="D31" s="132" t="s">
        <v>151</v>
      </c>
      <c r="E31" s="132" t="s">
        <v>151</v>
      </c>
      <c r="F31" s="132" t="s">
        <v>151</v>
      </c>
      <c r="G31" s="202" t="s">
        <v>151</v>
      </c>
      <c r="H31" s="202" t="s">
        <v>151</v>
      </c>
      <c r="I31" s="132" t="s">
        <v>151</v>
      </c>
      <c r="J31" s="202">
        <v>-1548356.89</v>
      </c>
      <c r="K31" s="212">
        <v>32.017000000000003</v>
      </c>
      <c r="L31" s="132">
        <v>-49573743</v>
      </c>
      <c r="M31" s="202" t="s">
        <v>151</v>
      </c>
      <c r="N31" s="202" t="s">
        <v>151</v>
      </c>
      <c r="O31" s="132" t="s">
        <v>151</v>
      </c>
      <c r="P31" s="132">
        <v>-56197095</v>
      </c>
      <c r="Q31" s="132">
        <v>-105770838</v>
      </c>
      <c r="R31" s="132" t="s">
        <v>151</v>
      </c>
      <c r="S31" s="132">
        <v>-105770838</v>
      </c>
    </row>
    <row r="32" spans="1:19">
      <c r="A32" s="211" t="s">
        <v>1346</v>
      </c>
      <c r="B32" s="211" t="s">
        <v>1347</v>
      </c>
      <c r="C32" s="132" t="s">
        <v>151</v>
      </c>
      <c r="D32" s="132" t="s">
        <v>151</v>
      </c>
      <c r="E32" s="132" t="s">
        <v>151</v>
      </c>
      <c r="F32" s="132" t="s">
        <v>151</v>
      </c>
      <c r="G32" s="202" t="s">
        <v>151</v>
      </c>
      <c r="H32" s="202" t="s">
        <v>151</v>
      </c>
      <c r="I32" s="132" t="s">
        <v>151</v>
      </c>
      <c r="J32" s="202">
        <v>-102073.74</v>
      </c>
      <c r="K32" s="212">
        <v>32.017000000000003</v>
      </c>
      <c r="L32" s="132">
        <v>-3268095</v>
      </c>
      <c r="M32" s="202" t="s">
        <v>151</v>
      </c>
      <c r="N32" s="202" t="s">
        <v>151</v>
      </c>
      <c r="O32" s="132" t="s">
        <v>151</v>
      </c>
      <c r="P32" s="132" t="s">
        <v>151</v>
      </c>
      <c r="Q32" s="132">
        <v>-3268095</v>
      </c>
      <c r="R32" s="132" t="s">
        <v>151</v>
      </c>
      <c r="S32" s="132">
        <v>-3268095</v>
      </c>
    </row>
    <row r="33" spans="1:19">
      <c r="A33" s="211" t="s">
        <v>1348</v>
      </c>
      <c r="B33" s="211" t="s">
        <v>1349</v>
      </c>
      <c r="C33" s="132" t="s">
        <v>151</v>
      </c>
      <c r="D33" s="132">
        <v>-8471220</v>
      </c>
      <c r="E33" s="212">
        <v>0.22520000000000001</v>
      </c>
      <c r="F33" s="132">
        <v>-1907719</v>
      </c>
      <c r="G33" s="202">
        <v>-165537.82999999999</v>
      </c>
      <c r="H33" s="212">
        <v>4.1279000000000003</v>
      </c>
      <c r="I33" s="132">
        <v>-683324</v>
      </c>
      <c r="J33" s="202">
        <v>-989999.88</v>
      </c>
      <c r="K33" s="212">
        <v>32.017000000000003</v>
      </c>
      <c r="L33" s="132">
        <v>-31696826</v>
      </c>
      <c r="M33" s="202" t="s">
        <v>151</v>
      </c>
      <c r="N33" s="202" t="s">
        <v>151</v>
      </c>
      <c r="O33" s="132" t="s">
        <v>151</v>
      </c>
      <c r="P33" s="132">
        <v>-8349937</v>
      </c>
      <c r="Q33" s="132">
        <v>-42637806</v>
      </c>
      <c r="R33" s="132" t="s">
        <v>151</v>
      </c>
      <c r="S33" s="132">
        <v>-42637806</v>
      </c>
    </row>
    <row r="34" spans="1:19">
      <c r="A34" s="211" t="s">
        <v>1350</v>
      </c>
      <c r="B34" s="211" t="s">
        <v>1351</v>
      </c>
      <c r="C34" s="132" t="s">
        <v>151</v>
      </c>
      <c r="D34" s="132">
        <v>-82651659</v>
      </c>
      <c r="E34" s="212">
        <v>0.22520000000000001</v>
      </c>
      <c r="F34" s="132">
        <v>-18613154</v>
      </c>
      <c r="G34" s="202">
        <v>-1425428.55</v>
      </c>
      <c r="H34" s="212">
        <v>4.1279000000000003</v>
      </c>
      <c r="I34" s="132">
        <v>-5884027</v>
      </c>
      <c r="J34" s="202">
        <v>-1122870.48</v>
      </c>
      <c r="K34" s="212">
        <v>32.017000000000003</v>
      </c>
      <c r="L34" s="132">
        <v>-35950944</v>
      </c>
      <c r="M34" s="202" t="s">
        <v>151</v>
      </c>
      <c r="N34" s="202" t="s">
        <v>151</v>
      </c>
      <c r="O34" s="132" t="s">
        <v>151</v>
      </c>
      <c r="P34" s="132">
        <v>-1403704</v>
      </c>
      <c r="Q34" s="132">
        <v>-61851829</v>
      </c>
      <c r="R34" s="132" t="s">
        <v>151</v>
      </c>
      <c r="S34" s="132">
        <v>-61851829</v>
      </c>
    </row>
    <row r="35" spans="1:19">
      <c r="A35" s="211" t="s">
        <v>1352</v>
      </c>
      <c r="B35" s="211" t="s">
        <v>1353</v>
      </c>
      <c r="C35" s="132" t="s">
        <v>151</v>
      </c>
      <c r="D35" s="132">
        <v>-27118325</v>
      </c>
      <c r="E35" s="212">
        <v>0.22520000000000001</v>
      </c>
      <c r="F35" s="132">
        <v>-6107047</v>
      </c>
      <c r="G35" s="202">
        <v>-1440893.04</v>
      </c>
      <c r="H35" s="212">
        <v>4.1279000000000003</v>
      </c>
      <c r="I35" s="132">
        <v>-5947862</v>
      </c>
      <c r="J35" s="202">
        <v>-422832.72</v>
      </c>
      <c r="K35" s="212">
        <v>32.017000000000003</v>
      </c>
      <c r="L35" s="132">
        <v>-13537835</v>
      </c>
      <c r="M35" s="202" t="s">
        <v>151</v>
      </c>
      <c r="N35" s="202" t="s">
        <v>151</v>
      </c>
      <c r="O35" s="132" t="s">
        <v>151</v>
      </c>
      <c r="P35" s="132" t="s">
        <v>151</v>
      </c>
      <c r="Q35" s="132">
        <v>-25592744</v>
      </c>
      <c r="R35" s="132" t="s">
        <v>151</v>
      </c>
      <c r="S35" s="132">
        <v>-25592744</v>
      </c>
    </row>
    <row r="36" spans="1:19">
      <c r="A36" s="211" t="s">
        <v>1354</v>
      </c>
      <c r="B36" s="211" t="s">
        <v>1355</v>
      </c>
      <c r="C36" s="132">
        <v>-57779</v>
      </c>
      <c r="D36" s="132">
        <v>-23545036</v>
      </c>
      <c r="E36" s="212">
        <v>0.22520000000000001</v>
      </c>
      <c r="F36" s="132">
        <v>-5302342</v>
      </c>
      <c r="G36" s="202">
        <v>-1027506.44</v>
      </c>
      <c r="H36" s="212">
        <v>4.1279000000000003</v>
      </c>
      <c r="I36" s="132">
        <v>-4241444</v>
      </c>
      <c r="J36" s="202">
        <v>-1428727.71</v>
      </c>
      <c r="K36" s="212">
        <v>32.017000000000003</v>
      </c>
      <c r="L36" s="132">
        <v>-45743575</v>
      </c>
      <c r="M36" s="202">
        <v>-51075.93</v>
      </c>
      <c r="N36" s="212">
        <v>32.017000000000003</v>
      </c>
      <c r="O36" s="132">
        <v>-1635298</v>
      </c>
      <c r="P36" s="132">
        <v>-44649612</v>
      </c>
      <c r="Q36" s="132">
        <v>-101630050</v>
      </c>
      <c r="R36" s="132" t="s">
        <v>151</v>
      </c>
      <c r="S36" s="132">
        <v>-101630050</v>
      </c>
    </row>
    <row r="37" spans="1:19">
      <c r="A37" s="211" t="s">
        <v>1356</v>
      </c>
      <c r="B37" s="211" t="s">
        <v>1357</v>
      </c>
      <c r="C37" s="132" t="s">
        <v>151</v>
      </c>
      <c r="D37" s="132">
        <v>70080711</v>
      </c>
      <c r="E37" s="212">
        <v>0.22520000000000001</v>
      </c>
      <c r="F37" s="132">
        <v>15782176</v>
      </c>
      <c r="G37" s="202" t="s">
        <v>151</v>
      </c>
      <c r="H37" s="202" t="s">
        <v>151</v>
      </c>
      <c r="I37" s="132" t="s">
        <v>151</v>
      </c>
      <c r="J37" s="202" t="s">
        <v>151</v>
      </c>
      <c r="K37" s="202" t="s">
        <v>151</v>
      </c>
      <c r="L37" s="132" t="s">
        <v>151</v>
      </c>
      <c r="M37" s="202" t="s">
        <v>151</v>
      </c>
      <c r="N37" s="202" t="s">
        <v>151</v>
      </c>
      <c r="O37" s="132" t="s">
        <v>151</v>
      </c>
      <c r="P37" s="132" t="s">
        <v>151</v>
      </c>
      <c r="Q37" s="132">
        <v>15782176</v>
      </c>
      <c r="R37" s="132" t="s">
        <v>151</v>
      </c>
      <c r="S37" s="132">
        <v>15782176</v>
      </c>
    </row>
    <row r="38" spans="1:19">
      <c r="A38" s="211" t="s">
        <v>1358</v>
      </c>
      <c r="B38" s="211" t="s">
        <v>1359</v>
      </c>
      <c r="C38" s="132" t="s">
        <v>151</v>
      </c>
      <c r="D38" s="132">
        <v>23434462</v>
      </c>
      <c r="E38" s="212">
        <v>0.22520000000000001</v>
      </c>
      <c r="F38" s="132">
        <v>5277441</v>
      </c>
      <c r="G38" s="202">
        <v>366000</v>
      </c>
      <c r="H38" s="212">
        <v>4.1279000000000003</v>
      </c>
      <c r="I38" s="132">
        <v>1510811</v>
      </c>
      <c r="J38" s="202">
        <v>580078.77</v>
      </c>
      <c r="K38" s="212">
        <v>32.017000000000003</v>
      </c>
      <c r="L38" s="132">
        <v>18572382</v>
      </c>
      <c r="M38" s="202" t="s">
        <v>151</v>
      </c>
      <c r="N38" s="202" t="s">
        <v>151</v>
      </c>
      <c r="O38" s="132" t="s">
        <v>151</v>
      </c>
      <c r="P38" s="132">
        <v>1603412</v>
      </c>
      <c r="Q38" s="132">
        <v>26964046</v>
      </c>
      <c r="R38" s="132" t="s">
        <v>151</v>
      </c>
      <c r="S38" s="132">
        <v>26964046</v>
      </c>
    </row>
    <row r="39" spans="1:19">
      <c r="A39" s="211" t="s">
        <v>1360</v>
      </c>
      <c r="B39" s="211" t="s">
        <v>1361</v>
      </c>
      <c r="C39" s="132" t="s">
        <v>151</v>
      </c>
      <c r="D39" s="132" t="s">
        <v>151</v>
      </c>
      <c r="E39" s="132" t="s">
        <v>151</v>
      </c>
      <c r="F39" s="132" t="s">
        <v>151</v>
      </c>
      <c r="G39" s="202" t="s">
        <v>151</v>
      </c>
      <c r="H39" s="202" t="s">
        <v>151</v>
      </c>
      <c r="I39" s="132" t="s">
        <v>151</v>
      </c>
      <c r="J39" s="202" t="s">
        <v>151</v>
      </c>
      <c r="K39" s="202" t="s">
        <v>151</v>
      </c>
      <c r="L39" s="132" t="s">
        <v>151</v>
      </c>
      <c r="M39" s="202">
        <v>7068.21</v>
      </c>
      <c r="N39" s="212">
        <v>32.017000000000003</v>
      </c>
      <c r="O39" s="132">
        <v>226303</v>
      </c>
      <c r="P39" s="132" t="s">
        <v>151</v>
      </c>
      <c r="Q39" s="132">
        <v>226303</v>
      </c>
      <c r="R39" s="132" t="s">
        <v>151</v>
      </c>
      <c r="S39" s="132">
        <v>226303</v>
      </c>
    </row>
    <row r="40" spans="1:19">
      <c r="A40" s="211" t="s">
        <v>1362</v>
      </c>
      <c r="B40" s="211" t="s">
        <v>1363</v>
      </c>
      <c r="C40" s="132" t="s">
        <v>151</v>
      </c>
      <c r="D40" s="132">
        <v>38185023</v>
      </c>
      <c r="E40" s="212">
        <v>0.22520000000000001</v>
      </c>
      <c r="F40" s="132">
        <v>8599267</v>
      </c>
      <c r="G40" s="202" t="s">
        <v>151</v>
      </c>
      <c r="H40" s="202" t="s">
        <v>151</v>
      </c>
      <c r="I40" s="132" t="s">
        <v>151</v>
      </c>
      <c r="J40" s="202">
        <v>1826973.01</v>
      </c>
      <c r="K40" s="212">
        <v>32.017000000000003</v>
      </c>
      <c r="L40" s="132">
        <v>58494195</v>
      </c>
      <c r="M40" s="202" t="s">
        <v>151</v>
      </c>
      <c r="N40" s="202" t="s">
        <v>151</v>
      </c>
      <c r="O40" s="132" t="s">
        <v>151</v>
      </c>
      <c r="P40" s="132">
        <v>7565877</v>
      </c>
      <c r="Q40" s="132">
        <v>74659339</v>
      </c>
      <c r="R40" s="132" t="s">
        <v>151</v>
      </c>
      <c r="S40" s="132">
        <v>74659339</v>
      </c>
    </row>
    <row r="41" spans="1:19">
      <c r="A41" s="211" t="s">
        <v>1364</v>
      </c>
      <c r="B41" s="211" t="s">
        <v>1365</v>
      </c>
      <c r="C41" s="132" t="s">
        <v>151</v>
      </c>
      <c r="D41" s="132">
        <v>6735</v>
      </c>
      <c r="E41" s="212">
        <v>0.22520000000000001</v>
      </c>
      <c r="F41" s="132">
        <v>1517</v>
      </c>
      <c r="G41" s="202">
        <v>334217.86</v>
      </c>
      <c r="H41" s="212">
        <v>4.1279000000000003</v>
      </c>
      <c r="I41" s="132">
        <v>1379618</v>
      </c>
      <c r="J41" s="202">
        <v>39280.300000000003</v>
      </c>
      <c r="K41" s="212">
        <v>32.017000000000003</v>
      </c>
      <c r="L41" s="132">
        <v>1257637</v>
      </c>
      <c r="M41" s="202" t="s">
        <v>151</v>
      </c>
      <c r="N41" s="202" t="s">
        <v>151</v>
      </c>
      <c r="O41" s="132" t="s">
        <v>151</v>
      </c>
      <c r="P41" s="132">
        <v>1868552</v>
      </c>
      <c r="Q41" s="132">
        <v>4507324</v>
      </c>
      <c r="R41" s="132" t="s">
        <v>151</v>
      </c>
      <c r="S41" s="132">
        <v>4507324</v>
      </c>
    </row>
    <row r="42" spans="1:19">
      <c r="A42" s="211" t="s">
        <v>1366</v>
      </c>
      <c r="B42" s="211" t="s">
        <v>1367</v>
      </c>
      <c r="C42" s="132" t="s">
        <v>151</v>
      </c>
      <c r="D42" s="132" t="s">
        <v>151</v>
      </c>
      <c r="E42" s="132" t="s">
        <v>151</v>
      </c>
      <c r="F42" s="132" t="s">
        <v>151</v>
      </c>
      <c r="G42" s="202" t="s">
        <v>151</v>
      </c>
      <c r="H42" s="202" t="s">
        <v>151</v>
      </c>
      <c r="I42" s="132" t="s">
        <v>151</v>
      </c>
      <c r="J42" s="202">
        <v>18411.8</v>
      </c>
      <c r="K42" s="212">
        <v>32.017000000000003</v>
      </c>
      <c r="L42" s="132">
        <v>589491</v>
      </c>
      <c r="M42" s="202" t="s">
        <v>151</v>
      </c>
      <c r="N42" s="202" t="s">
        <v>151</v>
      </c>
      <c r="O42" s="132" t="s">
        <v>151</v>
      </c>
      <c r="P42" s="132" t="s">
        <v>151</v>
      </c>
      <c r="Q42" s="132">
        <v>589491</v>
      </c>
      <c r="R42" s="132" t="s">
        <v>151</v>
      </c>
      <c r="S42" s="132">
        <v>589491</v>
      </c>
    </row>
    <row r="43" spans="1:19">
      <c r="A43" s="211" t="s">
        <v>179</v>
      </c>
      <c r="B43" s="211" t="s">
        <v>180</v>
      </c>
      <c r="C43" s="132" t="s">
        <v>151</v>
      </c>
      <c r="D43" s="132">
        <v>-118049989</v>
      </c>
      <c r="E43" s="212">
        <v>0.22520000000000001</v>
      </c>
      <c r="F43" s="132">
        <v>-26584858</v>
      </c>
      <c r="G43" s="202">
        <v>-118038.13</v>
      </c>
      <c r="H43" s="212">
        <v>4.1279000000000003</v>
      </c>
      <c r="I43" s="132">
        <v>-487250</v>
      </c>
      <c r="J43" s="202">
        <v>-680792.47</v>
      </c>
      <c r="K43" s="212">
        <v>32.017000000000003</v>
      </c>
      <c r="L43" s="132">
        <v>-21796933</v>
      </c>
      <c r="M43" s="202">
        <v>-205027.29</v>
      </c>
      <c r="N43" s="212">
        <v>32.017000000000003</v>
      </c>
      <c r="O43" s="132">
        <v>-6564359</v>
      </c>
      <c r="P43" s="132">
        <v>-5330966</v>
      </c>
      <c r="Q43" s="132">
        <v>-60764366</v>
      </c>
      <c r="R43" s="132" t="s">
        <v>151</v>
      </c>
      <c r="S43" s="132">
        <v>-60764366</v>
      </c>
    </row>
    <row r="44" spans="1:19">
      <c r="A44" s="211" t="s">
        <v>181</v>
      </c>
      <c r="B44" s="211" t="s">
        <v>182</v>
      </c>
      <c r="C44" s="132" t="s">
        <v>151</v>
      </c>
      <c r="D44" s="132">
        <v>-21082117</v>
      </c>
      <c r="E44" s="212">
        <v>0.22520000000000001</v>
      </c>
      <c r="F44" s="132">
        <v>-4747693</v>
      </c>
      <c r="G44" s="202">
        <v>-2362609.88</v>
      </c>
      <c r="H44" s="212">
        <v>4.1279000000000003</v>
      </c>
      <c r="I44" s="132">
        <v>-9752617</v>
      </c>
      <c r="J44" s="202" t="s">
        <v>151</v>
      </c>
      <c r="K44" s="202" t="s">
        <v>151</v>
      </c>
      <c r="L44" s="132" t="s">
        <v>151</v>
      </c>
      <c r="M44" s="202">
        <v>-854243.8</v>
      </c>
      <c r="N44" s="212">
        <v>32.017000000000003</v>
      </c>
      <c r="O44" s="132">
        <v>-27350324</v>
      </c>
      <c r="P44" s="132">
        <v>-272302</v>
      </c>
      <c r="Q44" s="132">
        <v>-42122936</v>
      </c>
      <c r="R44" s="132">
        <v>42122936</v>
      </c>
      <c r="S44" s="132">
        <v>0</v>
      </c>
    </row>
    <row r="45" spans="1:19">
      <c r="A45" s="211" t="s">
        <v>1368</v>
      </c>
      <c r="B45" s="211" t="s">
        <v>1369</v>
      </c>
      <c r="C45" s="132">
        <v>-102171</v>
      </c>
      <c r="D45" s="132" t="s">
        <v>151</v>
      </c>
      <c r="E45" s="132" t="s">
        <v>151</v>
      </c>
      <c r="F45" s="132" t="s">
        <v>151</v>
      </c>
      <c r="G45" s="202">
        <v>-687274.69</v>
      </c>
      <c r="H45" s="212">
        <v>4.1279000000000003</v>
      </c>
      <c r="I45" s="132">
        <v>-2837001</v>
      </c>
      <c r="J45" s="202">
        <v>-10102097.67</v>
      </c>
      <c r="K45" s="212">
        <v>32.017000000000003</v>
      </c>
      <c r="L45" s="132">
        <v>-323438861</v>
      </c>
      <c r="M45" s="202">
        <v>-200958.67</v>
      </c>
      <c r="N45" s="212">
        <v>32.017000000000003</v>
      </c>
      <c r="O45" s="132">
        <v>-6434094</v>
      </c>
      <c r="P45" s="132">
        <v>-110786018</v>
      </c>
      <c r="Q45" s="132">
        <v>-443598145</v>
      </c>
      <c r="R45" s="132" t="s">
        <v>151</v>
      </c>
      <c r="S45" s="132">
        <v>-443598145</v>
      </c>
    </row>
    <row r="46" spans="1:19">
      <c r="A46" s="211" t="s">
        <v>1370</v>
      </c>
      <c r="B46" s="211" t="s">
        <v>1371</v>
      </c>
      <c r="C46" s="132">
        <v>41566</v>
      </c>
      <c r="D46" s="132">
        <v>-122031135</v>
      </c>
      <c r="E46" s="212">
        <v>0.22520000000000001</v>
      </c>
      <c r="F46" s="132">
        <v>-27481412</v>
      </c>
      <c r="G46" s="202">
        <v>-1675614.01</v>
      </c>
      <c r="H46" s="212">
        <v>4.1279000000000003</v>
      </c>
      <c r="I46" s="132">
        <v>-6916767</v>
      </c>
      <c r="J46" s="202">
        <v>-2345744.84</v>
      </c>
      <c r="K46" s="212">
        <v>32.017000000000003</v>
      </c>
      <c r="L46" s="132">
        <v>-75103713</v>
      </c>
      <c r="M46" s="202">
        <v>-118497.83</v>
      </c>
      <c r="N46" s="212">
        <v>32.017000000000003</v>
      </c>
      <c r="O46" s="132">
        <v>-3793945</v>
      </c>
      <c r="P46" s="132">
        <v>-98470860</v>
      </c>
      <c r="Q46" s="132">
        <v>-211725131</v>
      </c>
      <c r="R46" s="132" t="s">
        <v>151</v>
      </c>
      <c r="S46" s="132">
        <v>-211725131</v>
      </c>
    </row>
    <row r="47" spans="1:19">
      <c r="A47" s="211" t="s">
        <v>1372</v>
      </c>
      <c r="B47" s="211" t="s">
        <v>1373</v>
      </c>
      <c r="C47" s="132" t="s">
        <v>151</v>
      </c>
      <c r="D47" s="132" t="s">
        <v>151</v>
      </c>
      <c r="E47" s="132" t="s">
        <v>151</v>
      </c>
      <c r="F47" s="132" t="s">
        <v>151</v>
      </c>
      <c r="G47" s="202">
        <v>-2500</v>
      </c>
      <c r="H47" s="212">
        <v>4.1279000000000003</v>
      </c>
      <c r="I47" s="132">
        <v>-10320</v>
      </c>
      <c r="J47" s="202" t="s">
        <v>151</v>
      </c>
      <c r="K47" s="202" t="s">
        <v>151</v>
      </c>
      <c r="L47" s="132" t="s">
        <v>151</v>
      </c>
      <c r="M47" s="202" t="s">
        <v>151</v>
      </c>
      <c r="N47" s="202" t="s">
        <v>151</v>
      </c>
      <c r="O47" s="132" t="s">
        <v>151</v>
      </c>
      <c r="P47" s="132">
        <v>-4359765</v>
      </c>
      <c r="Q47" s="132">
        <v>-4370085</v>
      </c>
      <c r="R47" s="132" t="s">
        <v>151</v>
      </c>
      <c r="S47" s="132">
        <v>-4370085</v>
      </c>
    </row>
    <row r="48" spans="1:19">
      <c r="A48" s="211" t="s">
        <v>1374</v>
      </c>
      <c r="B48" s="211" t="s">
        <v>1375</v>
      </c>
      <c r="C48" s="132">
        <v>-31091</v>
      </c>
      <c r="D48" s="132">
        <v>-52344937</v>
      </c>
      <c r="E48" s="212">
        <v>0.22520000000000001</v>
      </c>
      <c r="F48" s="132">
        <v>-11788080</v>
      </c>
      <c r="G48" s="202">
        <v>-160442.99</v>
      </c>
      <c r="H48" s="212">
        <v>4.1279000000000003</v>
      </c>
      <c r="I48" s="132">
        <v>-662293</v>
      </c>
      <c r="J48" s="202">
        <v>-3257313.64</v>
      </c>
      <c r="K48" s="212">
        <v>32.017000000000003</v>
      </c>
      <c r="L48" s="132">
        <v>-104289411</v>
      </c>
      <c r="M48" s="202">
        <v>-31216.84</v>
      </c>
      <c r="N48" s="212">
        <v>32.017000000000003</v>
      </c>
      <c r="O48" s="132">
        <v>-999470</v>
      </c>
      <c r="P48" s="132">
        <v>-57643409</v>
      </c>
      <c r="Q48" s="132">
        <v>-175413754</v>
      </c>
      <c r="R48" s="132">
        <v>806</v>
      </c>
      <c r="S48" s="132">
        <v>-175412948</v>
      </c>
    </row>
    <row r="49" spans="1:19">
      <c r="A49" s="211" t="s">
        <v>1376</v>
      </c>
      <c r="B49" s="211" t="s">
        <v>1377</v>
      </c>
      <c r="C49" s="132" t="s">
        <v>151</v>
      </c>
      <c r="D49" s="132" t="s">
        <v>151</v>
      </c>
      <c r="E49" s="132" t="s">
        <v>151</v>
      </c>
      <c r="F49" s="132" t="s">
        <v>151</v>
      </c>
      <c r="G49" s="202" t="s">
        <v>151</v>
      </c>
      <c r="H49" s="202" t="s">
        <v>151</v>
      </c>
      <c r="I49" s="132" t="s">
        <v>151</v>
      </c>
      <c r="J49" s="202">
        <v>-284800.11</v>
      </c>
      <c r="K49" s="212">
        <v>32.017000000000003</v>
      </c>
      <c r="L49" s="132">
        <v>-9118445</v>
      </c>
      <c r="M49" s="202" t="s">
        <v>151</v>
      </c>
      <c r="N49" s="202" t="s">
        <v>151</v>
      </c>
      <c r="O49" s="132" t="s">
        <v>151</v>
      </c>
      <c r="P49" s="132" t="s">
        <v>151</v>
      </c>
      <c r="Q49" s="132">
        <v>-9118445</v>
      </c>
      <c r="R49" s="132" t="s">
        <v>151</v>
      </c>
      <c r="S49" s="132">
        <v>-9118445</v>
      </c>
    </row>
    <row r="50" spans="1:19">
      <c r="A50" s="211" t="s">
        <v>1378</v>
      </c>
      <c r="B50" s="211" t="s">
        <v>1379</v>
      </c>
      <c r="C50" s="132">
        <v>-572</v>
      </c>
      <c r="D50" s="132">
        <v>-457085</v>
      </c>
      <c r="E50" s="212">
        <v>0.22520000000000001</v>
      </c>
      <c r="F50" s="132">
        <v>-102936</v>
      </c>
      <c r="G50" s="202">
        <v>-12165.61</v>
      </c>
      <c r="H50" s="212">
        <v>4.1279000000000003</v>
      </c>
      <c r="I50" s="132">
        <v>-50218</v>
      </c>
      <c r="J50" s="202">
        <v>-715961.77</v>
      </c>
      <c r="K50" s="212">
        <v>32.017000000000003</v>
      </c>
      <c r="L50" s="132">
        <v>-22922948</v>
      </c>
      <c r="M50" s="202" t="s">
        <v>151</v>
      </c>
      <c r="N50" s="202" t="s">
        <v>151</v>
      </c>
      <c r="O50" s="132" t="s">
        <v>151</v>
      </c>
      <c r="P50" s="132">
        <v>-2651004</v>
      </c>
      <c r="Q50" s="132">
        <v>-25727678</v>
      </c>
      <c r="R50" s="132" t="s">
        <v>151</v>
      </c>
      <c r="S50" s="132">
        <v>-25727678</v>
      </c>
    </row>
    <row r="51" spans="1:19">
      <c r="A51" s="211" t="s">
        <v>1380</v>
      </c>
      <c r="B51" s="211" t="s">
        <v>1381</v>
      </c>
      <c r="C51" s="132" t="s">
        <v>151</v>
      </c>
      <c r="D51" s="132">
        <v>-20034725</v>
      </c>
      <c r="E51" s="212">
        <v>0.22520000000000001</v>
      </c>
      <c r="F51" s="132">
        <v>-4511820</v>
      </c>
      <c r="G51" s="202">
        <v>-115669.18</v>
      </c>
      <c r="H51" s="212">
        <v>4.1279000000000003</v>
      </c>
      <c r="I51" s="132">
        <v>-477471</v>
      </c>
      <c r="J51" s="202">
        <v>-647768.75</v>
      </c>
      <c r="K51" s="212">
        <v>32.017000000000003</v>
      </c>
      <c r="L51" s="132">
        <v>-20739612</v>
      </c>
      <c r="M51" s="202" t="s">
        <v>151</v>
      </c>
      <c r="N51" s="202" t="s">
        <v>151</v>
      </c>
      <c r="O51" s="132" t="s">
        <v>151</v>
      </c>
      <c r="P51" s="132">
        <v>-41189354</v>
      </c>
      <c r="Q51" s="132">
        <v>-66918257</v>
      </c>
      <c r="R51" s="132" t="s">
        <v>151</v>
      </c>
      <c r="S51" s="132">
        <v>-66918257</v>
      </c>
    </row>
    <row r="52" spans="1:19">
      <c r="A52" s="211" t="s">
        <v>183</v>
      </c>
      <c r="B52" s="211" t="s">
        <v>184</v>
      </c>
      <c r="C52" s="132">
        <v>-3991</v>
      </c>
      <c r="D52" s="132">
        <v>-7000000</v>
      </c>
      <c r="E52" s="212">
        <v>0.22520000000000001</v>
      </c>
      <c r="F52" s="132">
        <v>-1576400</v>
      </c>
      <c r="G52" s="202">
        <v>-579775.94999999995</v>
      </c>
      <c r="H52" s="212">
        <v>4.1279000000000003</v>
      </c>
      <c r="I52" s="132">
        <v>-2393257</v>
      </c>
      <c r="J52" s="202" t="s">
        <v>151</v>
      </c>
      <c r="K52" s="202" t="s">
        <v>151</v>
      </c>
      <c r="L52" s="132" t="s">
        <v>151</v>
      </c>
      <c r="M52" s="202">
        <v>-82097.59</v>
      </c>
      <c r="N52" s="212">
        <v>32.017000000000003</v>
      </c>
      <c r="O52" s="132">
        <v>-2628519</v>
      </c>
      <c r="P52" s="132">
        <v>-5719</v>
      </c>
      <c r="Q52" s="132">
        <v>-6607886</v>
      </c>
      <c r="R52" s="132">
        <v>6602167</v>
      </c>
      <c r="S52" s="132">
        <v>-5719</v>
      </c>
    </row>
    <row r="53" spans="1:19">
      <c r="A53" s="211" t="s">
        <v>1382</v>
      </c>
      <c r="B53" s="211" t="s">
        <v>1383</v>
      </c>
      <c r="C53" s="132" t="s">
        <v>151</v>
      </c>
      <c r="D53" s="132" t="s">
        <v>151</v>
      </c>
      <c r="E53" s="132" t="s">
        <v>151</v>
      </c>
      <c r="F53" s="132" t="s">
        <v>151</v>
      </c>
      <c r="G53" s="202" t="s">
        <v>151</v>
      </c>
      <c r="H53" s="202" t="s">
        <v>151</v>
      </c>
      <c r="I53" s="132" t="s">
        <v>151</v>
      </c>
      <c r="J53" s="202" t="s">
        <v>151</v>
      </c>
      <c r="K53" s="202" t="s">
        <v>151</v>
      </c>
      <c r="L53" s="132" t="s">
        <v>151</v>
      </c>
      <c r="M53" s="202" t="s">
        <v>151</v>
      </c>
      <c r="N53" s="202" t="s">
        <v>151</v>
      </c>
      <c r="O53" s="132" t="s">
        <v>151</v>
      </c>
      <c r="P53" s="132">
        <v>-11910000</v>
      </c>
      <c r="Q53" s="132">
        <v>-11910000</v>
      </c>
      <c r="R53" s="132" t="s">
        <v>151</v>
      </c>
      <c r="S53" s="132">
        <v>-11910000</v>
      </c>
    </row>
    <row r="54" spans="1:19">
      <c r="A54" s="211" t="s">
        <v>1384</v>
      </c>
      <c r="B54" s="211" t="s">
        <v>1385</v>
      </c>
      <c r="C54" s="132" t="s">
        <v>151</v>
      </c>
      <c r="D54" s="132" t="s">
        <v>151</v>
      </c>
      <c r="E54" s="132" t="s">
        <v>151</v>
      </c>
      <c r="F54" s="132" t="s">
        <v>151</v>
      </c>
      <c r="G54" s="202" t="s">
        <v>151</v>
      </c>
      <c r="H54" s="202" t="s">
        <v>151</v>
      </c>
      <c r="I54" s="132" t="s">
        <v>151</v>
      </c>
      <c r="J54" s="202" t="s">
        <v>151</v>
      </c>
      <c r="K54" s="202" t="s">
        <v>151</v>
      </c>
      <c r="L54" s="132" t="s">
        <v>151</v>
      </c>
      <c r="M54" s="202" t="s">
        <v>151</v>
      </c>
      <c r="N54" s="202" t="s">
        <v>151</v>
      </c>
      <c r="O54" s="132" t="s">
        <v>151</v>
      </c>
      <c r="P54" s="132">
        <v>-73715781</v>
      </c>
      <c r="Q54" s="132">
        <v>-73715781</v>
      </c>
      <c r="R54" s="132" t="s">
        <v>151</v>
      </c>
      <c r="S54" s="132">
        <v>-73715781</v>
      </c>
    </row>
    <row r="55" spans="1:19">
      <c r="A55" s="211" t="s">
        <v>1386</v>
      </c>
      <c r="B55" s="211" t="s">
        <v>1387</v>
      </c>
      <c r="C55" s="132" t="s">
        <v>151</v>
      </c>
      <c r="D55" s="132" t="s">
        <v>151</v>
      </c>
      <c r="E55" s="132" t="s">
        <v>151</v>
      </c>
      <c r="F55" s="132" t="s">
        <v>151</v>
      </c>
      <c r="G55" s="202">
        <v>-5049000.3</v>
      </c>
      <c r="H55" s="212">
        <v>4.1279000000000003</v>
      </c>
      <c r="I55" s="132">
        <v>-20841768</v>
      </c>
      <c r="J55" s="202">
        <v>-439226.46</v>
      </c>
      <c r="K55" s="212">
        <v>32.017000000000003</v>
      </c>
      <c r="L55" s="132">
        <v>-14062714</v>
      </c>
      <c r="M55" s="202" t="s">
        <v>151</v>
      </c>
      <c r="N55" s="202" t="s">
        <v>151</v>
      </c>
      <c r="O55" s="132" t="s">
        <v>151</v>
      </c>
      <c r="P55" s="132">
        <v>-1510259</v>
      </c>
      <c r="Q55" s="132">
        <v>-36414741</v>
      </c>
      <c r="R55" s="132" t="s">
        <v>151</v>
      </c>
      <c r="S55" s="132">
        <v>-36414741</v>
      </c>
    </row>
    <row r="56" spans="1:19">
      <c r="A56" s="211" t="s">
        <v>1388</v>
      </c>
      <c r="B56" s="211" t="s">
        <v>1389</v>
      </c>
      <c r="C56" s="132" t="s">
        <v>151</v>
      </c>
      <c r="D56" s="132">
        <v>-14738573</v>
      </c>
      <c r="E56" s="212">
        <v>0.22520000000000001</v>
      </c>
      <c r="F56" s="132">
        <v>-3319127</v>
      </c>
      <c r="G56" s="202">
        <v>-871170.58</v>
      </c>
      <c r="H56" s="212">
        <v>4.1279000000000003</v>
      </c>
      <c r="I56" s="132">
        <v>-3596105</v>
      </c>
      <c r="J56" s="202">
        <v>-610614</v>
      </c>
      <c r="K56" s="212">
        <v>32.017000000000003</v>
      </c>
      <c r="L56" s="132">
        <v>-19550028</v>
      </c>
      <c r="M56" s="202" t="s">
        <v>151</v>
      </c>
      <c r="N56" s="202" t="s">
        <v>151</v>
      </c>
      <c r="O56" s="132" t="s">
        <v>151</v>
      </c>
      <c r="P56" s="132">
        <v>-411671</v>
      </c>
      <c r="Q56" s="132">
        <v>-26876931</v>
      </c>
      <c r="R56" s="132" t="s">
        <v>151</v>
      </c>
      <c r="S56" s="132">
        <v>-26876931</v>
      </c>
    </row>
    <row r="57" spans="1:19">
      <c r="A57" s="211" t="s">
        <v>1390</v>
      </c>
      <c r="B57" s="211" t="s">
        <v>1391</v>
      </c>
      <c r="C57" s="132" t="s">
        <v>151</v>
      </c>
      <c r="D57" s="132">
        <v>-64051165</v>
      </c>
      <c r="E57" s="212">
        <v>0.22520000000000001</v>
      </c>
      <c r="F57" s="132">
        <v>-14424322</v>
      </c>
      <c r="G57" s="202" t="s">
        <v>151</v>
      </c>
      <c r="H57" s="202" t="s">
        <v>151</v>
      </c>
      <c r="I57" s="132" t="s">
        <v>151</v>
      </c>
      <c r="J57" s="202">
        <v>-95079.07</v>
      </c>
      <c r="K57" s="212">
        <v>32.017000000000003</v>
      </c>
      <c r="L57" s="132">
        <v>-3044147</v>
      </c>
      <c r="M57" s="202">
        <v>-0.06</v>
      </c>
      <c r="N57" s="212">
        <v>32.017000000000003</v>
      </c>
      <c r="O57" s="132">
        <v>-2</v>
      </c>
      <c r="P57" s="132">
        <v>-20514711</v>
      </c>
      <c r="Q57" s="132">
        <v>-37983182</v>
      </c>
      <c r="R57" s="132" t="s">
        <v>151</v>
      </c>
      <c r="S57" s="132">
        <v>-37983182</v>
      </c>
    </row>
    <row r="58" spans="1:19">
      <c r="A58" s="211" t="s">
        <v>1392</v>
      </c>
      <c r="B58" s="211" t="s">
        <v>1393</v>
      </c>
      <c r="C58" s="132">
        <v>-1</v>
      </c>
      <c r="D58" s="132" t="s">
        <v>151</v>
      </c>
      <c r="E58" s="132" t="s">
        <v>151</v>
      </c>
      <c r="F58" s="132" t="s">
        <v>151</v>
      </c>
      <c r="G58" s="202" t="s">
        <v>151</v>
      </c>
      <c r="H58" s="202" t="s">
        <v>151</v>
      </c>
      <c r="I58" s="132" t="s">
        <v>151</v>
      </c>
      <c r="J58" s="202">
        <v>-150272.22</v>
      </c>
      <c r="K58" s="212">
        <v>32.017000000000003</v>
      </c>
      <c r="L58" s="132">
        <v>-4811266</v>
      </c>
      <c r="M58" s="202" t="s">
        <v>151</v>
      </c>
      <c r="N58" s="202" t="s">
        <v>151</v>
      </c>
      <c r="O58" s="132" t="s">
        <v>151</v>
      </c>
      <c r="P58" s="132" t="s">
        <v>151</v>
      </c>
      <c r="Q58" s="132">
        <v>-4811267</v>
      </c>
      <c r="R58" s="132" t="s">
        <v>151</v>
      </c>
      <c r="S58" s="132">
        <v>-4811267</v>
      </c>
    </row>
    <row r="59" spans="1:19">
      <c r="A59" s="211" t="s">
        <v>1394</v>
      </c>
      <c r="B59" s="211" t="s">
        <v>1395</v>
      </c>
      <c r="C59" s="132" t="s">
        <v>151</v>
      </c>
      <c r="D59" s="132" t="s">
        <v>151</v>
      </c>
      <c r="E59" s="132" t="s">
        <v>151</v>
      </c>
      <c r="F59" s="132" t="s">
        <v>151</v>
      </c>
      <c r="G59" s="202" t="s">
        <v>151</v>
      </c>
      <c r="H59" s="202" t="s">
        <v>151</v>
      </c>
      <c r="I59" s="132" t="s">
        <v>151</v>
      </c>
      <c r="J59" s="202">
        <v>-108826.77</v>
      </c>
      <c r="K59" s="212">
        <v>32.017000000000003</v>
      </c>
      <c r="L59" s="132">
        <v>-3484307</v>
      </c>
      <c r="M59" s="202" t="s">
        <v>151</v>
      </c>
      <c r="N59" s="202" t="s">
        <v>151</v>
      </c>
      <c r="O59" s="132" t="s">
        <v>151</v>
      </c>
      <c r="P59" s="132" t="s">
        <v>151</v>
      </c>
      <c r="Q59" s="132">
        <v>-3484307</v>
      </c>
      <c r="R59" s="132" t="s">
        <v>151</v>
      </c>
      <c r="S59" s="132">
        <v>-3484307</v>
      </c>
    </row>
    <row r="60" spans="1:19">
      <c r="A60" s="211" t="s">
        <v>1396</v>
      </c>
      <c r="B60" s="211" t="s">
        <v>1397</v>
      </c>
      <c r="C60" s="132">
        <v>-15360</v>
      </c>
      <c r="D60" s="132">
        <v>-15775458</v>
      </c>
      <c r="E60" s="212">
        <v>0.22520000000000001</v>
      </c>
      <c r="F60" s="132">
        <v>-3552633</v>
      </c>
      <c r="G60" s="202">
        <v>-30095.9</v>
      </c>
      <c r="H60" s="212">
        <v>4.1279000000000003</v>
      </c>
      <c r="I60" s="132">
        <v>-124233</v>
      </c>
      <c r="J60" s="202">
        <v>-563312.96</v>
      </c>
      <c r="K60" s="212">
        <v>32.017000000000003</v>
      </c>
      <c r="L60" s="132">
        <v>-18035591</v>
      </c>
      <c r="M60" s="202" t="s">
        <v>151</v>
      </c>
      <c r="N60" s="202" t="s">
        <v>151</v>
      </c>
      <c r="O60" s="132" t="s">
        <v>151</v>
      </c>
      <c r="P60" s="132">
        <v>-6548203</v>
      </c>
      <c r="Q60" s="132">
        <v>-28276020</v>
      </c>
      <c r="R60" s="132" t="s">
        <v>151</v>
      </c>
      <c r="S60" s="132">
        <v>-28276020</v>
      </c>
    </row>
    <row r="61" spans="1:19">
      <c r="A61" s="211" t="s">
        <v>1398</v>
      </c>
      <c r="B61" s="211" t="s">
        <v>1399</v>
      </c>
      <c r="C61" s="132">
        <v>-12346</v>
      </c>
      <c r="D61" s="132">
        <v>-34425147</v>
      </c>
      <c r="E61" s="212">
        <v>0.22520000000000001</v>
      </c>
      <c r="F61" s="132">
        <v>-7752543</v>
      </c>
      <c r="G61" s="202" t="s">
        <v>151</v>
      </c>
      <c r="H61" s="202" t="s">
        <v>151</v>
      </c>
      <c r="I61" s="132" t="s">
        <v>151</v>
      </c>
      <c r="J61" s="202">
        <v>-1004946.91</v>
      </c>
      <c r="K61" s="212">
        <v>32.017000000000003</v>
      </c>
      <c r="L61" s="132">
        <v>-32175385</v>
      </c>
      <c r="M61" s="202" t="s">
        <v>151</v>
      </c>
      <c r="N61" s="202" t="s">
        <v>151</v>
      </c>
      <c r="O61" s="132" t="s">
        <v>151</v>
      </c>
      <c r="P61" s="132">
        <v>-13806668</v>
      </c>
      <c r="Q61" s="132">
        <v>-53746942</v>
      </c>
      <c r="R61" s="132" t="s">
        <v>151</v>
      </c>
      <c r="S61" s="132">
        <v>-53746942</v>
      </c>
    </row>
    <row r="62" spans="1:19">
      <c r="A62" s="211" t="s">
        <v>1400</v>
      </c>
      <c r="B62" s="211" t="s">
        <v>1401</v>
      </c>
      <c r="C62" s="132" t="s">
        <v>151</v>
      </c>
      <c r="D62" s="132" t="s">
        <v>151</v>
      </c>
      <c r="E62" s="132" t="s">
        <v>151</v>
      </c>
      <c r="F62" s="132" t="s">
        <v>151</v>
      </c>
      <c r="G62" s="202" t="s">
        <v>151</v>
      </c>
      <c r="H62" s="202" t="s">
        <v>151</v>
      </c>
      <c r="I62" s="132" t="s">
        <v>151</v>
      </c>
      <c r="J62" s="202">
        <v>-1092.19</v>
      </c>
      <c r="K62" s="212">
        <v>32.017000000000003</v>
      </c>
      <c r="L62" s="132">
        <v>-34969</v>
      </c>
      <c r="M62" s="202" t="s">
        <v>151</v>
      </c>
      <c r="N62" s="202" t="s">
        <v>151</v>
      </c>
      <c r="O62" s="132" t="s">
        <v>151</v>
      </c>
      <c r="P62" s="132" t="s">
        <v>151</v>
      </c>
      <c r="Q62" s="132">
        <v>-34969</v>
      </c>
      <c r="R62" s="132" t="s">
        <v>151</v>
      </c>
      <c r="S62" s="132">
        <v>-34969</v>
      </c>
    </row>
    <row r="63" spans="1:19">
      <c r="A63" s="211" t="s">
        <v>1402</v>
      </c>
      <c r="B63" s="211" t="s">
        <v>1403</v>
      </c>
      <c r="C63" s="132" t="s">
        <v>151</v>
      </c>
      <c r="D63" s="132" t="s">
        <v>151</v>
      </c>
      <c r="E63" s="132" t="s">
        <v>151</v>
      </c>
      <c r="F63" s="132" t="s">
        <v>151</v>
      </c>
      <c r="G63" s="202" t="s">
        <v>151</v>
      </c>
      <c r="H63" s="202" t="s">
        <v>151</v>
      </c>
      <c r="I63" s="132" t="s">
        <v>151</v>
      </c>
      <c r="J63" s="202">
        <v>-51781.32</v>
      </c>
      <c r="K63" s="212">
        <v>32.017000000000003</v>
      </c>
      <c r="L63" s="132">
        <v>-1657883</v>
      </c>
      <c r="M63" s="202" t="s">
        <v>151</v>
      </c>
      <c r="N63" s="202" t="s">
        <v>151</v>
      </c>
      <c r="O63" s="132" t="s">
        <v>151</v>
      </c>
      <c r="P63" s="132">
        <v>-15471</v>
      </c>
      <c r="Q63" s="132">
        <v>-1673354</v>
      </c>
      <c r="R63" s="132" t="s">
        <v>151</v>
      </c>
      <c r="S63" s="132">
        <v>-1673354</v>
      </c>
    </row>
    <row r="64" spans="1:19">
      <c r="A64" s="211" t="s">
        <v>1404</v>
      </c>
      <c r="B64" s="211" t="s">
        <v>1405</v>
      </c>
      <c r="C64" s="132" t="s">
        <v>151</v>
      </c>
      <c r="D64" s="132">
        <v>-10207221</v>
      </c>
      <c r="E64" s="212">
        <v>0.22520000000000001</v>
      </c>
      <c r="F64" s="132">
        <v>-2298666</v>
      </c>
      <c r="G64" s="202" t="s">
        <v>151</v>
      </c>
      <c r="H64" s="202" t="s">
        <v>151</v>
      </c>
      <c r="I64" s="132" t="s">
        <v>151</v>
      </c>
      <c r="J64" s="202" t="s">
        <v>151</v>
      </c>
      <c r="K64" s="202" t="s">
        <v>151</v>
      </c>
      <c r="L64" s="132" t="s">
        <v>151</v>
      </c>
      <c r="M64" s="202" t="s">
        <v>151</v>
      </c>
      <c r="N64" s="202" t="s">
        <v>151</v>
      </c>
      <c r="O64" s="132" t="s">
        <v>151</v>
      </c>
      <c r="P64" s="132" t="s">
        <v>151</v>
      </c>
      <c r="Q64" s="132">
        <v>-2298666</v>
      </c>
      <c r="R64" s="132" t="s">
        <v>151</v>
      </c>
      <c r="S64" s="132">
        <v>-2298666</v>
      </c>
    </row>
    <row r="65" spans="1:19">
      <c r="A65" s="211" t="s">
        <v>1406</v>
      </c>
      <c r="B65" s="211" t="s">
        <v>1407</v>
      </c>
      <c r="C65" s="132" t="s">
        <v>151</v>
      </c>
      <c r="D65" s="132">
        <v>-33971073</v>
      </c>
      <c r="E65" s="212">
        <v>0.22520000000000001</v>
      </c>
      <c r="F65" s="132">
        <v>-7650286</v>
      </c>
      <c r="G65" s="202" t="s">
        <v>151</v>
      </c>
      <c r="H65" s="202" t="s">
        <v>151</v>
      </c>
      <c r="I65" s="132" t="s">
        <v>151</v>
      </c>
      <c r="J65" s="202">
        <v>-283534.84999999998</v>
      </c>
      <c r="K65" s="212">
        <v>32.017000000000003</v>
      </c>
      <c r="L65" s="132">
        <v>-9077935</v>
      </c>
      <c r="M65" s="202" t="s">
        <v>151</v>
      </c>
      <c r="N65" s="202" t="s">
        <v>151</v>
      </c>
      <c r="O65" s="132" t="s">
        <v>151</v>
      </c>
      <c r="P65" s="132">
        <v>-83028982</v>
      </c>
      <c r="Q65" s="132">
        <v>-99757203</v>
      </c>
      <c r="R65" s="132" t="s">
        <v>151</v>
      </c>
      <c r="S65" s="132">
        <v>-99757203</v>
      </c>
    </row>
    <row r="66" spans="1:19">
      <c r="A66" s="211" t="s">
        <v>1408</v>
      </c>
      <c r="B66" s="211" t="s">
        <v>1409</v>
      </c>
      <c r="C66" s="132" t="s">
        <v>151</v>
      </c>
      <c r="D66" s="132" t="s">
        <v>151</v>
      </c>
      <c r="E66" s="132" t="s">
        <v>151</v>
      </c>
      <c r="F66" s="132" t="s">
        <v>151</v>
      </c>
      <c r="G66" s="202" t="s">
        <v>151</v>
      </c>
      <c r="H66" s="202" t="s">
        <v>151</v>
      </c>
      <c r="I66" s="132" t="s">
        <v>151</v>
      </c>
      <c r="J66" s="202" t="s">
        <v>151</v>
      </c>
      <c r="K66" s="202" t="s">
        <v>151</v>
      </c>
      <c r="L66" s="132" t="s">
        <v>151</v>
      </c>
      <c r="M66" s="202" t="s">
        <v>151</v>
      </c>
      <c r="N66" s="202" t="s">
        <v>151</v>
      </c>
      <c r="O66" s="132" t="s">
        <v>151</v>
      </c>
      <c r="P66" s="132">
        <v>-3248119</v>
      </c>
      <c r="Q66" s="132">
        <v>-3248119</v>
      </c>
      <c r="R66" s="132" t="s">
        <v>151</v>
      </c>
      <c r="S66" s="132">
        <v>-3248119</v>
      </c>
    </row>
    <row r="67" spans="1:19">
      <c r="A67" s="211" t="s">
        <v>1410</v>
      </c>
      <c r="B67" s="211" t="s">
        <v>1411</v>
      </c>
      <c r="C67" s="132" t="s">
        <v>151</v>
      </c>
      <c r="D67" s="132">
        <v>-23117178</v>
      </c>
      <c r="E67" s="212">
        <v>0.22520000000000001</v>
      </c>
      <c r="F67" s="132">
        <v>-5205988</v>
      </c>
      <c r="G67" s="202" t="s">
        <v>151</v>
      </c>
      <c r="H67" s="202" t="s">
        <v>151</v>
      </c>
      <c r="I67" s="132" t="s">
        <v>151</v>
      </c>
      <c r="J67" s="202">
        <v>-1203881.51</v>
      </c>
      <c r="K67" s="212">
        <v>32.017000000000003</v>
      </c>
      <c r="L67" s="132">
        <v>-38544674</v>
      </c>
      <c r="M67" s="202" t="s">
        <v>151</v>
      </c>
      <c r="N67" s="202" t="s">
        <v>151</v>
      </c>
      <c r="O67" s="132" t="s">
        <v>151</v>
      </c>
      <c r="P67" s="132">
        <v>-379228</v>
      </c>
      <c r="Q67" s="132">
        <v>-44129890</v>
      </c>
      <c r="R67" s="132" t="s">
        <v>151</v>
      </c>
      <c r="S67" s="132">
        <v>-44129890</v>
      </c>
    </row>
    <row r="68" spans="1:19">
      <c r="A68" s="211" t="s">
        <v>1412</v>
      </c>
      <c r="B68" s="211" t="s">
        <v>1413</v>
      </c>
      <c r="C68" s="132">
        <v>-5000000</v>
      </c>
      <c r="D68" s="132">
        <v>-98000000</v>
      </c>
      <c r="E68" s="212">
        <v>0</v>
      </c>
      <c r="F68" s="132">
        <v>-29564400</v>
      </c>
      <c r="G68" s="202">
        <v>-10000</v>
      </c>
      <c r="H68" s="212">
        <v>0</v>
      </c>
      <c r="I68" s="132">
        <v>-43950</v>
      </c>
      <c r="J68" s="202">
        <v>-9000000</v>
      </c>
      <c r="K68" s="212">
        <v>0</v>
      </c>
      <c r="L68" s="132">
        <v>-294184100</v>
      </c>
      <c r="M68" s="202">
        <v>-250000</v>
      </c>
      <c r="N68" s="212">
        <v>0</v>
      </c>
      <c r="O68" s="132">
        <v>-7586000</v>
      </c>
      <c r="P68" s="132">
        <v>-729651960</v>
      </c>
      <c r="Q68" s="132">
        <v>-1066030410</v>
      </c>
      <c r="R68" s="132">
        <v>336378450</v>
      </c>
      <c r="S68" s="132">
        <v>-729651960</v>
      </c>
    </row>
    <row r="69" spans="1:19">
      <c r="A69" s="211" t="s">
        <v>1414</v>
      </c>
      <c r="B69" s="211" t="s">
        <v>1415</v>
      </c>
      <c r="C69" s="132" t="s">
        <v>151</v>
      </c>
      <c r="D69" s="132" t="s">
        <v>151</v>
      </c>
      <c r="E69" s="132" t="s">
        <v>151</v>
      </c>
      <c r="F69" s="132" t="s">
        <v>151</v>
      </c>
      <c r="G69" s="202" t="s">
        <v>151</v>
      </c>
      <c r="H69" s="202" t="s">
        <v>151</v>
      </c>
      <c r="I69" s="132" t="s">
        <v>151</v>
      </c>
      <c r="J69" s="202" t="s">
        <v>151</v>
      </c>
      <c r="K69" s="202" t="s">
        <v>151</v>
      </c>
      <c r="L69" s="132" t="s">
        <v>151</v>
      </c>
      <c r="M69" s="202" t="s">
        <v>151</v>
      </c>
      <c r="N69" s="202" t="s">
        <v>151</v>
      </c>
      <c r="O69" s="132" t="s">
        <v>151</v>
      </c>
      <c r="P69" s="132">
        <v>-1818180</v>
      </c>
      <c r="Q69" s="132">
        <v>-1818180</v>
      </c>
      <c r="R69" s="132" t="s">
        <v>151</v>
      </c>
      <c r="S69" s="132">
        <v>-1818180</v>
      </c>
    </row>
    <row r="70" spans="1:19">
      <c r="A70" s="211" t="s">
        <v>1416</v>
      </c>
      <c r="B70" s="211" t="s">
        <v>1417</v>
      </c>
      <c r="C70" s="132">
        <v>-91193</v>
      </c>
      <c r="D70" s="132" t="s">
        <v>151</v>
      </c>
      <c r="E70" s="132" t="s">
        <v>151</v>
      </c>
      <c r="F70" s="132" t="s">
        <v>151</v>
      </c>
      <c r="G70" s="202" t="s">
        <v>151</v>
      </c>
      <c r="H70" s="202" t="s">
        <v>151</v>
      </c>
      <c r="I70" s="132" t="s">
        <v>151</v>
      </c>
      <c r="J70" s="202" t="s">
        <v>151</v>
      </c>
      <c r="K70" s="202" t="s">
        <v>151</v>
      </c>
      <c r="L70" s="132" t="s">
        <v>151</v>
      </c>
      <c r="M70" s="202" t="s">
        <v>151</v>
      </c>
      <c r="N70" s="202" t="s">
        <v>151</v>
      </c>
      <c r="O70" s="132" t="s">
        <v>151</v>
      </c>
      <c r="P70" s="132">
        <v>-337024956</v>
      </c>
      <c r="Q70" s="132">
        <v>-337116149</v>
      </c>
      <c r="R70" s="132">
        <v>91193</v>
      </c>
      <c r="S70" s="132">
        <v>-337024956</v>
      </c>
    </row>
    <row r="71" spans="1:19">
      <c r="A71" s="211" t="s">
        <v>1418</v>
      </c>
      <c r="B71" s="211" t="s">
        <v>1419</v>
      </c>
      <c r="C71" s="132" t="s">
        <v>151</v>
      </c>
      <c r="D71" s="132" t="s">
        <v>151</v>
      </c>
      <c r="E71" s="132" t="s">
        <v>151</v>
      </c>
      <c r="F71" s="132" t="s">
        <v>151</v>
      </c>
      <c r="G71" s="202" t="s">
        <v>151</v>
      </c>
      <c r="H71" s="202" t="s">
        <v>151</v>
      </c>
      <c r="I71" s="132" t="s">
        <v>151</v>
      </c>
      <c r="J71" s="202" t="s">
        <v>151</v>
      </c>
      <c r="K71" s="202" t="s">
        <v>151</v>
      </c>
      <c r="L71" s="132" t="s">
        <v>151</v>
      </c>
      <c r="M71" s="202" t="s">
        <v>151</v>
      </c>
      <c r="N71" s="202" t="s">
        <v>151</v>
      </c>
      <c r="O71" s="132" t="s">
        <v>151</v>
      </c>
      <c r="P71" s="132">
        <v>-1279823535</v>
      </c>
      <c r="Q71" s="132">
        <v>-1279823535</v>
      </c>
      <c r="R71" s="132" t="s">
        <v>151</v>
      </c>
      <c r="S71" s="132">
        <v>-1279823535</v>
      </c>
    </row>
    <row r="72" spans="1:19">
      <c r="A72" s="211" t="s">
        <v>1420</v>
      </c>
      <c r="B72" s="211" t="s">
        <v>1421</v>
      </c>
      <c r="C72" s="132">
        <v>-40000</v>
      </c>
      <c r="D72" s="132">
        <v>-11111667</v>
      </c>
      <c r="E72" s="212">
        <v>0</v>
      </c>
      <c r="F72" s="132">
        <v>-2270020</v>
      </c>
      <c r="G72" s="202" t="s">
        <v>151</v>
      </c>
      <c r="H72" s="202" t="s">
        <v>151</v>
      </c>
      <c r="I72" s="132" t="s">
        <v>151</v>
      </c>
      <c r="J72" s="202">
        <v>-4506547.05</v>
      </c>
      <c r="K72" s="212">
        <v>0</v>
      </c>
      <c r="L72" s="132">
        <v>-137958753</v>
      </c>
      <c r="M72" s="202">
        <v>-61521</v>
      </c>
      <c r="N72" s="212">
        <v>0</v>
      </c>
      <c r="O72" s="132">
        <v>-1978020</v>
      </c>
      <c r="P72" s="132">
        <v>-54857426</v>
      </c>
      <c r="Q72" s="132">
        <v>-197104219</v>
      </c>
      <c r="R72" s="132">
        <v>142246793</v>
      </c>
      <c r="S72" s="132">
        <v>-54857426</v>
      </c>
    </row>
    <row r="73" spans="1:19">
      <c r="A73" s="211" t="s">
        <v>1422</v>
      </c>
      <c r="B73" s="211" t="s">
        <v>1423</v>
      </c>
      <c r="C73" s="132" t="s">
        <v>151</v>
      </c>
      <c r="D73" s="132" t="s">
        <v>151</v>
      </c>
      <c r="E73" s="132" t="s">
        <v>151</v>
      </c>
      <c r="F73" s="132" t="s">
        <v>151</v>
      </c>
      <c r="G73" s="202" t="s">
        <v>151</v>
      </c>
      <c r="H73" s="202" t="s">
        <v>151</v>
      </c>
      <c r="I73" s="132" t="s">
        <v>151</v>
      </c>
      <c r="J73" s="202" t="s">
        <v>151</v>
      </c>
      <c r="K73" s="202" t="s">
        <v>151</v>
      </c>
      <c r="L73" s="132" t="s">
        <v>151</v>
      </c>
      <c r="M73" s="202" t="s">
        <v>151</v>
      </c>
      <c r="N73" s="202" t="s">
        <v>151</v>
      </c>
      <c r="O73" s="132" t="s">
        <v>151</v>
      </c>
      <c r="P73" s="132">
        <v>-142251828</v>
      </c>
      <c r="Q73" s="132">
        <v>-142251828</v>
      </c>
      <c r="R73" s="132" t="s">
        <v>151</v>
      </c>
      <c r="S73" s="132">
        <v>-142251828</v>
      </c>
    </row>
    <row r="74" spans="1:19">
      <c r="A74" s="211" t="s">
        <v>1424</v>
      </c>
      <c r="B74" s="211" t="s">
        <v>1425</v>
      </c>
      <c r="C74" s="132">
        <v>3067694</v>
      </c>
      <c r="D74" s="132">
        <v>-585715100</v>
      </c>
      <c r="E74" s="212">
        <v>0</v>
      </c>
      <c r="F74" s="132">
        <v>-155338370</v>
      </c>
      <c r="G74" s="202">
        <v>-17588479.440000001</v>
      </c>
      <c r="H74" s="212">
        <v>0</v>
      </c>
      <c r="I74" s="132">
        <v>-67190226</v>
      </c>
      <c r="J74" s="202">
        <v>-85752590.260000005</v>
      </c>
      <c r="K74" s="212">
        <v>0</v>
      </c>
      <c r="L74" s="132">
        <v>-2601976331</v>
      </c>
      <c r="M74" s="202">
        <v>-927111.19</v>
      </c>
      <c r="N74" s="212">
        <v>0</v>
      </c>
      <c r="O74" s="132">
        <v>-27523328</v>
      </c>
      <c r="P74" s="132">
        <v>-1320695559</v>
      </c>
      <c r="Q74" s="132">
        <v>-4169656120</v>
      </c>
      <c r="R74" s="132">
        <v>2848960561</v>
      </c>
      <c r="S74" s="132">
        <v>-1320695559</v>
      </c>
    </row>
    <row r="75" spans="1:19">
      <c r="A75" s="211" t="s">
        <v>1426</v>
      </c>
      <c r="B75" s="211" t="s">
        <v>1427</v>
      </c>
      <c r="C75" s="132" t="s">
        <v>151</v>
      </c>
      <c r="D75" s="132">
        <v>0</v>
      </c>
      <c r="E75" s="132" t="s">
        <v>151</v>
      </c>
      <c r="F75" s="132">
        <v>30449119</v>
      </c>
      <c r="G75" s="202">
        <v>0</v>
      </c>
      <c r="H75" s="202" t="s">
        <v>151</v>
      </c>
      <c r="I75" s="132">
        <v>-5266747</v>
      </c>
      <c r="J75" s="202">
        <v>6474017.4199999999</v>
      </c>
      <c r="K75" s="212">
        <v>0</v>
      </c>
      <c r="L75" s="132">
        <v>65361054</v>
      </c>
      <c r="M75" s="202">
        <v>0</v>
      </c>
      <c r="N75" s="202" t="s">
        <v>151</v>
      </c>
      <c r="O75" s="132">
        <v>-2494651</v>
      </c>
      <c r="P75" s="132">
        <v>86232799</v>
      </c>
      <c r="Q75" s="132">
        <v>174281574</v>
      </c>
      <c r="R75" s="132">
        <v>-88048775</v>
      </c>
      <c r="S75" s="132">
        <v>86232799</v>
      </c>
    </row>
    <row r="76" spans="1:19">
      <c r="A76" s="211" t="s">
        <v>1428</v>
      </c>
      <c r="B76" s="211" t="s">
        <v>1429</v>
      </c>
      <c r="C76" s="132" t="s">
        <v>151</v>
      </c>
      <c r="D76" s="132" t="s">
        <v>151</v>
      </c>
      <c r="E76" s="132" t="s">
        <v>151</v>
      </c>
      <c r="F76" s="132" t="s">
        <v>151</v>
      </c>
      <c r="G76" s="202" t="s">
        <v>151</v>
      </c>
      <c r="H76" s="202" t="s">
        <v>151</v>
      </c>
      <c r="I76" s="132" t="s">
        <v>151</v>
      </c>
      <c r="J76" s="202" t="s">
        <v>151</v>
      </c>
      <c r="K76" s="202" t="s">
        <v>151</v>
      </c>
      <c r="L76" s="132" t="s">
        <v>151</v>
      </c>
      <c r="M76" s="202" t="s">
        <v>151</v>
      </c>
      <c r="N76" s="202" t="s">
        <v>151</v>
      </c>
      <c r="O76" s="132" t="s">
        <v>151</v>
      </c>
      <c r="P76" s="132">
        <v>-9772000</v>
      </c>
      <c r="Q76" s="132">
        <v>-9772000</v>
      </c>
      <c r="R76" s="132" t="s">
        <v>151</v>
      </c>
      <c r="S76" s="132">
        <v>-9772000</v>
      </c>
    </row>
    <row r="77" spans="1:19">
      <c r="A77" s="211" t="s">
        <v>1430</v>
      </c>
      <c r="B77" s="211" t="s">
        <v>1431</v>
      </c>
      <c r="C77" s="132" t="s">
        <v>151</v>
      </c>
      <c r="D77" s="132" t="s">
        <v>151</v>
      </c>
      <c r="E77" s="132" t="s">
        <v>151</v>
      </c>
      <c r="F77" s="132" t="s">
        <v>151</v>
      </c>
      <c r="G77" s="202" t="s">
        <v>151</v>
      </c>
      <c r="H77" s="202" t="s">
        <v>151</v>
      </c>
      <c r="I77" s="132" t="s">
        <v>151</v>
      </c>
      <c r="J77" s="202">
        <v>-22591.25</v>
      </c>
      <c r="K77" s="212">
        <v>32.823599999999999</v>
      </c>
      <c r="L77" s="132">
        <v>-741526</v>
      </c>
      <c r="M77" s="202" t="s">
        <v>151</v>
      </c>
      <c r="N77" s="202" t="s">
        <v>151</v>
      </c>
      <c r="O77" s="132" t="s">
        <v>151</v>
      </c>
      <c r="P77" s="132" t="s">
        <v>151</v>
      </c>
      <c r="Q77" s="132">
        <v>-741526</v>
      </c>
      <c r="R77" s="132" t="s">
        <v>151</v>
      </c>
      <c r="S77" s="132">
        <v>-741526</v>
      </c>
    </row>
    <row r="78" spans="1:19">
      <c r="A78" s="211" t="s">
        <v>1432</v>
      </c>
      <c r="B78" s="211" t="s">
        <v>1433</v>
      </c>
      <c r="C78" s="132" t="s">
        <v>151</v>
      </c>
      <c r="D78" s="132" t="s">
        <v>151</v>
      </c>
      <c r="E78" s="132" t="s">
        <v>151</v>
      </c>
      <c r="F78" s="132" t="s">
        <v>151</v>
      </c>
      <c r="G78" s="202">
        <v>494529.43</v>
      </c>
      <c r="H78" s="212">
        <v>4.2214999999999998</v>
      </c>
      <c r="I78" s="132">
        <v>2087656</v>
      </c>
      <c r="J78" s="202">
        <v>111226.68</v>
      </c>
      <c r="K78" s="212">
        <v>32.823599999999999</v>
      </c>
      <c r="L78" s="132">
        <v>3650860</v>
      </c>
      <c r="M78" s="202" t="s">
        <v>151</v>
      </c>
      <c r="N78" s="202" t="s">
        <v>151</v>
      </c>
      <c r="O78" s="132" t="s">
        <v>151</v>
      </c>
      <c r="P78" s="132">
        <v>1687266</v>
      </c>
      <c r="Q78" s="132">
        <v>7425782</v>
      </c>
      <c r="R78" s="132" t="s">
        <v>151</v>
      </c>
      <c r="S78" s="132">
        <v>7425782</v>
      </c>
    </row>
    <row r="79" spans="1:19">
      <c r="A79" s="211" t="s">
        <v>1434</v>
      </c>
      <c r="B79" s="211" t="s">
        <v>1435</v>
      </c>
      <c r="C79" s="132">
        <v>-947619</v>
      </c>
      <c r="D79" s="132">
        <v>-1149225734</v>
      </c>
      <c r="E79" s="212">
        <v>0.21840000000000001</v>
      </c>
      <c r="F79" s="132">
        <v>-250990900</v>
      </c>
      <c r="G79" s="202">
        <v>-14654671.52</v>
      </c>
      <c r="H79" s="212">
        <v>4.2214999999999998</v>
      </c>
      <c r="I79" s="132">
        <v>-61864696</v>
      </c>
      <c r="J79" s="202">
        <v>-73344990.030000001</v>
      </c>
      <c r="K79" s="212">
        <v>32.823599999999999</v>
      </c>
      <c r="L79" s="132">
        <v>-2407446615</v>
      </c>
      <c r="M79" s="202">
        <v>-3423356.1</v>
      </c>
      <c r="N79" s="212">
        <v>32.823599999999999</v>
      </c>
      <c r="O79" s="132">
        <v>-112366871</v>
      </c>
      <c r="P79" s="132">
        <v>-496635139</v>
      </c>
      <c r="Q79" s="132">
        <v>-3330251840</v>
      </c>
      <c r="R79" s="132">
        <v>-1</v>
      </c>
      <c r="S79" s="132">
        <v>-3330251841</v>
      </c>
    </row>
    <row r="80" spans="1:19" s="219" customFormat="1">
      <c r="A80" s="215">
        <v>421007</v>
      </c>
      <c r="B80" s="215" t="s">
        <v>166</v>
      </c>
      <c r="C80" s="216">
        <v>-285000</v>
      </c>
      <c r="D80" s="216" t="s">
        <v>151</v>
      </c>
      <c r="E80" s="216" t="s">
        <v>151</v>
      </c>
      <c r="F80" s="216" t="s">
        <v>151</v>
      </c>
      <c r="G80" s="217">
        <v>-10233747.619999999</v>
      </c>
      <c r="H80" s="218">
        <v>4.2214999999999998</v>
      </c>
      <c r="I80" s="216">
        <v>-43201766</v>
      </c>
      <c r="J80" s="217">
        <v>-1172972.3899999999</v>
      </c>
      <c r="K80" s="218">
        <v>32.823599999999999</v>
      </c>
      <c r="L80" s="216">
        <v>-38501177</v>
      </c>
      <c r="M80" s="217" t="s">
        <v>151</v>
      </c>
      <c r="N80" s="217" t="s">
        <v>151</v>
      </c>
      <c r="O80" s="216" t="s">
        <v>151</v>
      </c>
      <c r="P80" s="216">
        <v>-116653299</v>
      </c>
      <c r="Q80" s="216">
        <v>-198641242</v>
      </c>
      <c r="R80" s="216">
        <v>117679440</v>
      </c>
      <c r="S80" s="216">
        <v>-80961802</v>
      </c>
    </row>
    <row r="81" spans="1:19">
      <c r="A81" s="211" t="s">
        <v>687</v>
      </c>
      <c r="B81" s="211" t="s">
        <v>688</v>
      </c>
      <c r="C81" s="132">
        <v>947619</v>
      </c>
      <c r="D81" s="132">
        <v>65545408</v>
      </c>
      <c r="E81" s="212">
        <v>0.21840000000000001</v>
      </c>
      <c r="F81" s="132">
        <v>14315117</v>
      </c>
      <c r="G81" s="202">
        <v>-19388.21</v>
      </c>
      <c r="H81" s="212">
        <v>4.2214999999999998</v>
      </c>
      <c r="I81" s="132">
        <v>-81847</v>
      </c>
      <c r="J81" s="202">
        <v>-5572219.7400000002</v>
      </c>
      <c r="K81" s="212">
        <v>32.823599999999999</v>
      </c>
      <c r="L81" s="132">
        <v>-182900312</v>
      </c>
      <c r="M81" s="202">
        <v>-56544.09</v>
      </c>
      <c r="N81" s="212">
        <v>32.823599999999999</v>
      </c>
      <c r="O81" s="132">
        <v>-1855981</v>
      </c>
      <c r="P81" s="132">
        <v>-2598931</v>
      </c>
      <c r="Q81" s="132">
        <v>-172174335</v>
      </c>
      <c r="R81" s="132" t="s">
        <v>151</v>
      </c>
      <c r="S81" s="132">
        <v>-172174335</v>
      </c>
    </row>
    <row r="82" spans="1:19" s="219" customFormat="1">
      <c r="A82" s="215" t="s">
        <v>167</v>
      </c>
      <c r="B82" s="215" t="s">
        <v>200</v>
      </c>
      <c r="C82" s="216" t="s">
        <v>151</v>
      </c>
      <c r="D82" s="216" t="s">
        <v>151</v>
      </c>
      <c r="E82" s="216" t="s">
        <v>151</v>
      </c>
      <c r="F82" s="216" t="s">
        <v>151</v>
      </c>
      <c r="G82" s="217" t="s">
        <v>151</v>
      </c>
      <c r="H82" s="217" t="s">
        <v>151</v>
      </c>
      <c r="I82" s="216" t="s">
        <v>151</v>
      </c>
      <c r="J82" s="217" t="s">
        <v>151</v>
      </c>
      <c r="K82" s="217" t="s">
        <v>151</v>
      </c>
      <c r="L82" s="216" t="s">
        <v>151</v>
      </c>
      <c r="M82" s="217" t="s">
        <v>151</v>
      </c>
      <c r="N82" s="217" t="s">
        <v>151</v>
      </c>
      <c r="O82" s="216" t="s">
        <v>151</v>
      </c>
      <c r="P82" s="216">
        <v>1515865</v>
      </c>
      <c r="Q82" s="216">
        <v>1515865</v>
      </c>
      <c r="R82" s="216" t="s">
        <v>151</v>
      </c>
      <c r="S82" s="216">
        <v>1515865</v>
      </c>
    </row>
    <row r="83" spans="1:19">
      <c r="A83" s="211" t="s">
        <v>1436</v>
      </c>
      <c r="B83" s="211" t="s">
        <v>1437</v>
      </c>
      <c r="C83" s="132">
        <v>432171</v>
      </c>
      <c r="D83" s="132">
        <v>319933904</v>
      </c>
      <c r="E83" s="212">
        <v>0.21840000000000001</v>
      </c>
      <c r="F83" s="132">
        <v>69873565</v>
      </c>
      <c r="G83" s="202">
        <v>2659400.1800000002</v>
      </c>
      <c r="H83" s="212">
        <v>4.2214999999999998</v>
      </c>
      <c r="I83" s="132">
        <v>11226658</v>
      </c>
      <c r="J83" s="202">
        <v>48669441.960000001</v>
      </c>
      <c r="K83" s="212">
        <v>32.823599999999999</v>
      </c>
      <c r="L83" s="132">
        <v>1597506295</v>
      </c>
      <c r="M83" s="202">
        <v>1036932.66</v>
      </c>
      <c r="N83" s="212">
        <v>32.823599999999999</v>
      </c>
      <c r="O83" s="132">
        <v>34035863</v>
      </c>
      <c r="P83" s="132">
        <v>305048930</v>
      </c>
      <c r="Q83" s="132">
        <v>2018123482</v>
      </c>
      <c r="R83" s="132" t="s">
        <v>151</v>
      </c>
      <c r="S83" s="132">
        <v>2018123482</v>
      </c>
    </row>
    <row r="84" spans="1:19">
      <c r="A84" s="211" t="s">
        <v>1438</v>
      </c>
      <c r="B84" s="211" t="s">
        <v>1439</v>
      </c>
      <c r="C84" s="132" t="s">
        <v>151</v>
      </c>
      <c r="D84" s="132" t="s">
        <v>151</v>
      </c>
      <c r="E84" s="132" t="s">
        <v>151</v>
      </c>
      <c r="F84" s="132" t="s">
        <v>151</v>
      </c>
      <c r="G84" s="202" t="s">
        <v>151</v>
      </c>
      <c r="H84" s="202" t="s">
        <v>151</v>
      </c>
      <c r="I84" s="132" t="s">
        <v>151</v>
      </c>
      <c r="J84" s="202" t="s">
        <v>151</v>
      </c>
      <c r="K84" s="202" t="s">
        <v>151</v>
      </c>
      <c r="L84" s="132" t="s">
        <v>151</v>
      </c>
      <c r="M84" s="202" t="s">
        <v>151</v>
      </c>
      <c r="N84" s="202" t="s">
        <v>151</v>
      </c>
      <c r="O84" s="132" t="s">
        <v>151</v>
      </c>
      <c r="P84" s="132">
        <v>2080029</v>
      </c>
      <c r="Q84" s="132">
        <v>2080029</v>
      </c>
      <c r="R84" s="132" t="s">
        <v>151</v>
      </c>
      <c r="S84" s="132">
        <v>2080029</v>
      </c>
    </row>
    <row r="85" spans="1:19">
      <c r="A85" s="211" t="s">
        <v>1440</v>
      </c>
      <c r="B85" s="211" t="s">
        <v>1441</v>
      </c>
      <c r="C85" s="132">
        <v>17108</v>
      </c>
      <c r="D85" s="132">
        <v>33196251</v>
      </c>
      <c r="E85" s="212">
        <v>0.21840000000000001</v>
      </c>
      <c r="F85" s="132">
        <v>7250061</v>
      </c>
      <c r="G85" s="202" t="s">
        <v>151</v>
      </c>
      <c r="H85" s="202" t="s">
        <v>151</v>
      </c>
      <c r="I85" s="132" t="s">
        <v>151</v>
      </c>
      <c r="J85" s="202">
        <v>6806815.8799999999</v>
      </c>
      <c r="K85" s="212">
        <v>32.823599999999999</v>
      </c>
      <c r="L85" s="132">
        <v>223424202</v>
      </c>
      <c r="M85" s="202" t="s">
        <v>151</v>
      </c>
      <c r="N85" s="202" t="s">
        <v>151</v>
      </c>
      <c r="O85" s="132" t="s">
        <v>151</v>
      </c>
      <c r="P85" s="132">
        <v>7345693</v>
      </c>
      <c r="Q85" s="132">
        <v>238037064</v>
      </c>
      <c r="R85" s="132" t="s">
        <v>151</v>
      </c>
      <c r="S85" s="132">
        <v>238037064</v>
      </c>
    </row>
    <row r="86" spans="1:19">
      <c r="A86" s="211" t="s">
        <v>1442</v>
      </c>
      <c r="B86" s="211" t="s">
        <v>1443</v>
      </c>
      <c r="C86" s="132" t="s">
        <v>151</v>
      </c>
      <c r="D86" s="132" t="s">
        <v>151</v>
      </c>
      <c r="E86" s="132" t="s">
        <v>151</v>
      </c>
      <c r="F86" s="132" t="s">
        <v>151</v>
      </c>
      <c r="G86" s="202" t="s">
        <v>151</v>
      </c>
      <c r="H86" s="202" t="s">
        <v>151</v>
      </c>
      <c r="I86" s="132" t="s">
        <v>151</v>
      </c>
      <c r="J86" s="202">
        <v>206851.7</v>
      </c>
      <c r="K86" s="212">
        <v>32.823599999999999</v>
      </c>
      <c r="L86" s="132">
        <v>6789617</v>
      </c>
      <c r="M86" s="202" t="s">
        <v>151</v>
      </c>
      <c r="N86" s="202" t="s">
        <v>151</v>
      </c>
      <c r="O86" s="132" t="s">
        <v>151</v>
      </c>
      <c r="P86" s="132" t="s">
        <v>151</v>
      </c>
      <c r="Q86" s="132">
        <v>6789617</v>
      </c>
      <c r="R86" s="132" t="s">
        <v>151</v>
      </c>
      <c r="S86" s="132">
        <v>6789617</v>
      </c>
    </row>
    <row r="87" spans="1:19">
      <c r="A87" s="211" t="s">
        <v>1444</v>
      </c>
      <c r="B87" s="211" t="s">
        <v>1445</v>
      </c>
      <c r="C87" s="132" t="s">
        <v>151</v>
      </c>
      <c r="D87" s="132" t="s">
        <v>151</v>
      </c>
      <c r="E87" s="132" t="s">
        <v>151</v>
      </c>
      <c r="F87" s="132" t="s">
        <v>151</v>
      </c>
      <c r="G87" s="202" t="s">
        <v>151</v>
      </c>
      <c r="H87" s="202" t="s">
        <v>151</v>
      </c>
      <c r="I87" s="132" t="s">
        <v>151</v>
      </c>
      <c r="J87" s="202">
        <v>2482820.58</v>
      </c>
      <c r="K87" s="212">
        <v>32.823599999999999</v>
      </c>
      <c r="L87" s="132">
        <v>81495110</v>
      </c>
      <c r="M87" s="202" t="s">
        <v>151</v>
      </c>
      <c r="N87" s="202" t="s">
        <v>151</v>
      </c>
      <c r="O87" s="132" t="s">
        <v>151</v>
      </c>
      <c r="P87" s="132">
        <v>1976257</v>
      </c>
      <c r="Q87" s="132">
        <v>83471367</v>
      </c>
      <c r="R87" s="132" t="s">
        <v>151</v>
      </c>
      <c r="S87" s="132">
        <v>83471367</v>
      </c>
    </row>
    <row r="88" spans="1:19">
      <c r="A88" s="211" t="s">
        <v>1446</v>
      </c>
      <c r="B88" s="211" t="s">
        <v>1447</v>
      </c>
      <c r="C88" s="132" t="s">
        <v>151</v>
      </c>
      <c r="D88" s="132">
        <v>46876886</v>
      </c>
      <c r="E88" s="212">
        <v>0.21840000000000001</v>
      </c>
      <c r="F88" s="132">
        <v>10237912</v>
      </c>
      <c r="G88" s="202">
        <v>202681.67</v>
      </c>
      <c r="H88" s="212">
        <v>4.2214999999999998</v>
      </c>
      <c r="I88" s="132">
        <v>855621</v>
      </c>
      <c r="J88" s="202">
        <v>12158.94</v>
      </c>
      <c r="K88" s="212">
        <v>32.823599999999999</v>
      </c>
      <c r="L88" s="132">
        <v>399100</v>
      </c>
      <c r="M88" s="202" t="s">
        <v>151</v>
      </c>
      <c r="N88" s="202" t="s">
        <v>151</v>
      </c>
      <c r="O88" s="132" t="s">
        <v>151</v>
      </c>
      <c r="P88" s="132">
        <v>3919290</v>
      </c>
      <c r="Q88" s="132">
        <v>15411923</v>
      </c>
      <c r="R88" s="132" t="s">
        <v>151</v>
      </c>
      <c r="S88" s="132">
        <v>15411923</v>
      </c>
    </row>
    <row r="89" spans="1:19">
      <c r="A89" s="211" t="s">
        <v>1448</v>
      </c>
      <c r="B89" s="211" t="s">
        <v>1449</v>
      </c>
      <c r="C89" s="132">
        <v>43112</v>
      </c>
      <c r="D89" s="132" t="s">
        <v>151</v>
      </c>
      <c r="E89" s="132" t="s">
        <v>151</v>
      </c>
      <c r="F89" s="132" t="s">
        <v>151</v>
      </c>
      <c r="G89" s="202" t="s">
        <v>151</v>
      </c>
      <c r="H89" s="202" t="s">
        <v>151</v>
      </c>
      <c r="I89" s="132" t="s">
        <v>151</v>
      </c>
      <c r="J89" s="202">
        <v>392622.23</v>
      </c>
      <c r="K89" s="212">
        <v>32.823599999999999</v>
      </c>
      <c r="L89" s="132">
        <v>12887275</v>
      </c>
      <c r="M89" s="202" t="s">
        <v>151</v>
      </c>
      <c r="N89" s="202" t="s">
        <v>151</v>
      </c>
      <c r="O89" s="132" t="s">
        <v>151</v>
      </c>
      <c r="P89" s="132">
        <v>21632459</v>
      </c>
      <c r="Q89" s="132">
        <v>34562846</v>
      </c>
      <c r="R89" s="132" t="s">
        <v>151</v>
      </c>
      <c r="S89" s="132">
        <v>34562846</v>
      </c>
    </row>
    <row r="90" spans="1:19">
      <c r="A90" s="211" t="s">
        <v>1450</v>
      </c>
      <c r="B90" s="211" t="s">
        <v>1451</v>
      </c>
      <c r="C90" s="132">
        <v>8206</v>
      </c>
      <c r="D90" s="132">
        <v>16977182</v>
      </c>
      <c r="E90" s="212">
        <v>0.21840000000000001</v>
      </c>
      <c r="F90" s="132">
        <v>3707817</v>
      </c>
      <c r="G90" s="202" t="s">
        <v>151</v>
      </c>
      <c r="H90" s="202" t="s">
        <v>151</v>
      </c>
      <c r="I90" s="132" t="s">
        <v>151</v>
      </c>
      <c r="J90" s="202">
        <v>896367.49</v>
      </c>
      <c r="K90" s="212">
        <v>32.823599999999999</v>
      </c>
      <c r="L90" s="132">
        <v>29422008</v>
      </c>
      <c r="M90" s="202" t="s">
        <v>151</v>
      </c>
      <c r="N90" s="202" t="s">
        <v>151</v>
      </c>
      <c r="O90" s="132" t="s">
        <v>151</v>
      </c>
      <c r="P90" s="132">
        <v>4273027</v>
      </c>
      <c r="Q90" s="132">
        <v>37411058</v>
      </c>
      <c r="R90" s="132" t="s">
        <v>151</v>
      </c>
      <c r="S90" s="132">
        <v>37411058</v>
      </c>
    </row>
    <row r="91" spans="1:19">
      <c r="A91" s="211" t="s">
        <v>1452</v>
      </c>
      <c r="B91" s="211" t="s">
        <v>1453</v>
      </c>
      <c r="C91" s="132">
        <v>21000</v>
      </c>
      <c r="D91" s="132" t="s">
        <v>151</v>
      </c>
      <c r="E91" s="132" t="s">
        <v>151</v>
      </c>
      <c r="F91" s="132" t="s">
        <v>151</v>
      </c>
      <c r="G91" s="202" t="s">
        <v>151</v>
      </c>
      <c r="H91" s="202" t="s">
        <v>151</v>
      </c>
      <c r="I91" s="132" t="s">
        <v>151</v>
      </c>
      <c r="J91" s="202" t="s">
        <v>151</v>
      </c>
      <c r="K91" s="202" t="s">
        <v>151</v>
      </c>
      <c r="L91" s="132" t="s">
        <v>151</v>
      </c>
      <c r="M91" s="202" t="s">
        <v>151</v>
      </c>
      <c r="N91" s="202" t="s">
        <v>151</v>
      </c>
      <c r="O91" s="132" t="s">
        <v>151</v>
      </c>
      <c r="P91" s="132">
        <v>15438934</v>
      </c>
      <c r="Q91" s="132">
        <v>15459934</v>
      </c>
      <c r="R91" s="132" t="s">
        <v>151</v>
      </c>
      <c r="S91" s="132">
        <v>15459934</v>
      </c>
    </row>
    <row r="92" spans="1:19">
      <c r="A92" s="211" t="s">
        <v>1454</v>
      </c>
      <c r="B92" s="211" t="s">
        <v>1455</v>
      </c>
      <c r="C92" s="132">
        <v>65012</v>
      </c>
      <c r="D92" s="132">
        <v>27253450</v>
      </c>
      <c r="E92" s="212">
        <v>0.21840000000000001</v>
      </c>
      <c r="F92" s="132">
        <v>5952153</v>
      </c>
      <c r="G92" s="202">
        <v>3728.05</v>
      </c>
      <c r="H92" s="212">
        <v>4.2214999999999998</v>
      </c>
      <c r="I92" s="132">
        <v>15738</v>
      </c>
      <c r="J92" s="202">
        <v>2930670.67</v>
      </c>
      <c r="K92" s="212">
        <v>32.823599999999999</v>
      </c>
      <c r="L92" s="132">
        <v>96195162</v>
      </c>
      <c r="M92" s="202">
        <v>62424.43</v>
      </c>
      <c r="N92" s="212">
        <v>32.823599999999999</v>
      </c>
      <c r="O92" s="132">
        <v>2048995</v>
      </c>
      <c r="P92" s="132">
        <v>37321440</v>
      </c>
      <c r="Q92" s="132">
        <v>141598500</v>
      </c>
      <c r="R92" s="132" t="s">
        <v>151</v>
      </c>
      <c r="S92" s="132">
        <v>141598500</v>
      </c>
    </row>
    <row r="93" spans="1:19">
      <c r="A93" s="211" t="s">
        <v>1456</v>
      </c>
      <c r="B93" s="211" t="s">
        <v>1457</v>
      </c>
      <c r="C93" s="132">
        <v>32970</v>
      </c>
      <c r="D93" s="132">
        <v>37888954</v>
      </c>
      <c r="E93" s="212">
        <v>0.21840000000000001</v>
      </c>
      <c r="F93" s="132">
        <v>8274948</v>
      </c>
      <c r="G93" s="202">
        <v>150793.15</v>
      </c>
      <c r="H93" s="212">
        <v>4.2214999999999998</v>
      </c>
      <c r="I93" s="132">
        <v>636573</v>
      </c>
      <c r="J93" s="202">
        <v>4681898.53</v>
      </c>
      <c r="K93" s="212">
        <v>32.823599999999999</v>
      </c>
      <c r="L93" s="132">
        <v>153676765</v>
      </c>
      <c r="M93" s="202">
        <v>5608.28</v>
      </c>
      <c r="N93" s="212">
        <v>32.823599999999999</v>
      </c>
      <c r="O93" s="132">
        <v>184084</v>
      </c>
      <c r="P93" s="132">
        <v>20080354</v>
      </c>
      <c r="Q93" s="132">
        <v>182885694</v>
      </c>
      <c r="R93" s="132" t="s">
        <v>151</v>
      </c>
      <c r="S93" s="132">
        <v>182885694</v>
      </c>
    </row>
    <row r="94" spans="1:19">
      <c r="A94" s="211" t="s">
        <v>1458</v>
      </c>
      <c r="B94" s="211" t="s">
        <v>1459</v>
      </c>
      <c r="C94" s="132">
        <v>4904</v>
      </c>
      <c r="D94" s="132">
        <v>1627500</v>
      </c>
      <c r="E94" s="212">
        <v>0.21840000000000001</v>
      </c>
      <c r="F94" s="132">
        <v>355446</v>
      </c>
      <c r="G94" s="202">
        <v>44557.43</v>
      </c>
      <c r="H94" s="212">
        <v>4.2214999999999998</v>
      </c>
      <c r="I94" s="132">
        <v>188099</v>
      </c>
      <c r="J94" s="202">
        <v>408829.34</v>
      </c>
      <c r="K94" s="212">
        <v>32.823599999999999</v>
      </c>
      <c r="L94" s="132">
        <v>13419251</v>
      </c>
      <c r="M94" s="202" t="s">
        <v>151</v>
      </c>
      <c r="N94" s="202" t="s">
        <v>151</v>
      </c>
      <c r="O94" s="132" t="s">
        <v>151</v>
      </c>
      <c r="P94" s="132" t="s">
        <v>151</v>
      </c>
      <c r="Q94" s="132">
        <v>13967700</v>
      </c>
      <c r="R94" s="132" t="s">
        <v>151</v>
      </c>
      <c r="S94" s="132">
        <v>13967700</v>
      </c>
    </row>
    <row r="95" spans="1:19">
      <c r="A95" s="211" t="s">
        <v>1460</v>
      </c>
      <c r="B95" s="211" t="s">
        <v>1461</v>
      </c>
      <c r="C95" s="132" t="s">
        <v>151</v>
      </c>
      <c r="D95" s="132">
        <v>4217022</v>
      </c>
      <c r="E95" s="212">
        <v>0.21840000000000001</v>
      </c>
      <c r="F95" s="132">
        <v>920998</v>
      </c>
      <c r="G95" s="202" t="s">
        <v>151</v>
      </c>
      <c r="H95" s="202" t="s">
        <v>151</v>
      </c>
      <c r="I95" s="132" t="s">
        <v>151</v>
      </c>
      <c r="J95" s="202" t="s">
        <v>151</v>
      </c>
      <c r="K95" s="202" t="s">
        <v>151</v>
      </c>
      <c r="L95" s="132" t="s">
        <v>151</v>
      </c>
      <c r="M95" s="202" t="s">
        <v>151</v>
      </c>
      <c r="N95" s="202" t="s">
        <v>151</v>
      </c>
      <c r="O95" s="132" t="s">
        <v>151</v>
      </c>
      <c r="P95" s="132">
        <v>15524</v>
      </c>
      <c r="Q95" s="132">
        <v>936522</v>
      </c>
      <c r="R95" s="132" t="s">
        <v>151</v>
      </c>
      <c r="S95" s="132">
        <v>936522</v>
      </c>
    </row>
    <row r="96" spans="1:19">
      <c r="A96" s="211" t="s">
        <v>1462</v>
      </c>
      <c r="B96" s="211" t="s">
        <v>1463</v>
      </c>
      <c r="C96" s="132" t="s">
        <v>151</v>
      </c>
      <c r="D96" s="132" t="s">
        <v>151</v>
      </c>
      <c r="E96" s="132" t="s">
        <v>151</v>
      </c>
      <c r="F96" s="132" t="s">
        <v>151</v>
      </c>
      <c r="G96" s="202" t="s">
        <v>151</v>
      </c>
      <c r="H96" s="202" t="s">
        <v>151</v>
      </c>
      <c r="I96" s="132" t="s">
        <v>151</v>
      </c>
      <c r="J96" s="202">
        <v>1162911.5</v>
      </c>
      <c r="K96" s="212">
        <v>32.823599999999999</v>
      </c>
      <c r="L96" s="132">
        <v>38170942</v>
      </c>
      <c r="M96" s="202" t="s">
        <v>151</v>
      </c>
      <c r="N96" s="202" t="s">
        <v>151</v>
      </c>
      <c r="O96" s="132" t="s">
        <v>151</v>
      </c>
      <c r="P96" s="132" t="s">
        <v>151</v>
      </c>
      <c r="Q96" s="132">
        <v>38170942</v>
      </c>
      <c r="R96" s="132" t="s">
        <v>151</v>
      </c>
      <c r="S96" s="132">
        <v>38170942</v>
      </c>
    </row>
    <row r="97" spans="1:19">
      <c r="A97" s="211" t="s">
        <v>1464</v>
      </c>
      <c r="B97" s="211" t="s">
        <v>1465</v>
      </c>
      <c r="C97" s="132">
        <v>4446</v>
      </c>
      <c r="D97" s="132">
        <v>15515</v>
      </c>
      <c r="E97" s="212">
        <v>0.21840000000000001</v>
      </c>
      <c r="F97" s="132">
        <v>3388</v>
      </c>
      <c r="G97" s="202">
        <v>44517.79</v>
      </c>
      <c r="H97" s="212">
        <v>4.2214999999999998</v>
      </c>
      <c r="I97" s="132">
        <v>187932</v>
      </c>
      <c r="J97" s="202">
        <v>21683.040000000001</v>
      </c>
      <c r="K97" s="212">
        <v>32.823599999999999</v>
      </c>
      <c r="L97" s="132">
        <v>711715</v>
      </c>
      <c r="M97" s="202" t="s">
        <v>151</v>
      </c>
      <c r="N97" s="202" t="s">
        <v>151</v>
      </c>
      <c r="O97" s="132" t="s">
        <v>151</v>
      </c>
      <c r="P97" s="132">
        <v>1232659</v>
      </c>
      <c r="Q97" s="132">
        <v>2140140</v>
      </c>
      <c r="R97" s="132" t="s">
        <v>151</v>
      </c>
      <c r="S97" s="132">
        <v>2140140</v>
      </c>
    </row>
    <row r="98" spans="1:19">
      <c r="A98" s="211" t="s">
        <v>1466</v>
      </c>
      <c r="B98" s="211" t="s">
        <v>1467</v>
      </c>
      <c r="C98" s="132" t="s">
        <v>151</v>
      </c>
      <c r="D98" s="132" t="s">
        <v>151</v>
      </c>
      <c r="E98" s="132" t="s">
        <v>151</v>
      </c>
      <c r="F98" s="132" t="s">
        <v>151</v>
      </c>
      <c r="G98" s="202" t="s">
        <v>151</v>
      </c>
      <c r="H98" s="202" t="s">
        <v>151</v>
      </c>
      <c r="I98" s="132" t="s">
        <v>151</v>
      </c>
      <c r="J98" s="202">
        <v>131.88</v>
      </c>
      <c r="K98" s="212">
        <v>32.823599999999999</v>
      </c>
      <c r="L98" s="132">
        <v>4329</v>
      </c>
      <c r="M98" s="202" t="s">
        <v>151</v>
      </c>
      <c r="N98" s="202" t="s">
        <v>151</v>
      </c>
      <c r="O98" s="132" t="s">
        <v>151</v>
      </c>
      <c r="P98" s="132" t="s">
        <v>151</v>
      </c>
      <c r="Q98" s="132">
        <v>4329</v>
      </c>
      <c r="R98" s="132" t="s">
        <v>151</v>
      </c>
      <c r="S98" s="132">
        <v>4329</v>
      </c>
    </row>
    <row r="99" spans="1:19">
      <c r="A99" s="211" t="s">
        <v>1468</v>
      </c>
      <c r="B99" s="211" t="s">
        <v>1469</v>
      </c>
      <c r="C99" s="132" t="s">
        <v>151</v>
      </c>
      <c r="D99" s="132">
        <v>202768</v>
      </c>
      <c r="E99" s="212">
        <v>0.21840000000000001</v>
      </c>
      <c r="F99" s="132">
        <v>44285</v>
      </c>
      <c r="G99" s="202" t="s">
        <v>151</v>
      </c>
      <c r="H99" s="202" t="s">
        <v>151</v>
      </c>
      <c r="I99" s="132" t="s">
        <v>151</v>
      </c>
      <c r="J99" s="202">
        <v>66522.11</v>
      </c>
      <c r="K99" s="212">
        <v>32.823599999999999</v>
      </c>
      <c r="L99" s="132">
        <v>2183495</v>
      </c>
      <c r="M99" s="202" t="s">
        <v>151</v>
      </c>
      <c r="N99" s="202" t="s">
        <v>151</v>
      </c>
      <c r="O99" s="132" t="s">
        <v>151</v>
      </c>
      <c r="P99" s="132" t="s">
        <v>151</v>
      </c>
      <c r="Q99" s="132">
        <v>2227780</v>
      </c>
      <c r="R99" s="132" t="s">
        <v>151</v>
      </c>
      <c r="S99" s="132">
        <v>2227780</v>
      </c>
    </row>
    <row r="100" spans="1:19">
      <c r="A100" s="211" t="s">
        <v>1470</v>
      </c>
      <c r="B100" s="211" t="s">
        <v>1471</v>
      </c>
      <c r="C100" s="132" t="s">
        <v>151</v>
      </c>
      <c r="D100" s="132" t="s">
        <v>151</v>
      </c>
      <c r="E100" s="132" t="s">
        <v>151</v>
      </c>
      <c r="F100" s="132" t="s">
        <v>151</v>
      </c>
      <c r="G100" s="202">
        <v>32641.86</v>
      </c>
      <c r="H100" s="212">
        <v>4.2214999999999998</v>
      </c>
      <c r="I100" s="132">
        <v>137798</v>
      </c>
      <c r="J100" s="202">
        <v>137.38</v>
      </c>
      <c r="K100" s="212">
        <v>32.823599999999999</v>
      </c>
      <c r="L100" s="132">
        <v>4509</v>
      </c>
      <c r="M100" s="202">
        <v>715.29</v>
      </c>
      <c r="N100" s="212">
        <v>32.823599999999999</v>
      </c>
      <c r="O100" s="132">
        <v>23478</v>
      </c>
      <c r="P100" s="132">
        <v>2474</v>
      </c>
      <c r="Q100" s="132">
        <v>168259</v>
      </c>
      <c r="R100" s="132" t="s">
        <v>151</v>
      </c>
      <c r="S100" s="132">
        <v>168259</v>
      </c>
    </row>
    <row r="101" spans="1:19">
      <c r="A101" s="211" t="s">
        <v>1472</v>
      </c>
      <c r="B101" s="211" t="s">
        <v>1473</v>
      </c>
      <c r="C101" s="132" t="s">
        <v>151</v>
      </c>
      <c r="D101" s="132" t="s">
        <v>151</v>
      </c>
      <c r="E101" s="132" t="s">
        <v>151</v>
      </c>
      <c r="F101" s="132" t="s">
        <v>151</v>
      </c>
      <c r="G101" s="202" t="s">
        <v>151</v>
      </c>
      <c r="H101" s="202" t="s">
        <v>151</v>
      </c>
      <c r="I101" s="132" t="s">
        <v>151</v>
      </c>
      <c r="J101" s="202">
        <v>401799.39</v>
      </c>
      <c r="K101" s="212">
        <v>32.823599999999999</v>
      </c>
      <c r="L101" s="132">
        <v>13188502</v>
      </c>
      <c r="M101" s="202">
        <v>73148.990000000005</v>
      </c>
      <c r="N101" s="212">
        <v>32.823599999999999</v>
      </c>
      <c r="O101" s="132">
        <v>2401013</v>
      </c>
      <c r="P101" s="132">
        <v>618242</v>
      </c>
      <c r="Q101" s="132">
        <v>16207757</v>
      </c>
      <c r="R101" s="132" t="s">
        <v>151</v>
      </c>
      <c r="S101" s="132">
        <v>16207757</v>
      </c>
    </row>
    <row r="102" spans="1:19">
      <c r="A102" s="211" t="s">
        <v>1474</v>
      </c>
      <c r="B102" s="211" t="s">
        <v>1475</v>
      </c>
      <c r="C102" s="132" t="s">
        <v>151</v>
      </c>
      <c r="D102" s="132">
        <v>12008</v>
      </c>
      <c r="E102" s="212">
        <v>0.21840000000000001</v>
      </c>
      <c r="F102" s="132">
        <v>2623</v>
      </c>
      <c r="G102" s="202" t="s">
        <v>151</v>
      </c>
      <c r="H102" s="202" t="s">
        <v>151</v>
      </c>
      <c r="I102" s="132" t="s">
        <v>151</v>
      </c>
      <c r="J102" s="202">
        <v>22869.11</v>
      </c>
      <c r="K102" s="212">
        <v>32.823599999999999</v>
      </c>
      <c r="L102" s="132">
        <v>750647</v>
      </c>
      <c r="M102" s="202" t="s">
        <v>151</v>
      </c>
      <c r="N102" s="202" t="s">
        <v>151</v>
      </c>
      <c r="O102" s="132" t="s">
        <v>151</v>
      </c>
      <c r="P102" s="132">
        <v>45543</v>
      </c>
      <c r="Q102" s="132">
        <v>798813</v>
      </c>
      <c r="R102" s="132" t="s">
        <v>151</v>
      </c>
      <c r="S102" s="132">
        <v>798813</v>
      </c>
    </row>
    <row r="103" spans="1:19">
      <c r="A103" s="211" t="s">
        <v>1476</v>
      </c>
      <c r="B103" s="211" t="s">
        <v>1477</v>
      </c>
      <c r="C103" s="132" t="s">
        <v>151</v>
      </c>
      <c r="D103" s="132" t="s">
        <v>151</v>
      </c>
      <c r="E103" s="132" t="s">
        <v>151</v>
      </c>
      <c r="F103" s="132" t="s">
        <v>151</v>
      </c>
      <c r="G103" s="202" t="s">
        <v>151</v>
      </c>
      <c r="H103" s="202" t="s">
        <v>151</v>
      </c>
      <c r="I103" s="132" t="s">
        <v>151</v>
      </c>
      <c r="J103" s="202">
        <v>5201.8500000000004</v>
      </c>
      <c r="K103" s="212">
        <v>32.823599999999999</v>
      </c>
      <c r="L103" s="132">
        <v>170743</v>
      </c>
      <c r="M103" s="202" t="s">
        <v>151</v>
      </c>
      <c r="N103" s="202" t="s">
        <v>151</v>
      </c>
      <c r="O103" s="132" t="s">
        <v>151</v>
      </c>
      <c r="P103" s="132">
        <v>101747</v>
      </c>
      <c r="Q103" s="132">
        <v>272490</v>
      </c>
      <c r="R103" s="132" t="s">
        <v>151</v>
      </c>
      <c r="S103" s="132">
        <v>272490</v>
      </c>
    </row>
    <row r="104" spans="1:19">
      <c r="A104" s="211" t="s">
        <v>1478</v>
      </c>
      <c r="B104" s="211" t="s">
        <v>1479</v>
      </c>
      <c r="C104" s="132">
        <v>4758</v>
      </c>
      <c r="D104" s="132">
        <v>308297</v>
      </c>
      <c r="E104" s="212">
        <v>0.21840000000000001</v>
      </c>
      <c r="F104" s="132">
        <v>67332</v>
      </c>
      <c r="G104" s="202" t="s">
        <v>151</v>
      </c>
      <c r="H104" s="202" t="s">
        <v>151</v>
      </c>
      <c r="I104" s="132" t="s">
        <v>151</v>
      </c>
      <c r="J104" s="202">
        <v>8001.64</v>
      </c>
      <c r="K104" s="212">
        <v>32.823599999999999</v>
      </c>
      <c r="L104" s="132">
        <v>262643</v>
      </c>
      <c r="M104" s="202">
        <v>158.99</v>
      </c>
      <c r="N104" s="212">
        <v>32.823599999999999</v>
      </c>
      <c r="O104" s="132">
        <v>5219</v>
      </c>
      <c r="P104" s="132">
        <v>327587</v>
      </c>
      <c r="Q104" s="132">
        <v>667539</v>
      </c>
      <c r="R104" s="132" t="s">
        <v>151</v>
      </c>
      <c r="S104" s="132">
        <v>667539</v>
      </c>
    </row>
    <row r="105" spans="1:19">
      <c r="A105" s="211" t="s">
        <v>1480</v>
      </c>
      <c r="B105" s="211" t="s">
        <v>1481</v>
      </c>
      <c r="C105" s="132" t="s">
        <v>151</v>
      </c>
      <c r="D105" s="132">
        <v>511195</v>
      </c>
      <c r="E105" s="212">
        <v>0.21840000000000001</v>
      </c>
      <c r="F105" s="132">
        <v>111645</v>
      </c>
      <c r="G105" s="202" t="s">
        <v>151</v>
      </c>
      <c r="H105" s="202" t="s">
        <v>151</v>
      </c>
      <c r="I105" s="132" t="s">
        <v>151</v>
      </c>
      <c r="J105" s="202">
        <v>24896.35</v>
      </c>
      <c r="K105" s="212">
        <v>32.823599999999999</v>
      </c>
      <c r="L105" s="132">
        <v>817188</v>
      </c>
      <c r="M105" s="202" t="s">
        <v>151</v>
      </c>
      <c r="N105" s="202" t="s">
        <v>151</v>
      </c>
      <c r="O105" s="132" t="s">
        <v>151</v>
      </c>
      <c r="P105" s="132">
        <v>215223</v>
      </c>
      <c r="Q105" s="132">
        <v>1144056</v>
      </c>
      <c r="R105" s="132" t="s">
        <v>151</v>
      </c>
      <c r="S105" s="132">
        <v>1144056</v>
      </c>
    </row>
    <row r="106" spans="1:19">
      <c r="A106" s="211" t="s">
        <v>1482</v>
      </c>
      <c r="B106" s="211" t="s">
        <v>1483</v>
      </c>
      <c r="C106" s="132" t="s">
        <v>151</v>
      </c>
      <c r="D106" s="132" t="s">
        <v>151</v>
      </c>
      <c r="E106" s="132" t="s">
        <v>151</v>
      </c>
      <c r="F106" s="132" t="s">
        <v>151</v>
      </c>
      <c r="G106" s="202" t="s">
        <v>151</v>
      </c>
      <c r="H106" s="202" t="s">
        <v>151</v>
      </c>
      <c r="I106" s="132" t="s">
        <v>151</v>
      </c>
      <c r="J106" s="202">
        <v>928.15</v>
      </c>
      <c r="K106" s="212">
        <v>32.823599999999999</v>
      </c>
      <c r="L106" s="132">
        <v>30465</v>
      </c>
      <c r="M106" s="202" t="s">
        <v>151</v>
      </c>
      <c r="N106" s="202" t="s">
        <v>151</v>
      </c>
      <c r="O106" s="132" t="s">
        <v>151</v>
      </c>
      <c r="P106" s="132">
        <v>885</v>
      </c>
      <c r="Q106" s="132">
        <v>31350</v>
      </c>
      <c r="R106" s="132" t="s">
        <v>151</v>
      </c>
      <c r="S106" s="132">
        <v>31350</v>
      </c>
    </row>
    <row r="107" spans="1:19">
      <c r="A107" s="211" t="s">
        <v>1484</v>
      </c>
      <c r="B107" s="211" t="s">
        <v>1485</v>
      </c>
      <c r="C107" s="132" t="s">
        <v>151</v>
      </c>
      <c r="D107" s="132">
        <v>262083</v>
      </c>
      <c r="E107" s="212">
        <v>0.21840000000000001</v>
      </c>
      <c r="F107" s="132">
        <v>57239</v>
      </c>
      <c r="G107" s="202" t="s">
        <v>151</v>
      </c>
      <c r="H107" s="202" t="s">
        <v>151</v>
      </c>
      <c r="I107" s="132" t="s">
        <v>151</v>
      </c>
      <c r="J107" s="202">
        <v>230437.88</v>
      </c>
      <c r="K107" s="212">
        <v>32.823599999999999</v>
      </c>
      <c r="L107" s="132">
        <v>7563801</v>
      </c>
      <c r="M107" s="202" t="s">
        <v>151</v>
      </c>
      <c r="N107" s="202" t="s">
        <v>151</v>
      </c>
      <c r="O107" s="132" t="s">
        <v>151</v>
      </c>
      <c r="P107" s="132">
        <v>1763509</v>
      </c>
      <c r="Q107" s="132">
        <v>9384549</v>
      </c>
      <c r="R107" s="132" t="s">
        <v>151</v>
      </c>
      <c r="S107" s="132">
        <v>9384549</v>
      </c>
    </row>
    <row r="108" spans="1:19">
      <c r="A108" s="211" t="s">
        <v>1486</v>
      </c>
      <c r="B108" s="211" t="s">
        <v>1487</v>
      </c>
      <c r="C108" s="132" t="s">
        <v>151</v>
      </c>
      <c r="D108" s="132" t="s">
        <v>151</v>
      </c>
      <c r="E108" s="132" t="s">
        <v>151</v>
      </c>
      <c r="F108" s="132" t="s">
        <v>151</v>
      </c>
      <c r="G108" s="202" t="s">
        <v>151</v>
      </c>
      <c r="H108" s="202" t="s">
        <v>151</v>
      </c>
      <c r="I108" s="132" t="s">
        <v>151</v>
      </c>
      <c r="J108" s="202">
        <v>604.46</v>
      </c>
      <c r="K108" s="212">
        <v>32.823599999999999</v>
      </c>
      <c r="L108" s="132">
        <v>19841</v>
      </c>
      <c r="M108" s="202" t="s">
        <v>151</v>
      </c>
      <c r="N108" s="202" t="s">
        <v>151</v>
      </c>
      <c r="O108" s="132" t="s">
        <v>151</v>
      </c>
      <c r="P108" s="132" t="s">
        <v>151</v>
      </c>
      <c r="Q108" s="132">
        <v>19841</v>
      </c>
      <c r="R108" s="132" t="s">
        <v>151</v>
      </c>
      <c r="S108" s="132">
        <v>19841</v>
      </c>
    </row>
    <row r="109" spans="1:19">
      <c r="A109" s="211" t="s">
        <v>1488</v>
      </c>
      <c r="B109" s="211" t="s">
        <v>1489</v>
      </c>
      <c r="C109" s="132" t="s">
        <v>151</v>
      </c>
      <c r="D109" s="132" t="s">
        <v>151</v>
      </c>
      <c r="E109" s="132" t="s">
        <v>151</v>
      </c>
      <c r="F109" s="132" t="s">
        <v>151</v>
      </c>
      <c r="G109" s="202" t="s">
        <v>151</v>
      </c>
      <c r="H109" s="202" t="s">
        <v>151</v>
      </c>
      <c r="I109" s="132" t="s">
        <v>151</v>
      </c>
      <c r="J109" s="202">
        <v>5178.74</v>
      </c>
      <c r="K109" s="212">
        <v>32.823599999999999</v>
      </c>
      <c r="L109" s="132">
        <v>169985</v>
      </c>
      <c r="M109" s="202" t="s">
        <v>151</v>
      </c>
      <c r="N109" s="202" t="s">
        <v>151</v>
      </c>
      <c r="O109" s="132" t="s">
        <v>151</v>
      </c>
      <c r="P109" s="132" t="s">
        <v>151</v>
      </c>
      <c r="Q109" s="132">
        <v>169985</v>
      </c>
      <c r="R109" s="132" t="s">
        <v>151</v>
      </c>
      <c r="S109" s="132">
        <v>169985</v>
      </c>
    </row>
    <row r="110" spans="1:19">
      <c r="A110" s="211" t="s">
        <v>1490</v>
      </c>
      <c r="B110" s="211" t="s">
        <v>1491</v>
      </c>
      <c r="C110" s="132" t="s">
        <v>151</v>
      </c>
      <c r="D110" s="132">
        <v>94804908</v>
      </c>
      <c r="E110" s="212">
        <v>0.21840000000000001</v>
      </c>
      <c r="F110" s="132">
        <v>20705392</v>
      </c>
      <c r="G110" s="202">
        <v>17607204.109999999</v>
      </c>
      <c r="H110" s="212">
        <v>4.2214999999999998</v>
      </c>
      <c r="I110" s="132">
        <v>74328812</v>
      </c>
      <c r="J110" s="202">
        <v>82076.460000000006</v>
      </c>
      <c r="K110" s="212">
        <v>32.823599999999999</v>
      </c>
      <c r="L110" s="132">
        <v>2694045</v>
      </c>
      <c r="M110" s="202">
        <v>706451.9</v>
      </c>
      <c r="N110" s="212">
        <v>32.823599999999999</v>
      </c>
      <c r="O110" s="132">
        <v>23188295</v>
      </c>
      <c r="P110" s="132">
        <v>627597</v>
      </c>
      <c r="Q110" s="132">
        <v>121544141</v>
      </c>
      <c r="R110" s="132">
        <v>-117379267</v>
      </c>
      <c r="S110" s="132">
        <v>4164874</v>
      </c>
    </row>
    <row r="111" spans="1:19">
      <c r="A111" s="211" t="s">
        <v>1492</v>
      </c>
      <c r="B111" s="211" t="s">
        <v>1493</v>
      </c>
      <c r="C111" s="132" t="s">
        <v>151</v>
      </c>
      <c r="D111" s="132">
        <v>304102423</v>
      </c>
      <c r="E111" s="212">
        <v>0.21840000000000001</v>
      </c>
      <c r="F111" s="132">
        <v>66415969</v>
      </c>
      <c r="G111" s="202">
        <v>425326.8</v>
      </c>
      <c r="H111" s="212">
        <v>4.2214999999999998</v>
      </c>
      <c r="I111" s="132">
        <v>1795517</v>
      </c>
      <c r="J111" s="202">
        <v>1328301.68</v>
      </c>
      <c r="K111" s="212">
        <v>32.823599999999999</v>
      </c>
      <c r="L111" s="132">
        <v>43599643</v>
      </c>
      <c r="M111" s="202">
        <v>968890.89</v>
      </c>
      <c r="N111" s="212">
        <v>32.823599999999999</v>
      </c>
      <c r="O111" s="132">
        <v>31802487</v>
      </c>
      <c r="P111" s="132">
        <v>10267162</v>
      </c>
      <c r="Q111" s="132">
        <v>153880778</v>
      </c>
      <c r="R111" s="132" t="s">
        <v>151</v>
      </c>
      <c r="S111" s="132">
        <v>153880778</v>
      </c>
    </row>
    <row r="112" spans="1:19">
      <c r="A112" s="211" t="s">
        <v>1494</v>
      </c>
      <c r="B112" s="211" t="s">
        <v>1495</v>
      </c>
      <c r="C112" s="132" t="s">
        <v>151</v>
      </c>
      <c r="D112" s="132">
        <v>133358</v>
      </c>
      <c r="E112" s="212">
        <v>0.21840000000000001</v>
      </c>
      <c r="F112" s="132">
        <v>29125</v>
      </c>
      <c r="G112" s="202" t="s">
        <v>151</v>
      </c>
      <c r="H112" s="202" t="s">
        <v>151</v>
      </c>
      <c r="I112" s="132" t="s">
        <v>151</v>
      </c>
      <c r="J112" s="202" t="s">
        <v>151</v>
      </c>
      <c r="K112" s="202" t="s">
        <v>151</v>
      </c>
      <c r="L112" s="132" t="s">
        <v>151</v>
      </c>
      <c r="M112" s="202" t="s">
        <v>151</v>
      </c>
      <c r="N112" s="202" t="s">
        <v>151</v>
      </c>
      <c r="O112" s="132" t="s">
        <v>151</v>
      </c>
      <c r="P112" s="132" t="s">
        <v>151</v>
      </c>
      <c r="Q112" s="132">
        <v>29125</v>
      </c>
      <c r="R112" s="132" t="s">
        <v>151</v>
      </c>
      <c r="S112" s="132">
        <v>29125</v>
      </c>
    </row>
    <row r="113" spans="1:19">
      <c r="A113" s="211" t="s">
        <v>1496</v>
      </c>
      <c r="B113" s="211" t="s">
        <v>1497</v>
      </c>
      <c r="C113" s="132" t="s">
        <v>151</v>
      </c>
      <c r="D113" s="132" t="s">
        <v>151</v>
      </c>
      <c r="E113" s="132" t="s">
        <v>151</v>
      </c>
      <c r="F113" s="132" t="s">
        <v>151</v>
      </c>
      <c r="G113" s="202" t="s">
        <v>151</v>
      </c>
      <c r="H113" s="202" t="s">
        <v>151</v>
      </c>
      <c r="I113" s="132" t="s">
        <v>151</v>
      </c>
      <c r="J113" s="202" t="s">
        <v>151</v>
      </c>
      <c r="K113" s="202" t="s">
        <v>151</v>
      </c>
      <c r="L113" s="132" t="s">
        <v>151</v>
      </c>
      <c r="M113" s="202" t="s">
        <v>151</v>
      </c>
      <c r="N113" s="202" t="s">
        <v>151</v>
      </c>
      <c r="O113" s="132" t="s">
        <v>151</v>
      </c>
      <c r="P113" s="132">
        <v>49514</v>
      </c>
      <c r="Q113" s="132">
        <v>49514</v>
      </c>
      <c r="R113" s="132" t="s">
        <v>151</v>
      </c>
      <c r="S113" s="132">
        <v>49514</v>
      </c>
    </row>
    <row r="114" spans="1:19">
      <c r="A114" s="211" t="s">
        <v>1498</v>
      </c>
      <c r="B114" s="211" t="s">
        <v>1499</v>
      </c>
      <c r="C114" s="132">
        <v>-14244</v>
      </c>
      <c r="D114" s="132">
        <v>574195</v>
      </c>
      <c r="E114" s="212">
        <v>0.21840000000000001</v>
      </c>
      <c r="F114" s="132">
        <v>125404</v>
      </c>
      <c r="G114" s="202">
        <v>1176</v>
      </c>
      <c r="H114" s="212">
        <v>4.2214999999999998</v>
      </c>
      <c r="I114" s="132">
        <v>4964</v>
      </c>
      <c r="J114" s="202">
        <v>34511.54</v>
      </c>
      <c r="K114" s="212">
        <v>32.823599999999999</v>
      </c>
      <c r="L114" s="132">
        <v>1132793</v>
      </c>
      <c r="M114" s="202">
        <v>1887.46</v>
      </c>
      <c r="N114" s="212">
        <v>32.823599999999999</v>
      </c>
      <c r="O114" s="132">
        <v>61953</v>
      </c>
      <c r="P114" s="132">
        <v>2872113</v>
      </c>
      <c r="Q114" s="132">
        <v>4182983</v>
      </c>
      <c r="R114" s="132" t="s">
        <v>151</v>
      </c>
      <c r="S114" s="132">
        <v>4182983</v>
      </c>
    </row>
    <row r="115" spans="1:19">
      <c r="A115" s="211" t="s">
        <v>1500</v>
      </c>
      <c r="B115" s="211" t="s">
        <v>1501</v>
      </c>
      <c r="C115" s="132" t="s">
        <v>151</v>
      </c>
      <c r="D115" s="132">
        <v>5150</v>
      </c>
      <c r="E115" s="212">
        <v>0.21840000000000001</v>
      </c>
      <c r="F115" s="132">
        <v>1125</v>
      </c>
      <c r="G115" s="202" t="s">
        <v>151</v>
      </c>
      <c r="H115" s="202" t="s">
        <v>151</v>
      </c>
      <c r="I115" s="132" t="s">
        <v>151</v>
      </c>
      <c r="J115" s="202" t="s">
        <v>151</v>
      </c>
      <c r="K115" s="202" t="s">
        <v>151</v>
      </c>
      <c r="L115" s="132" t="s">
        <v>151</v>
      </c>
      <c r="M115" s="202" t="s">
        <v>151</v>
      </c>
      <c r="N115" s="202" t="s">
        <v>151</v>
      </c>
      <c r="O115" s="132" t="s">
        <v>151</v>
      </c>
      <c r="P115" s="132" t="s">
        <v>151</v>
      </c>
      <c r="Q115" s="132">
        <v>1125</v>
      </c>
      <c r="R115" s="132" t="s">
        <v>151</v>
      </c>
      <c r="S115" s="132">
        <v>1125</v>
      </c>
    </row>
    <row r="116" spans="1:19">
      <c r="A116" s="211" t="s">
        <v>1502</v>
      </c>
      <c r="B116" s="211" t="s">
        <v>1503</v>
      </c>
      <c r="C116" s="132" t="s">
        <v>151</v>
      </c>
      <c r="D116" s="132">
        <v>10100</v>
      </c>
      <c r="E116" s="212">
        <v>0.21840000000000001</v>
      </c>
      <c r="F116" s="132">
        <v>2206</v>
      </c>
      <c r="G116" s="202">
        <v>3219.41</v>
      </c>
      <c r="H116" s="212">
        <v>4.2214999999999998</v>
      </c>
      <c r="I116" s="132">
        <v>13591</v>
      </c>
      <c r="J116" s="202">
        <v>5.36</v>
      </c>
      <c r="K116" s="212">
        <v>32.823599999999999</v>
      </c>
      <c r="L116" s="132">
        <v>176</v>
      </c>
      <c r="M116" s="202">
        <v>144</v>
      </c>
      <c r="N116" s="212">
        <v>32.823599999999999</v>
      </c>
      <c r="O116" s="132">
        <v>4727</v>
      </c>
      <c r="P116" s="132">
        <v>19393</v>
      </c>
      <c r="Q116" s="132">
        <v>40093</v>
      </c>
      <c r="R116" s="132" t="s">
        <v>151</v>
      </c>
      <c r="S116" s="132">
        <v>40093</v>
      </c>
    </row>
    <row r="117" spans="1:19">
      <c r="A117" s="211" t="s">
        <v>1504</v>
      </c>
      <c r="B117" s="211" t="s">
        <v>1437</v>
      </c>
      <c r="C117" s="132" t="s">
        <v>151</v>
      </c>
      <c r="D117" s="132">
        <v>22777879</v>
      </c>
      <c r="E117" s="212">
        <v>0.21840000000000001</v>
      </c>
      <c r="F117" s="132">
        <v>4974689</v>
      </c>
      <c r="G117" s="202">
        <v>388821.25</v>
      </c>
      <c r="H117" s="212">
        <v>4.2214999999999998</v>
      </c>
      <c r="I117" s="132">
        <v>1641409</v>
      </c>
      <c r="J117" s="202">
        <v>1105475.08</v>
      </c>
      <c r="K117" s="212">
        <v>32.823599999999999</v>
      </c>
      <c r="L117" s="132">
        <v>36285672</v>
      </c>
      <c r="M117" s="202">
        <v>85015.47</v>
      </c>
      <c r="N117" s="212">
        <v>32.823599999999999</v>
      </c>
      <c r="O117" s="132">
        <v>2790514</v>
      </c>
      <c r="P117" s="132">
        <v>20033966</v>
      </c>
      <c r="Q117" s="132">
        <v>65726250</v>
      </c>
      <c r="R117" s="132" t="s">
        <v>151</v>
      </c>
      <c r="S117" s="132">
        <v>65726250</v>
      </c>
    </row>
    <row r="118" spans="1:19">
      <c r="A118" s="211" t="s">
        <v>1505</v>
      </c>
      <c r="B118" s="211" t="s">
        <v>1437</v>
      </c>
      <c r="C118" s="132" t="s">
        <v>151</v>
      </c>
      <c r="D118" s="132" t="s">
        <v>151</v>
      </c>
      <c r="E118" s="132" t="s">
        <v>151</v>
      </c>
      <c r="F118" s="132" t="s">
        <v>151</v>
      </c>
      <c r="G118" s="202" t="s">
        <v>151</v>
      </c>
      <c r="H118" s="202" t="s">
        <v>151</v>
      </c>
      <c r="I118" s="132" t="s">
        <v>151</v>
      </c>
      <c r="J118" s="202">
        <v>106410.35</v>
      </c>
      <c r="K118" s="212">
        <v>32.823599999999999</v>
      </c>
      <c r="L118" s="132">
        <v>3492771</v>
      </c>
      <c r="M118" s="202" t="s">
        <v>151</v>
      </c>
      <c r="N118" s="202" t="s">
        <v>151</v>
      </c>
      <c r="O118" s="132" t="s">
        <v>151</v>
      </c>
      <c r="P118" s="132">
        <v>3240834</v>
      </c>
      <c r="Q118" s="132">
        <v>6733605</v>
      </c>
      <c r="R118" s="132" t="s">
        <v>151</v>
      </c>
      <c r="S118" s="132">
        <v>6733605</v>
      </c>
    </row>
    <row r="119" spans="1:19">
      <c r="A119" s="211" t="s">
        <v>1506</v>
      </c>
      <c r="B119" s="211" t="s">
        <v>1437</v>
      </c>
      <c r="C119" s="132" t="s">
        <v>151</v>
      </c>
      <c r="D119" s="132">
        <v>19849345</v>
      </c>
      <c r="E119" s="212">
        <v>0.21840000000000001</v>
      </c>
      <c r="F119" s="132">
        <v>4335097</v>
      </c>
      <c r="G119" s="202" t="s">
        <v>151</v>
      </c>
      <c r="H119" s="202" t="s">
        <v>151</v>
      </c>
      <c r="I119" s="132" t="s">
        <v>151</v>
      </c>
      <c r="J119" s="202">
        <v>666185.04</v>
      </c>
      <c r="K119" s="212">
        <v>32.823599999999999</v>
      </c>
      <c r="L119" s="132">
        <v>21866591</v>
      </c>
      <c r="M119" s="202">
        <v>136139.29999999999</v>
      </c>
      <c r="N119" s="212">
        <v>32.823599999999999</v>
      </c>
      <c r="O119" s="132">
        <v>4468582</v>
      </c>
      <c r="P119" s="132">
        <v>11155201</v>
      </c>
      <c r="Q119" s="132">
        <v>41825471</v>
      </c>
      <c r="R119" s="132" t="s">
        <v>151</v>
      </c>
      <c r="S119" s="132">
        <v>41825471</v>
      </c>
    </row>
    <row r="120" spans="1:19">
      <c r="A120" s="211" t="s">
        <v>1507</v>
      </c>
      <c r="B120" s="211" t="s">
        <v>1439</v>
      </c>
      <c r="C120" s="132" t="s">
        <v>151</v>
      </c>
      <c r="D120" s="132" t="s">
        <v>151</v>
      </c>
      <c r="E120" s="132" t="s">
        <v>151</v>
      </c>
      <c r="F120" s="132" t="s">
        <v>151</v>
      </c>
      <c r="G120" s="202" t="s">
        <v>151</v>
      </c>
      <c r="H120" s="202" t="s">
        <v>151</v>
      </c>
      <c r="I120" s="132" t="s">
        <v>151</v>
      </c>
      <c r="J120" s="202" t="s">
        <v>151</v>
      </c>
      <c r="K120" s="202" t="s">
        <v>151</v>
      </c>
      <c r="L120" s="132" t="s">
        <v>151</v>
      </c>
      <c r="M120" s="202" t="s">
        <v>151</v>
      </c>
      <c r="N120" s="202" t="s">
        <v>151</v>
      </c>
      <c r="O120" s="132" t="s">
        <v>151</v>
      </c>
      <c r="P120" s="132">
        <v>39974</v>
      </c>
      <c r="Q120" s="132">
        <v>39974</v>
      </c>
      <c r="R120" s="132" t="s">
        <v>151</v>
      </c>
      <c r="S120" s="132">
        <v>39974</v>
      </c>
    </row>
    <row r="121" spans="1:19">
      <c r="A121" s="211" t="s">
        <v>1508</v>
      </c>
      <c r="B121" s="211" t="s">
        <v>1439</v>
      </c>
      <c r="C121" s="132" t="s">
        <v>151</v>
      </c>
      <c r="D121" s="132" t="s">
        <v>151</v>
      </c>
      <c r="E121" s="132" t="s">
        <v>151</v>
      </c>
      <c r="F121" s="132" t="s">
        <v>151</v>
      </c>
      <c r="G121" s="202" t="s">
        <v>151</v>
      </c>
      <c r="H121" s="202" t="s">
        <v>151</v>
      </c>
      <c r="I121" s="132" t="s">
        <v>151</v>
      </c>
      <c r="J121" s="202" t="s">
        <v>151</v>
      </c>
      <c r="K121" s="202" t="s">
        <v>151</v>
      </c>
      <c r="L121" s="132" t="s">
        <v>151</v>
      </c>
      <c r="M121" s="202" t="s">
        <v>151</v>
      </c>
      <c r="N121" s="202" t="s">
        <v>151</v>
      </c>
      <c r="O121" s="132" t="s">
        <v>151</v>
      </c>
      <c r="P121" s="132">
        <v>212534</v>
      </c>
      <c r="Q121" s="132">
        <v>212534</v>
      </c>
      <c r="R121" s="132" t="s">
        <v>151</v>
      </c>
      <c r="S121" s="132">
        <v>212534</v>
      </c>
    </row>
    <row r="122" spans="1:19">
      <c r="A122" s="211" t="s">
        <v>1509</v>
      </c>
      <c r="B122" s="211" t="s">
        <v>1441</v>
      </c>
      <c r="C122" s="132" t="s">
        <v>151</v>
      </c>
      <c r="D122" s="132">
        <v>3752950</v>
      </c>
      <c r="E122" s="212">
        <v>0.21840000000000001</v>
      </c>
      <c r="F122" s="132">
        <v>819644</v>
      </c>
      <c r="G122" s="202" t="s">
        <v>151</v>
      </c>
      <c r="H122" s="202" t="s">
        <v>151</v>
      </c>
      <c r="I122" s="132" t="s">
        <v>151</v>
      </c>
      <c r="J122" s="202">
        <v>386062.78</v>
      </c>
      <c r="K122" s="212">
        <v>32.823599999999999</v>
      </c>
      <c r="L122" s="132">
        <v>12671970</v>
      </c>
      <c r="M122" s="202" t="s">
        <v>151</v>
      </c>
      <c r="N122" s="202" t="s">
        <v>151</v>
      </c>
      <c r="O122" s="132" t="s">
        <v>151</v>
      </c>
      <c r="P122" s="132">
        <v>3889331</v>
      </c>
      <c r="Q122" s="132">
        <v>17380945</v>
      </c>
      <c r="R122" s="132" t="s">
        <v>151</v>
      </c>
      <c r="S122" s="132">
        <v>17380945</v>
      </c>
    </row>
    <row r="123" spans="1:19">
      <c r="A123" s="211" t="s">
        <v>1510</v>
      </c>
      <c r="B123" s="211" t="s">
        <v>1441</v>
      </c>
      <c r="C123" s="132" t="s">
        <v>151</v>
      </c>
      <c r="D123" s="132" t="s">
        <v>151</v>
      </c>
      <c r="E123" s="132" t="s">
        <v>151</v>
      </c>
      <c r="F123" s="132" t="s">
        <v>151</v>
      </c>
      <c r="G123" s="202" t="s">
        <v>151</v>
      </c>
      <c r="H123" s="202" t="s">
        <v>151</v>
      </c>
      <c r="I123" s="132" t="s">
        <v>151</v>
      </c>
      <c r="J123" s="202">
        <v>128777.3</v>
      </c>
      <c r="K123" s="212">
        <v>32.823599999999999</v>
      </c>
      <c r="L123" s="132">
        <v>4226935</v>
      </c>
      <c r="M123" s="202" t="s">
        <v>151</v>
      </c>
      <c r="N123" s="202" t="s">
        <v>151</v>
      </c>
      <c r="O123" s="132" t="s">
        <v>151</v>
      </c>
      <c r="P123" s="132">
        <v>129503</v>
      </c>
      <c r="Q123" s="132">
        <v>4356438</v>
      </c>
      <c r="R123" s="132" t="s">
        <v>151</v>
      </c>
      <c r="S123" s="132">
        <v>4356438</v>
      </c>
    </row>
    <row r="124" spans="1:19">
      <c r="A124" s="211" t="s">
        <v>1511</v>
      </c>
      <c r="B124" s="211" t="s">
        <v>1441</v>
      </c>
      <c r="C124" s="132" t="s">
        <v>151</v>
      </c>
      <c r="D124" s="132">
        <v>4136906</v>
      </c>
      <c r="E124" s="212">
        <v>0.21840000000000001</v>
      </c>
      <c r="F124" s="132">
        <v>903500</v>
      </c>
      <c r="G124" s="202" t="s">
        <v>151</v>
      </c>
      <c r="H124" s="202" t="s">
        <v>151</v>
      </c>
      <c r="I124" s="132" t="s">
        <v>151</v>
      </c>
      <c r="J124" s="202">
        <v>420854.07</v>
      </c>
      <c r="K124" s="212">
        <v>32.823599999999999</v>
      </c>
      <c r="L124" s="132">
        <v>13813946</v>
      </c>
      <c r="M124" s="202" t="s">
        <v>151</v>
      </c>
      <c r="N124" s="202" t="s">
        <v>151</v>
      </c>
      <c r="O124" s="132" t="s">
        <v>151</v>
      </c>
      <c r="P124" s="132">
        <v>869663</v>
      </c>
      <c r="Q124" s="132">
        <v>15587109</v>
      </c>
      <c r="R124" s="132" t="s">
        <v>151</v>
      </c>
      <c r="S124" s="132">
        <v>15587109</v>
      </c>
    </row>
    <row r="125" spans="1:19">
      <c r="A125" s="211" t="s">
        <v>1512</v>
      </c>
      <c r="B125" s="211" t="s">
        <v>1443</v>
      </c>
      <c r="C125" s="132" t="s">
        <v>151</v>
      </c>
      <c r="D125" s="132" t="s">
        <v>151</v>
      </c>
      <c r="E125" s="132" t="s">
        <v>151</v>
      </c>
      <c r="F125" s="132" t="s">
        <v>151</v>
      </c>
      <c r="G125" s="202" t="s">
        <v>151</v>
      </c>
      <c r="H125" s="202" t="s">
        <v>151</v>
      </c>
      <c r="I125" s="132" t="s">
        <v>151</v>
      </c>
      <c r="J125" s="202">
        <v>26846.42</v>
      </c>
      <c r="K125" s="212">
        <v>32.823599999999999</v>
      </c>
      <c r="L125" s="132">
        <v>881196</v>
      </c>
      <c r="M125" s="202" t="s">
        <v>151</v>
      </c>
      <c r="N125" s="202" t="s">
        <v>151</v>
      </c>
      <c r="O125" s="132" t="s">
        <v>151</v>
      </c>
      <c r="P125" s="132" t="s">
        <v>151</v>
      </c>
      <c r="Q125" s="132">
        <v>881196</v>
      </c>
      <c r="R125" s="132" t="s">
        <v>151</v>
      </c>
      <c r="S125" s="132">
        <v>881196</v>
      </c>
    </row>
    <row r="126" spans="1:19">
      <c r="A126" s="211" t="s">
        <v>1513</v>
      </c>
      <c r="B126" s="211" t="s">
        <v>1443</v>
      </c>
      <c r="C126" s="132" t="s">
        <v>151</v>
      </c>
      <c r="D126" s="132" t="s">
        <v>151</v>
      </c>
      <c r="E126" s="132" t="s">
        <v>151</v>
      </c>
      <c r="F126" s="132" t="s">
        <v>151</v>
      </c>
      <c r="G126" s="202" t="s">
        <v>151</v>
      </c>
      <c r="H126" s="202" t="s">
        <v>151</v>
      </c>
      <c r="I126" s="132" t="s">
        <v>151</v>
      </c>
      <c r="J126" s="202">
        <v>3185.27</v>
      </c>
      <c r="K126" s="212">
        <v>32.823599999999999</v>
      </c>
      <c r="L126" s="132">
        <v>104552</v>
      </c>
      <c r="M126" s="202" t="s">
        <v>151</v>
      </c>
      <c r="N126" s="202" t="s">
        <v>151</v>
      </c>
      <c r="O126" s="132" t="s">
        <v>151</v>
      </c>
      <c r="P126" s="132" t="s">
        <v>151</v>
      </c>
      <c r="Q126" s="132">
        <v>104552</v>
      </c>
      <c r="R126" s="132" t="s">
        <v>151</v>
      </c>
      <c r="S126" s="132">
        <v>104552</v>
      </c>
    </row>
    <row r="127" spans="1:19">
      <c r="A127" s="211" t="s">
        <v>1514</v>
      </c>
      <c r="B127" s="211" t="s">
        <v>1443</v>
      </c>
      <c r="C127" s="132" t="s">
        <v>151</v>
      </c>
      <c r="D127" s="132" t="s">
        <v>151</v>
      </c>
      <c r="E127" s="132" t="s">
        <v>151</v>
      </c>
      <c r="F127" s="132" t="s">
        <v>151</v>
      </c>
      <c r="G127" s="202" t="s">
        <v>151</v>
      </c>
      <c r="H127" s="202" t="s">
        <v>151</v>
      </c>
      <c r="I127" s="132" t="s">
        <v>151</v>
      </c>
      <c r="J127" s="202">
        <v>35066.33</v>
      </c>
      <c r="K127" s="212">
        <v>32.823599999999999</v>
      </c>
      <c r="L127" s="132">
        <v>1151003</v>
      </c>
      <c r="M127" s="202" t="s">
        <v>151</v>
      </c>
      <c r="N127" s="202" t="s">
        <v>151</v>
      </c>
      <c r="O127" s="132" t="s">
        <v>151</v>
      </c>
      <c r="P127" s="132" t="s">
        <v>151</v>
      </c>
      <c r="Q127" s="132">
        <v>1151003</v>
      </c>
      <c r="R127" s="132" t="s">
        <v>151</v>
      </c>
      <c r="S127" s="132">
        <v>1151003</v>
      </c>
    </row>
    <row r="128" spans="1:19">
      <c r="A128" s="211" t="s">
        <v>1515</v>
      </c>
      <c r="B128" s="211" t="s">
        <v>1445</v>
      </c>
      <c r="C128" s="132" t="s">
        <v>151</v>
      </c>
      <c r="D128" s="132" t="s">
        <v>151</v>
      </c>
      <c r="E128" s="132" t="s">
        <v>151</v>
      </c>
      <c r="F128" s="132" t="s">
        <v>151</v>
      </c>
      <c r="G128" s="202" t="s">
        <v>151</v>
      </c>
      <c r="H128" s="202" t="s">
        <v>151</v>
      </c>
      <c r="I128" s="132" t="s">
        <v>151</v>
      </c>
      <c r="J128" s="202">
        <v>293476.15999999997</v>
      </c>
      <c r="K128" s="212">
        <v>32.823599999999999</v>
      </c>
      <c r="L128" s="132">
        <v>9632944</v>
      </c>
      <c r="M128" s="202" t="s">
        <v>151</v>
      </c>
      <c r="N128" s="202" t="s">
        <v>151</v>
      </c>
      <c r="O128" s="132" t="s">
        <v>151</v>
      </c>
      <c r="P128" s="132">
        <v>719505</v>
      </c>
      <c r="Q128" s="132">
        <v>10352449</v>
      </c>
      <c r="R128" s="132" t="s">
        <v>151</v>
      </c>
      <c r="S128" s="132">
        <v>10352449</v>
      </c>
    </row>
    <row r="129" spans="1:19">
      <c r="A129" s="211" t="s">
        <v>1516</v>
      </c>
      <c r="B129" s="211" t="s">
        <v>1445</v>
      </c>
      <c r="C129" s="132" t="s">
        <v>151</v>
      </c>
      <c r="D129" s="132" t="s">
        <v>151</v>
      </c>
      <c r="E129" s="132" t="s">
        <v>151</v>
      </c>
      <c r="F129" s="132" t="s">
        <v>151</v>
      </c>
      <c r="G129" s="202" t="s">
        <v>151</v>
      </c>
      <c r="H129" s="202" t="s">
        <v>151</v>
      </c>
      <c r="I129" s="132" t="s">
        <v>151</v>
      </c>
      <c r="J129" s="202">
        <v>-17.170000000000002</v>
      </c>
      <c r="K129" s="212">
        <v>32.823599999999999</v>
      </c>
      <c r="L129" s="132">
        <v>-564</v>
      </c>
      <c r="M129" s="202" t="s">
        <v>151</v>
      </c>
      <c r="N129" s="202" t="s">
        <v>151</v>
      </c>
      <c r="O129" s="132" t="s">
        <v>151</v>
      </c>
      <c r="P129" s="132" t="s">
        <v>151</v>
      </c>
      <c r="Q129" s="132">
        <v>-564</v>
      </c>
      <c r="R129" s="132" t="s">
        <v>151</v>
      </c>
      <c r="S129" s="132">
        <v>-564</v>
      </c>
    </row>
    <row r="130" spans="1:19">
      <c r="A130" s="211" t="s">
        <v>1517</v>
      </c>
      <c r="B130" s="211" t="s">
        <v>1445</v>
      </c>
      <c r="C130" s="132" t="s">
        <v>151</v>
      </c>
      <c r="D130" s="132" t="s">
        <v>151</v>
      </c>
      <c r="E130" s="132" t="s">
        <v>151</v>
      </c>
      <c r="F130" s="132" t="s">
        <v>151</v>
      </c>
      <c r="G130" s="202" t="s">
        <v>151</v>
      </c>
      <c r="H130" s="202" t="s">
        <v>151</v>
      </c>
      <c r="I130" s="132" t="s">
        <v>151</v>
      </c>
      <c r="J130" s="202">
        <v>57686.84</v>
      </c>
      <c r="K130" s="212">
        <v>32.823599999999999</v>
      </c>
      <c r="L130" s="132">
        <v>1893490</v>
      </c>
      <c r="M130" s="202" t="s">
        <v>151</v>
      </c>
      <c r="N130" s="202" t="s">
        <v>151</v>
      </c>
      <c r="O130" s="132" t="s">
        <v>151</v>
      </c>
      <c r="P130" s="132" t="s">
        <v>151</v>
      </c>
      <c r="Q130" s="132">
        <v>1893490</v>
      </c>
      <c r="R130" s="132" t="s">
        <v>151</v>
      </c>
      <c r="S130" s="132">
        <v>1893490</v>
      </c>
    </row>
    <row r="131" spans="1:19">
      <c r="A131" s="211" t="s">
        <v>1518</v>
      </c>
      <c r="B131" s="211" t="s">
        <v>1519</v>
      </c>
      <c r="C131" s="132" t="s">
        <v>151</v>
      </c>
      <c r="D131" s="132" t="s">
        <v>151</v>
      </c>
      <c r="E131" s="132" t="s">
        <v>151</v>
      </c>
      <c r="F131" s="132" t="s">
        <v>151</v>
      </c>
      <c r="G131" s="202" t="s">
        <v>151</v>
      </c>
      <c r="H131" s="202" t="s">
        <v>151</v>
      </c>
      <c r="I131" s="132" t="s">
        <v>151</v>
      </c>
      <c r="J131" s="202" t="s">
        <v>151</v>
      </c>
      <c r="K131" s="202" t="s">
        <v>151</v>
      </c>
      <c r="L131" s="132" t="s">
        <v>151</v>
      </c>
      <c r="M131" s="202" t="s">
        <v>151</v>
      </c>
      <c r="N131" s="202" t="s">
        <v>151</v>
      </c>
      <c r="O131" s="132" t="s">
        <v>151</v>
      </c>
      <c r="P131" s="132">
        <v>21754668</v>
      </c>
      <c r="Q131" s="132">
        <v>21754668</v>
      </c>
      <c r="R131" s="132" t="s">
        <v>151</v>
      </c>
      <c r="S131" s="132">
        <v>21754668</v>
      </c>
    </row>
    <row r="132" spans="1:19">
      <c r="A132" s="211" t="s">
        <v>1520</v>
      </c>
      <c r="B132" s="211" t="s">
        <v>1519</v>
      </c>
      <c r="C132" s="132" t="s">
        <v>151</v>
      </c>
      <c r="D132" s="132" t="s">
        <v>151</v>
      </c>
      <c r="E132" s="132" t="s">
        <v>151</v>
      </c>
      <c r="F132" s="132" t="s">
        <v>151</v>
      </c>
      <c r="G132" s="202" t="s">
        <v>151</v>
      </c>
      <c r="H132" s="202" t="s">
        <v>151</v>
      </c>
      <c r="I132" s="132" t="s">
        <v>151</v>
      </c>
      <c r="J132" s="202" t="s">
        <v>151</v>
      </c>
      <c r="K132" s="202" t="s">
        <v>151</v>
      </c>
      <c r="L132" s="132" t="s">
        <v>151</v>
      </c>
      <c r="M132" s="202" t="s">
        <v>151</v>
      </c>
      <c r="N132" s="202" t="s">
        <v>151</v>
      </c>
      <c r="O132" s="132" t="s">
        <v>151</v>
      </c>
      <c r="P132" s="132">
        <v>2255332</v>
      </c>
      <c r="Q132" s="132">
        <v>2255332</v>
      </c>
      <c r="R132" s="132" t="s">
        <v>151</v>
      </c>
      <c r="S132" s="132">
        <v>2255332</v>
      </c>
    </row>
    <row r="133" spans="1:19">
      <c r="A133" s="211" t="s">
        <v>1521</v>
      </c>
      <c r="B133" s="211" t="s">
        <v>1447</v>
      </c>
      <c r="C133" s="132" t="s">
        <v>151</v>
      </c>
      <c r="D133" s="132">
        <v>3698717</v>
      </c>
      <c r="E133" s="212">
        <v>0.21840000000000001</v>
      </c>
      <c r="F133" s="132">
        <v>807800</v>
      </c>
      <c r="G133" s="202" t="s">
        <v>151</v>
      </c>
      <c r="H133" s="202" t="s">
        <v>151</v>
      </c>
      <c r="I133" s="132" t="s">
        <v>151</v>
      </c>
      <c r="J133" s="202" t="s">
        <v>151</v>
      </c>
      <c r="K133" s="202" t="s">
        <v>151</v>
      </c>
      <c r="L133" s="132" t="s">
        <v>151</v>
      </c>
      <c r="M133" s="202" t="s">
        <v>151</v>
      </c>
      <c r="N133" s="202" t="s">
        <v>151</v>
      </c>
      <c r="O133" s="132" t="s">
        <v>151</v>
      </c>
      <c r="P133" s="132">
        <v>1727187</v>
      </c>
      <c r="Q133" s="132">
        <v>2534987</v>
      </c>
      <c r="R133" s="132" t="s">
        <v>151</v>
      </c>
      <c r="S133" s="132">
        <v>2534987</v>
      </c>
    </row>
    <row r="134" spans="1:19">
      <c r="A134" s="211" t="s">
        <v>1522</v>
      </c>
      <c r="B134" s="211" t="s">
        <v>1447</v>
      </c>
      <c r="C134" s="132" t="s">
        <v>151</v>
      </c>
      <c r="D134" s="132">
        <v>3629313</v>
      </c>
      <c r="E134" s="212">
        <v>0.21840000000000001</v>
      </c>
      <c r="F134" s="132">
        <v>792642</v>
      </c>
      <c r="G134" s="202" t="s">
        <v>151</v>
      </c>
      <c r="H134" s="202" t="s">
        <v>151</v>
      </c>
      <c r="I134" s="132" t="s">
        <v>151</v>
      </c>
      <c r="J134" s="202">
        <v>1141.8800000000001</v>
      </c>
      <c r="K134" s="212">
        <v>32.823599999999999</v>
      </c>
      <c r="L134" s="132">
        <v>37481</v>
      </c>
      <c r="M134" s="202" t="s">
        <v>151</v>
      </c>
      <c r="N134" s="202" t="s">
        <v>151</v>
      </c>
      <c r="O134" s="132" t="s">
        <v>151</v>
      </c>
      <c r="P134" s="132">
        <v>478314</v>
      </c>
      <c r="Q134" s="132">
        <v>1308437</v>
      </c>
      <c r="R134" s="132" t="s">
        <v>151</v>
      </c>
      <c r="S134" s="132">
        <v>1308437</v>
      </c>
    </row>
    <row r="135" spans="1:19">
      <c r="A135" s="211" t="s">
        <v>1523</v>
      </c>
      <c r="B135" s="211" t="s">
        <v>1524</v>
      </c>
      <c r="C135" s="132" t="s">
        <v>151</v>
      </c>
      <c r="D135" s="132">
        <v>5495130</v>
      </c>
      <c r="E135" s="212">
        <v>0.21840000000000001</v>
      </c>
      <c r="F135" s="132">
        <v>1200136</v>
      </c>
      <c r="G135" s="202">
        <v>864000</v>
      </c>
      <c r="H135" s="212">
        <v>4.2214999999999998</v>
      </c>
      <c r="I135" s="132">
        <v>3647376</v>
      </c>
      <c r="J135" s="202">
        <v>1064130.06</v>
      </c>
      <c r="K135" s="212">
        <v>32.823599999999999</v>
      </c>
      <c r="L135" s="132">
        <v>34928579</v>
      </c>
      <c r="M135" s="202">
        <v>43647.61</v>
      </c>
      <c r="N135" s="212">
        <v>32.823599999999999</v>
      </c>
      <c r="O135" s="132">
        <v>1432672</v>
      </c>
      <c r="P135" s="132">
        <v>4106346</v>
      </c>
      <c r="Q135" s="132">
        <v>45315109</v>
      </c>
      <c r="R135" s="132" t="s">
        <v>151</v>
      </c>
      <c r="S135" s="132">
        <v>45315109</v>
      </c>
    </row>
    <row r="136" spans="1:19">
      <c r="A136" s="211" t="s">
        <v>1525</v>
      </c>
      <c r="B136" s="211" t="s">
        <v>1526</v>
      </c>
      <c r="C136" s="132" t="s">
        <v>151</v>
      </c>
      <c r="D136" s="132" t="s">
        <v>151</v>
      </c>
      <c r="E136" s="132" t="s">
        <v>151</v>
      </c>
      <c r="F136" s="132" t="s">
        <v>151</v>
      </c>
      <c r="G136" s="202" t="s">
        <v>151</v>
      </c>
      <c r="H136" s="202" t="s">
        <v>151</v>
      </c>
      <c r="I136" s="132" t="s">
        <v>151</v>
      </c>
      <c r="J136" s="202" t="s">
        <v>151</v>
      </c>
      <c r="K136" s="202" t="s">
        <v>151</v>
      </c>
      <c r="L136" s="132" t="s">
        <v>151</v>
      </c>
      <c r="M136" s="202" t="s">
        <v>151</v>
      </c>
      <c r="N136" s="202" t="s">
        <v>151</v>
      </c>
      <c r="O136" s="132" t="s">
        <v>151</v>
      </c>
      <c r="P136" s="132">
        <v>2660000</v>
      </c>
      <c r="Q136" s="132">
        <v>2660000</v>
      </c>
      <c r="R136" s="132" t="s">
        <v>151</v>
      </c>
      <c r="S136" s="132">
        <v>2660000</v>
      </c>
    </row>
    <row r="137" spans="1:19">
      <c r="A137" s="211" t="s">
        <v>1527</v>
      </c>
      <c r="B137" s="211" t="s">
        <v>1449</v>
      </c>
      <c r="C137" s="132" t="s">
        <v>151</v>
      </c>
      <c r="D137" s="132" t="s">
        <v>151</v>
      </c>
      <c r="E137" s="132" t="s">
        <v>151</v>
      </c>
      <c r="F137" s="132" t="s">
        <v>151</v>
      </c>
      <c r="G137" s="202" t="s">
        <v>151</v>
      </c>
      <c r="H137" s="202" t="s">
        <v>151</v>
      </c>
      <c r="I137" s="132" t="s">
        <v>151</v>
      </c>
      <c r="J137" s="202">
        <v>147425.79999999999</v>
      </c>
      <c r="K137" s="212">
        <v>32.823599999999999</v>
      </c>
      <c r="L137" s="132">
        <v>4839045</v>
      </c>
      <c r="M137" s="202" t="s">
        <v>151</v>
      </c>
      <c r="N137" s="202" t="s">
        <v>151</v>
      </c>
      <c r="O137" s="132" t="s">
        <v>151</v>
      </c>
      <c r="P137" s="132">
        <v>2208966</v>
      </c>
      <c r="Q137" s="132">
        <v>7048011</v>
      </c>
      <c r="R137" s="132" t="s">
        <v>151</v>
      </c>
      <c r="S137" s="132">
        <v>7048011</v>
      </c>
    </row>
    <row r="138" spans="1:19">
      <c r="A138" s="211" t="s">
        <v>1528</v>
      </c>
      <c r="B138" s="211" t="s">
        <v>1449</v>
      </c>
      <c r="C138" s="132" t="s">
        <v>151</v>
      </c>
      <c r="D138" s="132" t="s">
        <v>151</v>
      </c>
      <c r="E138" s="132" t="s">
        <v>151</v>
      </c>
      <c r="F138" s="132" t="s">
        <v>151</v>
      </c>
      <c r="G138" s="202" t="s">
        <v>151</v>
      </c>
      <c r="H138" s="202" t="s">
        <v>151</v>
      </c>
      <c r="I138" s="132" t="s">
        <v>151</v>
      </c>
      <c r="J138" s="202">
        <v>28959.84</v>
      </c>
      <c r="K138" s="212">
        <v>32.823599999999999</v>
      </c>
      <c r="L138" s="132">
        <v>950566</v>
      </c>
      <c r="M138" s="202" t="s">
        <v>151</v>
      </c>
      <c r="N138" s="202" t="s">
        <v>151</v>
      </c>
      <c r="O138" s="132" t="s">
        <v>151</v>
      </c>
      <c r="P138" s="132">
        <v>518230</v>
      </c>
      <c r="Q138" s="132">
        <v>1468796</v>
      </c>
      <c r="R138" s="132" t="s">
        <v>151</v>
      </c>
      <c r="S138" s="132">
        <v>1468796</v>
      </c>
    </row>
    <row r="139" spans="1:19">
      <c r="A139" s="211" t="s">
        <v>1529</v>
      </c>
      <c r="B139" s="211" t="s">
        <v>1449</v>
      </c>
      <c r="C139" s="132" t="s">
        <v>151</v>
      </c>
      <c r="D139" s="132" t="s">
        <v>151</v>
      </c>
      <c r="E139" s="132" t="s">
        <v>151</v>
      </c>
      <c r="F139" s="132" t="s">
        <v>151</v>
      </c>
      <c r="G139" s="202" t="s">
        <v>151</v>
      </c>
      <c r="H139" s="202" t="s">
        <v>151</v>
      </c>
      <c r="I139" s="132" t="s">
        <v>151</v>
      </c>
      <c r="J139" s="202">
        <v>16201.76</v>
      </c>
      <c r="K139" s="212">
        <v>32.823599999999999</v>
      </c>
      <c r="L139" s="132">
        <v>531800</v>
      </c>
      <c r="M139" s="202" t="s">
        <v>151</v>
      </c>
      <c r="N139" s="202" t="s">
        <v>151</v>
      </c>
      <c r="O139" s="132" t="s">
        <v>151</v>
      </c>
      <c r="P139" s="132">
        <v>22253</v>
      </c>
      <c r="Q139" s="132">
        <v>554053</v>
      </c>
      <c r="R139" s="132" t="s">
        <v>151</v>
      </c>
      <c r="S139" s="132">
        <v>554053</v>
      </c>
    </row>
    <row r="140" spans="1:19">
      <c r="A140" s="211" t="s">
        <v>1530</v>
      </c>
      <c r="B140" s="211" t="s">
        <v>1451</v>
      </c>
      <c r="C140" s="132" t="s">
        <v>151</v>
      </c>
      <c r="D140" s="132">
        <v>628561</v>
      </c>
      <c r="E140" s="212">
        <v>0.21840000000000001</v>
      </c>
      <c r="F140" s="132">
        <v>137278</v>
      </c>
      <c r="G140" s="202" t="s">
        <v>151</v>
      </c>
      <c r="H140" s="202" t="s">
        <v>151</v>
      </c>
      <c r="I140" s="132" t="s">
        <v>151</v>
      </c>
      <c r="J140" s="202">
        <v>2239.09</v>
      </c>
      <c r="K140" s="212">
        <v>32.823599999999999</v>
      </c>
      <c r="L140" s="132">
        <v>73495</v>
      </c>
      <c r="M140" s="202" t="s">
        <v>151</v>
      </c>
      <c r="N140" s="202" t="s">
        <v>151</v>
      </c>
      <c r="O140" s="132" t="s">
        <v>151</v>
      </c>
      <c r="P140" s="132">
        <v>318290</v>
      </c>
      <c r="Q140" s="132">
        <v>529063</v>
      </c>
      <c r="R140" s="132" t="s">
        <v>151</v>
      </c>
      <c r="S140" s="132">
        <v>529063</v>
      </c>
    </row>
    <row r="141" spans="1:19">
      <c r="A141" s="211" t="s">
        <v>1531</v>
      </c>
      <c r="B141" s="211" t="s">
        <v>1451</v>
      </c>
      <c r="C141" s="132" t="s">
        <v>151</v>
      </c>
      <c r="D141" s="132" t="s">
        <v>151</v>
      </c>
      <c r="E141" s="132" t="s">
        <v>151</v>
      </c>
      <c r="F141" s="132" t="s">
        <v>151</v>
      </c>
      <c r="G141" s="202" t="s">
        <v>151</v>
      </c>
      <c r="H141" s="202" t="s">
        <v>151</v>
      </c>
      <c r="I141" s="132" t="s">
        <v>151</v>
      </c>
      <c r="J141" s="202" t="s">
        <v>151</v>
      </c>
      <c r="K141" s="202" t="s">
        <v>151</v>
      </c>
      <c r="L141" s="132" t="s">
        <v>151</v>
      </c>
      <c r="M141" s="202" t="s">
        <v>151</v>
      </c>
      <c r="N141" s="202" t="s">
        <v>151</v>
      </c>
      <c r="O141" s="132" t="s">
        <v>151</v>
      </c>
      <c r="P141" s="132">
        <v>80177</v>
      </c>
      <c r="Q141" s="132">
        <v>80177</v>
      </c>
      <c r="R141" s="132" t="s">
        <v>151</v>
      </c>
      <c r="S141" s="132">
        <v>80177</v>
      </c>
    </row>
    <row r="142" spans="1:19">
      <c r="A142" s="211" t="s">
        <v>1532</v>
      </c>
      <c r="B142" s="211" t="s">
        <v>1451</v>
      </c>
      <c r="C142" s="132" t="s">
        <v>151</v>
      </c>
      <c r="D142" s="132">
        <v>116694</v>
      </c>
      <c r="E142" s="212">
        <v>0.21840000000000001</v>
      </c>
      <c r="F142" s="132">
        <v>25486</v>
      </c>
      <c r="G142" s="202" t="s">
        <v>151</v>
      </c>
      <c r="H142" s="202" t="s">
        <v>151</v>
      </c>
      <c r="I142" s="132" t="s">
        <v>151</v>
      </c>
      <c r="J142" s="202" t="s">
        <v>151</v>
      </c>
      <c r="K142" s="202" t="s">
        <v>151</v>
      </c>
      <c r="L142" s="132" t="s">
        <v>151</v>
      </c>
      <c r="M142" s="202" t="s">
        <v>151</v>
      </c>
      <c r="N142" s="202" t="s">
        <v>151</v>
      </c>
      <c r="O142" s="132" t="s">
        <v>151</v>
      </c>
      <c r="P142" s="132">
        <v>-42325</v>
      </c>
      <c r="Q142" s="132">
        <v>-16839</v>
      </c>
      <c r="R142" s="132" t="s">
        <v>151</v>
      </c>
      <c r="S142" s="132">
        <v>-16839</v>
      </c>
    </row>
    <row r="143" spans="1:19">
      <c r="A143" s="211" t="s">
        <v>1533</v>
      </c>
      <c r="B143" s="211" t="s">
        <v>1453</v>
      </c>
      <c r="C143" s="132" t="s">
        <v>151</v>
      </c>
      <c r="D143" s="132" t="s">
        <v>151</v>
      </c>
      <c r="E143" s="132" t="s">
        <v>151</v>
      </c>
      <c r="F143" s="132" t="s">
        <v>151</v>
      </c>
      <c r="G143" s="202" t="s">
        <v>151</v>
      </c>
      <c r="H143" s="202" t="s">
        <v>151</v>
      </c>
      <c r="I143" s="132" t="s">
        <v>151</v>
      </c>
      <c r="J143" s="202" t="s">
        <v>151</v>
      </c>
      <c r="K143" s="202" t="s">
        <v>151</v>
      </c>
      <c r="L143" s="132" t="s">
        <v>151</v>
      </c>
      <c r="M143" s="202" t="s">
        <v>151</v>
      </c>
      <c r="N143" s="202" t="s">
        <v>151</v>
      </c>
      <c r="O143" s="132" t="s">
        <v>151</v>
      </c>
      <c r="P143" s="132">
        <v>867687</v>
      </c>
      <c r="Q143" s="132">
        <v>867687</v>
      </c>
      <c r="R143" s="132" t="s">
        <v>151</v>
      </c>
      <c r="S143" s="132">
        <v>867687</v>
      </c>
    </row>
    <row r="144" spans="1:19">
      <c r="A144" s="211" t="s">
        <v>1534</v>
      </c>
      <c r="B144" s="211" t="s">
        <v>1453</v>
      </c>
      <c r="C144" s="132" t="s">
        <v>151</v>
      </c>
      <c r="D144" s="132" t="s">
        <v>151</v>
      </c>
      <c r="E144" s="132" t="s">
        <v>151</v>
      </c>
      <c r="F144" s="132" t="s">
        <v>151</v>
      </c>
      <c r="G144" s="202" t="s">
        <v>151</v>
      </c>
      <c r="H144" s="202" t="s">
        <v>151</v>
      </c>
      <c r="I144" s="132" t="s">
        <v>151</v>
      </c>
      <c r="J144" s="202" t="s">
        <v>151</v>
      </c>
      <c r="K144" s="202" t="s">
        <v>151</v>
      </c>
      <c r="L144" s="132" t="s">
        <v>151</v>
      </c>
      <c r="M144" s="202" t="s">
        <v>151</v>
      </c>
      <c r="N144" s="202" t="s">
        <v>151</v>
      </c>
      <c r="O144" s="132" t="s">
        <v>151</v>
      </c>
      <c r="P144" s="132">
        <v>167005</v>
      </c>
      <c r="Q144" s="132">
        <v>167005</v>
      </c>
      <c r="R144" s="132" t="s">
        <v>151</v>
      </c>
      <c r="S144" s="132">
        <v>167005</v>
      </c>
    </row>
    <row r="145" spans="1:19">
      <c r="A145" s="211" t="s">
        <v>1535</v>
      </c>
      <c r="B145" s="211" t="s">
        <v>1453</v>
      </c>
      <c r="C145" s="132" t="s">
        <v>151</v>
      </c>
      <c r="D145" s="132" t="s">
        <v>151</v>
      </c>
      <c r="E145" s="132" t="s">
        <v>151</v>
      </c>
      <c r="F145" s="132" t="s">
        <v>151</v>
      </c>
      <c r="G145" s="202" t="s">
        <v>151</v>
      </c>
      <c r="H145" s="202" t="s">
        <v>151</v>
      </c>
      <c r="I145" s="132" t="s">
        <v>151</v>
      </c>
      <c r="J145" s="202" t="s">
        <v>151</v>
      </c>
      <c r="K145" s="202" t="s">
        <v>151</v>
      </c>
      <c r="L145" s="132" t="s">
        <v>151</v>
      </c>
      <c r="M145" s="202" t="s">
        <v>151</v>
      </c>
      <c r="N145" s="202" t="s">
        <v>151</v>
      </c>
      <c r="O145" s="132" t="s">
        <v>151</v>
      </c>
      <c r="P145" s="132">
        <v>520946</v>
      </c>
      <c r="Q145" s="132">
        <v>520946</v>
      </c>
      <c r="R145" s="132" t="s">
        <v>151</v>
      </c>
      <c r="S145" s="132">
        <v>520946</v>
      </c>
    </row>
    <row r="146" spans="1:19">
      <c r="A146" s="211" t="s">
        <v>1536</v>
      </c>
      <c r="B146" s="211" t="s">
        <v>1455</v>
      </c>
      <c r="C146" s="132" t="s">
        <v>151</v>
      </c>
      <c r="D146" s="132">
        <v>1666746</v>
      </c>
      <c r="E146" s="212">
        <v>0.21840000000000001</v>
      </c>
      <c r="F146" s="132">
        <v>364017</v>
      </c>
      <c r="G146" s="202" t="s">
        <v>151</v>
      </c>
      <c r="H146" s="202" t="s">
        <v>151</v>
      </c>
      <c r="I146" s="132" t="s">
        <v>151</v>
      </c>
      <c r="J146" s="202">
        <v>137866.32999999999</v>
      </c>
      <c r="K146" s="212">
        <v>32.823599999999999</v>
      </c>
      <c r="L146" s="132">
        <v>4525269</v>
      </c>
      <c r="M146" s="202">
        <v>9331.76</v>
      </c>
      <c r="N146" s="212">
        <v>32.823599999999999</v>
      </c>
      <c r="O146" s="132">
        <v>306302</v>
      </c>
      <c r="P146" s="132">
        <v>3309454</v>
      </c>
      <c r="Q146" s="132">
        <v>8505042</v>
      </c>
      <c r="R146" s="132" t="s">
        <v>151</v>
      </c>
      <c r="S146" s="132">
        <v>8505042</v>
      </c>
    </row>
    <row r="147" spans="1:19">
      <c r="A147" s="211" t="s">
        <v>1537</v>
      </c>
      <c r="B147" s="211" t="s">
        <v>1455</v>
      </c>
      <c r="C147" s="132" t="s">
        <v>151</v>
      </c>
      <c r="D147" s="132" t="s">
        <v>151</v>
      </c>
      <c r="E147" s="132" t="s">
        <v>151</v>
      </c>
      <c r="F147" s="132" t="s">
        <v>151</v>
      </c>
      <c r="G147" s="202" t="s">
        <v>151</v>
      </c>
      <c r="H147" s="202" t="s">
        <v>151</v>
      </c>
      <c r="I147" s="132" t="s">
        <v>151</v>
      </c>
      <c r="J147" s="202">
        <v>12036.37</v>
      </c>
      <c r="K147" s="212">
        <v>32.823599999999999</v>
      </c>
      <c r="L147" s="132">
        <v>395077</v>
      </c>
      <c r="M147" s="202" t="s">
        <v>151</v>
      </c>
      <c r="N147" s="202" t="s">
        <v>151</v>
      </c>
      <c r="O147" s="132" t="s">
        <v>151</v>
      </c>
      <c r="P147" s="132">
        <v>410633</v>
      </c>
      <c r="Q147" s="132">
        <v>805710</v>
      </c>
      <c r="R147" s="132" t="s">
        <v>151</v>
      </c>
      <c r="S147" s="132">
        <v>805710</v>
      </c>
    </row>
    <row r="148" spans="1:19">
      <c r="A148" s="211" t="s">
        <v>1538</v>
      </c>
      <c r="B148" s="211" t="s">
        <v>1455</v>
      </c>
      <c r="C148" s="132" t="s">
        <v>151</v>
      </c>
      <c r="D148" s="132">
        <v>1790900</v>
      </c>
      <c r="E148" s="212">
        <v>0.21840000000000001</v>
      </c>
      <c r="F148" s="132">
        <v>391133</v>
      </c>
      <c r="G148" s="202" t="s">
        <v>151</v>
      </c>
      <c r="H148" s="202" t="s">
        <v>151</v>
      </c>
      <c r="I148" s="132" t="s">
        <v>151</v>
      </c>
      <c r="J148" s="202">
        <v>83323.64</v>
      </c>
      <c r="K148" s="212">
        <v>32.823599999999999</v>
      </c>
      <c r="L148" s="132">
        <v>2734982</v>
      </c>
      <c r="M148" s="202">
        <v>9377.09</v>
      </c>
      <c r="N148" s="212">
        <v>32.823599999999999</v>
      </c>
      <c r="O148" s="132">
        <v>307790</v>
      </c>
      <c r="P148" s="132">
        <v>2952819</v>
      </c>
      <c r="Q148" s="132">
        <v>6386724</v>
      </c>
      <c r="R148" s="132" t="s">
        <v>151</v>
      </c>
      <c r="S148" s="132">
        <v>6386724</v>
      </c>
    </row>
    <row r="149" spans="1:19">
      <c r="A149" s="211" t="s">
        <v>1539</v>
      </c>
      <c r="B149" s="211" t="s">
        <v>1457</v>
      </c>
      <c r="C149" s="132">
        <v>90</v>
      </c>
      <c r="D149" s="132">
        <v>3461919</v>
      </c>
      <c r="E149" s="212">
        <v>0.21840000000000001</v>
      </c>
      <c r="F149" s="132">
        <v>756083</v>
      </c>
      <c r="G149" s="202" t="s">
        <v>151</v>
      </c>
      <c r="H149" s="202" t="s">
        <v>151</v>
      </c>
      <c r="I149" s="132" t="s">
        <v>151</v>
      </c>
      <c r="J149" s="202">
        <v>196148.92</v>
      </c>
      <c r="K149" s="212">
        <v>32.823599999999999</v>
      </c>
      <c r="L149" s="132">
        <v>6438314</v>
      </c>
      <c r="M149" s="202">
        <v>2477.2600000000002</v>
      </c>
      <c r="N149" s="212">
        <v>32.823599999999999</v>
      </c>
      <c r="O149" s="132">
        <v>81313</v>
      </c>
      <c r="P149" s="132">
        <v>1550815</v>
      </c>
      <c r="Q149" s="132">
        <v>8826615</v>
      </c>
      <c r="R149" s="132" t="s">
        <v>151</v>
      </c>
      <c r="S149" s="132">
        <v>8826615</v>
      </c>
    </row>
    <row r="150" spans="1:19">
      <c r="A150" s="211" t="s">
        <v>1540</v>
      </c>
      <c r="B150" s="211" t="s">
        <v>1457</v>
      </c>
      <c r="C150" s="132" t="s">
        <v>151</v>
      </c>
      <c r="D150" s="132" t="s">
        <v>151</v>
      </c>
      <c r="E150" s="132" t="s">
        <v>151</v>
      </c>
      <c r="F150" s="132" t="s">
        <v>151</v>
      </c>
      <c r="G150" s="202" t="s">
        <v>151</v>
      </c>
      <c r="H150" s="202" t="s">
        <v>151</v>
      </c>
      <c r="I150" s="132" t="s">
        <v>151</v>
      </c>
      <c r="J150" s="202">
        <v>17370.5</v>
      </c>
      <c r="K150" s="212">
        <v>32.823599999999999</v>
      </c>
      <c r="L150" s="132">
        <v>570162</v>
      </c>
      <c r="M150" s="202" t="s">
        <v>151</v>
      </c>
      <c r="N150" s="202" t="s">
        <v>151</v>
      </c>
      <c r="O150" s="132" t="s">
        <v>151</v>
      </c>
      <c r="P150" s="132">
        <v>216485</v>
      </c>
      <c r="Q150" s="132">
        <v>786647</v>
      </c>
      <c r="R150" s="132" t="s">
        <v>151</v>
      </c>
      <c r="S150" s="132">
        <v>786647</v>
      </c>
    </row>
    <row r="151" spans="1:19">
      <c r="A151" s="211" t="s">
        <v>1541</v>
      </c>
      <c r="B151" s="211" t="s">
        <v>1457</v>
      </c>
      <c r="C151" s="132" t="s">
        <v>151</v>
      </c>
      <c r="D151" s="132">
        <v>2409986</v>
      </c>
      <c r="E151" s="212">
        <v>0.21840000000000001</v>
      </c>
      <c r="F151" s="132">
        <v>526341</v>
      </c>
      <c r="G151" s="202" t="s">
        <v>151</v>
      </c>
      <c r="H151" s="202" t="s">
        <v>151</v>
      </c>
      <c r="I151" s="132" t="s">
        <v>151</v>
      </c>
      <c r="J151" s="202">
        <v>119345.74</v>
      </c>
      <c r="K151" s="212">
        <v>32.823599999999999</v>
      </c>
      <c r="L151" s="132">
        <v>3917357</v>
      </c>
      <c r="M151" s="202">
        <v>4135.71</v>
      </c>
      <c r="N151" s="212">
        <v>32.823599999999999</v>
      </c>
      <c r="O151" s="132">
        <v>135749</v>
      </c>
      <c r="P151" s="132">
        <v>780895</v>
      </c>
      <c r="Q151" s="132">
        <v>5360342</v>
      </c>
      <c r="R151" s="132" t="s">
        <v>151</v>
      </c>
      <c r="S151" s="132">
        <v>5360342</v>
      </c>
    </row>
    <row r="152" spans="1:19">
      <c r="A152" s="211" t="s">
        <v>1542</v>
      </c>
      <c r="B152" s="211" t="s">
        <v>1459</v>
      </c>
      <c r="C152" s="132" t="s">
        <v>151</v>
      </c>
      <c r="D152" s="132">
        <v>724521</v>
      </c>
      <c r="E152" s="212">
        <v>0.21840000000000001</v>
      </c>
      <c r="F152" s="132">
        <v>158235</v>
      </c>
      <c r="G152" s="202">
        <v>10000</v>
      </c>
      <c r="H152" s="212">
        <v>4.2214999999999998</v>
      </c>
      <c r="I152" s="132">
        <v>42215</v>
      </c>
      <c r="J152" s="202">
        <v>36764.78</v>
      </c>
      <c r="K152" s="212">
        <v>32.823599999999999</v>
      </c>
      <c r="L152" s="132">
        <v>1206752</v>
      </c>
      <c r="M152" s="202" t="s">
        <v>151</v>
      </c>
      <c r="N152" s="202" t="s">
        <v>151</v>
      </c>
      <c r="O152" s="132" t="s">
        <v>151</v>
      </c>
      <c r="P152" s="132">
        <v>916976</v>
      </c>
      <c r="Q152" s="132">
        <v>2324178</v>
      </c>
      <c r="R152" s="132" t="s">
        <v>151</v>
      </c>
      <c r="S152" s="132">
        <v>2324178</v>
      </c>
    </row>
    <row r="153" spans="1:19">
      <c r="A153" s="211" t="s">
        <v>1543</v>
      </c>
      <c r="B153" s="211" t="s">
        <v>1459</v>
      </c>
      <c r="C153" s="132" t="s">
        <v>151</v>
      </c>
      <c r="D153" s="132" t="s">
        <v>151</v>
      </c>
      <c r="E153" s="132" t="s">
        <v>151</v>
      </c>
      <c r="F153" s="132" t="s">
        <v>151</v>
      </c>
      <c r="G153" s="202" t="s">
        <v>151</v>
      </c>
      <c r="H153" s="202" t="s">
        <v>151</v>
      </c>
      <c r="I153" s="132" t="s">
        <v>151</v>
      </c>
      <c r="J153" s="202">
        <v>1576.25</v>
      </c>
      <c r="K153" s="212">
        <v>32.823599999999999</v>
      </c>
      <c r="L153" s="132">
        <v>51738</v>
      </c>
      <c r="M153" s="202" t="s">
        <v>151</v>
      </c>
      <c r="N153" s="202" t="s">
        <v>151</v>
      </c>
      <c r="O153" s="132" t="s">
        <v>151</v>
      </c>
      <c r="P153" s="132" t="s">
        <v>151</v>
      </c>
      <c r="Q153" s="132">
        <v>51738</v>
      </c>
      <c r="R153" s="132" t="s">
        <v>151</v>
      </c>
      <c r="S153" s="132">
        <v>51738</v>
      </c>
    </row>
    <row r="154" spans="1:19">
      <c r="A154" s="211" t="s">
        <v>1544</v>
      </c>
      <c r="B154" s="211" t="s">
        <v>1459</v>
      </c>
      <c r="C154" s="132" t="s">
        <v>151</v>
      </c>
      <c r="D154" s="132">
        <v>191900</v>
      </c>
      <c r="E154" s="212">
        <v>0.21840000000000001</v>
      </c>
      <c r="F154" s="132">
        <v>41911</v>
      </c>
      <c r="G154" s="202" t="s">
        <v>151</v>
      </c>
      <c r="H154" s="202" t="s">
        <v>151</v>
      </c>
      <c r="I154" s="132" t="s">
        <v>151</v>
      </c>
      <c r="J154" s="202">
        <v>10161.200000000001</v>
      </c>
      <c r="K154" s="212">
        <v>32.823599999999999</v>
      </c>
      <c r="L154" s="132">
        <v>333527</v>
      </c>
      <c r="M154" s="202" t="s">
        <v>151</v>
      </c>
      <c r="N154" s="202" t="s">
        <v>151</v>
      </c>
      <c r="O154" s="132" t="s">
        <v>151</v>
      </c>
      <c r="P154" s="132">
        <v>2049</v>
      </c>
      <c r="Q154" s="132">
        <v>377487</v>
      </c>
      <c r="R154" s="132" t="s">
        <v>151</v>
      </c>
      <c r="S154" s="132">
        <v>377487</v>
      </c>
    </row>
    <row r="155" spans="1:19">
      <c r="A155" s="211" t="s">
        <v>1545</v>
      </c>
      <c r="B155" s="211" t="s">
        <v>1461</v>
      </c>
      <c r="C155" s="132" t="s">
        <v>151</v>
      </c>
      <c r="D155" s="132">
        <v>175000</v>
      </c>
      <c r="E155" s="212">
        <v>0.21840000000000001</v>
      </c>
      <c r="F155" s="132">
        <v>38220</v>
      </c>
      <c r="G155" s="202" t="s">
        <v>151</v>
      </c>
      <c r="H155" s="202" t="s">
        <v>151</v>
      </c>
      <c r="I155" s="132" t="s">
        <v>151</v>
      </c>
      <c r="J155" s="202">
        <v>803.19</v>
      </c>
      <c r="K155" s="212">
        <v>32.823599999999999</v>
      </c>
      <c r="L155" s="132">
        <v>26364</v>
      </c>
      <c r="M155" s="202" t="s">
        <v>151</v>
      </c>
      <c r="N155" s="202" t="s">
        <v>151</v>
      </c>
      <c r="O155" s="132" t="s">
        <v>151</v>
      </c>
      <c r="P155" s="132">
        <v>405645</v>
      </c>
      <c r="Q155" s="132">
        <v>470229</v>
      </c>
      <c r="R155" s="132" t="s">
        <v>151</v>
      </c>
      <c r="S155" s="132">
        <v>470229</v>
      </c>
    </row>
    <row r="156" spans="1:19">
      <c r="A156" s="211" t="s">
        <v>1546</v>
      </c>
      <c r="B156" s="211" t="s">
        <v>1463</v>
      </c>
      <c r="C156" s="132" t="s">
        <v>151</v>
      </c>
      <c r="D156" s="132" t="s">
        <v>151</v>
      </c>
      <c r="E156" s="132" t="s">
        <v>151</v>
      </c>
      <c r="F156" s="132" t="s">
        <v>151</v>
      </c>
      <c r="G156" s="202" t="s">
        <v>151</v>
      </c>
      <c r="H156" s="202" t="s">
        <v>151</v>
      </c>
      <c r="I156" s="132" t="s">
        <v>151</v>
      </c>
      <c r="J156" s="202">
        <v>76728.81</v>
      </c>
      <c r="K156" s="212">
        <v>32.823599999999999</v>
      </c>
      <c r="L156" s="132">
        <v>2518516</v>
      </c>
      <c r="M156" s="202" t="s">
        <v>151</v>
      </c>
      <c r="N156" s="202" t="s">
        <v>151</v>
      </c>
      <c r="O156" s="132" t="s">
        <v>151</v>
      </c>
      <c r="P156" s="132" t="s">
        <v>151</v>
      </c>
      <c r="Q156" s="132">
        <v>2518516</v>
      </c>
      <c r="R156" s="132" t="s">
        <v>151</v>
      </c>
      <c r="S156" s="132">
        <v>2518516</v>
      </c>
    </row>
    <row r="157" spans="1:19">
      <c r="A157" s="211" t="s">
        <v>1547</v>
      </c>
      <c r="B157" s="211" t="s">
        <v>1463</v>
      </c>
      <c r="C157" s="132" t="s">
        <v>151</v>
      </c>
      <c r="D157" s="132" t="s">
        <v>151</v>
      </c>
      <c r="E157" s="132" t="s">
        <v>151</v>
      </c>
      <c r="F157" s="132" t="s">
        <v>151</v>
      </c>
      <c r="G157" s="202" t="s">
        <v>151</v>
      </c>
      <c r="H157" s="202" t="s">
        <v>151</v>
      </c>
      <c r="I157" s="132" t="s">
        <v>151</v>
      </c>
      <c r="J157" s="202">
        <v>8490.42</v>
      </c>
      <c r="K157" s="212">
        <v>32.823599999999999</v>
      </c>
      <c r="L157" s="132">
        <v>278686</v>
      </c>
      <c r="M157" s="202" t="s">
        <v>151</v>
      </c>
      <c r="N157" s="202" t="s">
        <v>151</v>
      </c>
      <c r="O157" s="132" t="s">
        <v>151</v>
      </c>
      <c r="P157" s="132" t="s">
        <v>151</v>
      </c>
      <c r="Q157" s="132">
        <v>278686</v>
      </c>
      <c r="R157" s="132" t="s">
        <v>151</v>
      </c>
      <c r="S157" s="132">
        <v>278686</v>
      </c>
    </row>
    <row r="158" spans="1:19">
      <c r="A158" s="211" t="s">
        <v>1548</v>
      </c>
      <c r="B158" s="211" t="s">
        <v>1463</v>
      </c>
      <c r="C158" s="132" t="s">
        <v>151</v>
      </c>
      <c r="D158" s="132" t="s">
        <v>151</v>
      </c>
      <c r="E158" s="132" t="s">
        <v>151</v>
      </c>
      <c r="F158" s="132" t="s">
        <v>151</v>
      </c>
      <c r="G158" s="202" t="s">
        <v>151</v>
      </c>
      <c r="H158" s="202" t="s">
        <v>151</v>
      </c>
      <c r="I158" s="132" t="s">
        <v>151</v>
      </c>
      <c r="J158" s="202">
        <v>49021.11</v>
      </c>
      <c r="K158" s="212">
        <v>32.823599999999999</v>
      </c>
      <c r="L158" s="132">
        <v>1609049</v>
      </c>
      <c r="M158" s="202" t="s">
        <v>151</v>
      </c>
      <c r="N158" s="202" t="s">
        <v>151</v>
      </c>
      <c r="O158" s="132" t="s">
        <v>151</v>
      </c>
      <c r="P158" s="132" t="s">
        <v>151</v>
      </c>
      <c r="Q158" s="132">
        <v>1609049</v>
      </c>
      <c r="R158" s="132" t="s">
        <v>151</v>
      </c>
      <c r="S158" s="132">
        <v>1609049</v>
      </c>
    </row>
    <row r="159" spans="1:19">
      <c r="A159" s="211" t="s">
        <v>1549</v>
      </c>
      <c r="B159" s="211" t="s">
        <v>1465</v>
      </c>
      <c r="C159" s="132">
        <v>14700</v>
      </c>
      <c r="D159" s="132">
        <v>9423189</v>
      </c>
      <c r="E159" s="212">
        <v>0.21840000000000001</v>
      </c>
      <c r="F159" s="132">
        <v>2058024</v>
      </c>
      <c r="G159" s="202">
        <v>380114.28</v>
      </c>
      <c r="H159" s="212">
        <v>4.2214999999999998</v>
      </c>
      <c r="I159" s="132">
        <v>1604652</v>
      </c>
      <c r="J159" s="202">
        <v>421376.86</v>
      </c>
      <c r="K159" s="212">
        <v>32.823599999999999</v>
      </c>
      <c r="L159" s="132">
        <v>13831106</v>
      </c>
      <c r="M159" s="202">
        <v>335.57</v>
      </c>
      <c r="N159" s="212">
        <v>32.823599999999999</v>
      </c>
      <c r="O159" s="132">
        <v>11015</v>
      </c>
      <c r="P159" s="132">
        <v>5312829</v>
      </c>
      <c r="Q159" s="132">
        <v>22832326</v>
      </c>
      <c r="R159" s="132" t="s">
        <v>151</v>
      </c>
      <c r="S159" s="132">
        <v>22832326</v>
      </c>
    </row>
    <row r="160" spans="1:19">
      <c r="A160" s="211" t="s">
        <v>1550</v>
      </c>
      <c r="B160" s="211" t="s">
        <v>1465</v>
      </c>
      <c r="C160" s="132" t="s">
        <v>151</v>
      </c>
      <c r="D160" s="132" t="s">
        <v>151</v>
      </c>
      <c r="E160" s="132" t="s">
        <v>151</v>
      </c>
      <c r="F160" s="132" t="s">
        <v>151</v>
      </c>
      <c r="G160" s="202">
        <v>1046.3599999999999</v>
      </c>
      <c r="H160" s="212">
        <v>4.2214999999999998</v>
      </c>
      <c r="I160" s="132">
        <v>4417</v>
      </c>
      <c r="J160" s="202">
        <v>2858.73</v>
      </c>
      <c r="K160" s="212">
        <v>32.823599999999999</v>
      </c>
      <c r="L160" s="132">
        <v>93834</v>
      </c>
      <c r="M160" s="202">
        <v>838.66</v>
      </c>
      <c r="N160" s="212">
        <v>32.823599999999999</v>
      </c>
      <c r="O160" s="132">
        <v>27528</v>
      </c>
      <c r="P160" s="132">
        <v>336845</v>
      </c>
      <c r="Q160" s="132">
        <v>462624</v>
      </c>
      <c r="R160" s="132" t="s">
        <v>151</v>
      </c>
      <c r="S160" s="132">
        <v>462624</v>
      </c>
    </row>
    <row r="161" spans="1:19">
      <c r="A161" s="211" t="s">
        <v>1551</v>
      </c>
      <c r="B161" s="211" t="s">
        <v>1552</v>
      </c>
      <c r="C161" s="132" t="s">
        <v>151</v>
      </c>
      <c r="D161" s="132" t="s">
        <v>151</v>
      </c>
      <c r="E161" s="132" t="s">
        <v>151</v>
      </c>
      <c r="F161" s="132" t="s">
        <v>151</v>
      </c>
      <c r="G161" s="202" t="s">
        <v>151</v>
      </c>
      <c r="H161" s="202" t="s">
        <v>151</v>
      </c>
      <c r="I161" s="132" t="s">
        <v>151</v>
      </c>
      <c r="J161" s="202" t="s">
        <v>151</v>
      </c>
      <c r="K161" s="202" t="s">
        <v>151</v>
      </c>
      <c r="L161" s="132" t="s">
        <v>151</v>
      </c>
      <c r="M161" s="202" t="s">
        <v>151</v>
      </c>
      <c r="N161" s="202" t="s">
        <v>151</v>
      </c>
      <c r="O161" s="132" t="s">
        <v>151</v>
      </c>
      <c r="P161" s="132">
        <v>250196</v>
      </c>
      <c r="Q161" s="132">
        <v>250196</v>
      </c>
      <c r="R161" s="132" t="s">
        <v>151</v>
      </c>
      <c r="S161" s="132">
        <v>250196</v>
      </c>
    </row>
    <row r="162" spans="1:19">
      <c r="A162" s="211" t="s">
        <v>1553</v>
      </c>
      <c r="B162" s="211" t="s">
        <v>1467</v>
      </c>
      <c r="C162" s="132" t="s">
        <v>151</v>
      </c>
      <c r="D162" s="132" t="s">
        <v>151</v>
      </c>
      <c r="E162" s="132" t="s">
        <v>151</v>
      </c>
      <c r="F162" s="132" t="s">
        <v>151</v>
      </c>
      <c r="G162" s="202" t="s">
        <v>151</v>
      </c>
      <c r="H162" s="202" t="s">
        <v>151</v>
      </c>
      <c r="I162" s="132" t="s">
        <v>151</v>
      </c>
      <c r="J162" s="202">
        <v>2295.8000000000002</v>
      </c>
      <c r="K162" s="212">
        <v>32.823599999999999</v>
      </c>
      <c r="L162" s="132">
        <v>75356</v>
      </c>
      <c r="M162" s="202" t="s">
        <v>151</v>
      </c>
      <c r="N162" s="202" t="s">
        <v>151</v>
      </c>
      <c r="O162" s="132" t="s">
        <v>151</v>
      </c>
      <c r="P162" s="132">
        <v>55548</v>
      </c>
      <c r="Q162" s="132">
        <v>130904</v>
      </c>
      <c r="R162" s="132" t="s">
        <v>151</v>
      </c>
      <c r="S162" s="132">
        <v>130904</v>
      </c>
    </row>
    <row r="163" spans="1:19">
      <c r="A163" s="211" t="s">
        <v>1554</v>
      </c>
      <c r="B163" s="211" t="s">
        <v>1469</v>
      </c>
      <c r="C163" s="132" t="s">
        <v>151</v>
      </c>
      <c r="D163" s="132">
        <v>37219</v>
      </c>
      <c r="E163" s="212">
        <v>0.21840000000000001</v>
      </c>
      <c r="F163" s="132">
        <v>8129</v>
      </c>
      <c r="G163" s="202" t="s">
        <v>151</v>
      </c>
      <c r="H163" s="202" t="s">
        <v>151</v>
      </c>
      <c r="I163" s="132" t="s">
        <v>151</v>
      </c>
      <c r="J163" s="202">
        <v>9246.11</v>
      </c>
      <c r="K163" s="212">
        <v>32.823599999999999</v>
      </c>
      <c r="L163" s="132">
        <v>303491</v>
      </c>
      <c r="M163" s="202">
        <v>2700</v>
      </c>
      <c r="N163" s="212">
        <v>32.823599999999999</v>
      </c>
      <c r="O163" s="132">
        <v>88624</v>
      </c>
      <c r="P163" s="132">
        <v>230912</v>
      </c>
      <c r="Q163" s="132">
        <v>631156</v>
      </c>
      <c r="R163" s="132" t="s">
        <v>151</v>
      </c>
      <c r="S163" s="132">
        <v>631156</v>
      </c>
    </row>
    <row r="164" spans="1:19">
      <c r="A164" s="211" t="s">
        <v>1555</v>
      </c>
      <c r="B164" s="211" t="s">
        <v>1469</v>
      </c>
      <c r="C164" s="132" t="s">
        <v>151</v>
      </c>
      <c r="D164" s="132" t="s">
        <v>151</v>
      </c>
      <c r="E164" s="132" t="s">
        <v>151</v>
      </c>
      <c r="F164" s="132" t="s">
        <v>151</v>
      </c>
      <c r="G164" s="202" t="s">
        <v>151</v>
      </c>
      <c r="H164" s="202" t="s">
        <v>151</v>
      </c>
      <c r="I164" s="132" t="s">
        <v>151</v>
      </c>
      <c r="J164" s="202">
        <v>10131.18</v>
      </c>
      <c r="K164" s="212">
        <v>32.823599999999999</v>
      </c>
      <c r="L164" s="132">
        <v>332542</v>
      </c>
      <c r="M164" s="202" t="s">
        <v>151</v>
      </c>
      <c r="N164" s="202" t="s">
        <v>151</v>
      </c>
      <c r="O164" s="132" t="s">
        <v>151</v>
      </c>
      <c r="P164" s="132" t="s">
        <v>151</v>
      </c>
      <c r="Q164" s="132">
        <v>332542</v>
      </c>
      <c r="R164" s="132" t="s">
        <v>151</v>
      </c>
      <c r="S164" s="132">
        <v>332542</v>
      </c>
    </row>
    <row r="165" spans="1:19">
      <c r="A165" s="211" t="s">
        <v>1556</v>
      </c>
      <c r="B165" s="211" t="s">
        <v>1471</v>
      </c>
      <c r="C165" s="132" t="s">
        <v>151</v>
      </c>
      <c r="D165" s="132">
        <v>78277</v>
      </c>
      <c r="E165" s="212">
        <v>0.21840000000000001</v>
      </c>
      <c r="F165" s="132">
        <v>17096</v>
      </c>
      <c r="G165" s="202">
        <v>157.93</v>
      </c>
      <c r="H165" s="212">
        <v>4.2214999999999998</v>
      </c>
      <c r="I165" s="132">
        <v>667</v>
      </c>
      <c r="J165" s="202" t="s">
        <v>151</v>
      </c>
      <c r="K165" s="202" t="s">
        <v>151</v>
      </c>
      <c r="L165" s="132" t="s">
        <v>151</v>
      </c>
      <c r="M165" s="202">
        <v>46.63</v>
      </c>
      <c r="N165" s="212">
        <v>32.823599999999999</v>
      </c>
      <c r="O165" s="132">
        <v>1531</v>
      </c>
      <c r="P165" s="132">
        <v>288349</v>
      </c>
      <c r="Q165" s="132">
        <v>307643</v>
      </c>
      <c r="R165" s="132" t="s">
        <v>151</v>
      </c>
      <c r="S165" s="132">
        <v>307643</v>
      </c>
    </row>
    <row r="166" spans="1:19">
      <c r="A166" s="211" t="s">
        <v>1557</v>
      </c>
      <c r="B166" s="211" t="s">
        <v>1471</v>
      </c>
      <c r="C166" s="132" t="s">
        <v>151</v>
      </c>
      <c r="D166" s="132" t="s">
        <v>151</v>
      </c>
      <c r="E166" s="132" t="s">
        <v>151</v>
      </c>
      <c r="F166" s="132" t="s">
        <v>151</v>
      </c>
      <c r="G166" s="202" t="s">
        <v>151</v>
      </c>
      <c r="H166" s="202" t="s">
        <v>151</v>
      </c>
      <c r="I166" s="132" t="s">
        <v>151</v>
      </c>
      <c r="J166" s="202" t="s">
        <v>151</v>
      </c>
      <c r="K166" s="202" t="s">
        <v>151</v>
      </c>
      <c r="L166" s="132" t="s">
        <v>151</v>
      </c>
      <c r="M166" s="202">
        <v>94.08</v>
      </c>
      <c r="N166" s="212">
        <v>32.823599999999999</v>
      </c>
      <c r="O166" s="132">
        <v>3088</v>
      </c>
      <c r="P166" s="132" t="s">
        <v>151</v>
      </c>
      <c r="Q166" s="132">
        <v>3088</v>
      </c>
      <c r="R166" s="132" t="s">
        <v>151</v>
      </c>
      <c r="S166" s="132">
        <v>3088</v>
      </c>
    </row>
    <row r="167" spans="1:19">
      <c r="A167" s="211" t="s">
        <v>1558</v>
      </c>
      <c r="B167" s="211" t="s">
        <v>1473</v>
      </c>
      <c r="C167" s="132" t="s">
        <v>151</v>
      </c>
      <c r="D167" s="132">
        <v>3072726</v>
      </c>
      <c r="E167" s="212">
        <v>0.21840000000000001</v>
      </c>
      <c r="F167" s="132">
        <v>671083</v>
      </c>
      <c r="G167" s="202">
        <v>25295</v>
      </c>
      <c r="H167" s="212">
        <v>4.2214999999999998</v>
      </c>
      <c r="I167" s="132">
        <v>106783</v>
      </c>
      <c r="J167" s="202">
        <v>24744.84</v>
      </c>
      <c r="K167" s="212">
        <v>32.823599999999999</v>
      </c>
      <c r="L167" s="132">
        <v>812215</v>
      </c>
      <c r="M167" s="202">
        <v>8347.1200000000008</v>
      </c>
      <c r="N167" s="212">
        <v>32.823599999999999</v>
      </c>
      <c r="O167" s="132">
        <v>273983</v>
      </c>
      <c r="P167" s="132">
        <v>848257</v>
      </c>
      <c r="Q167" s="132">
        <v>2712321</v>
      </c>
      <c r="R167" s="132" t="s">
        <v>151</v>
      </c>
      <c r="S167" s="132">
        <v>2712321</v>
      </c>
    </row>
    <row r="168" spans="1:19">
      <c r="A168" s="211" t="s">
        <v>1559</v>
      </c>
      <c r="B168" s="211" t="s">
        <v>1473</v>
      </c>
      <c r="C168" s="132" t="s">
        <v>151</v>
      </c>
      <c r="D168" s="132">
        <v>43600</v>
      </c>
      <c r="E168" s="212">
        <v>0.21840000000000001</v>
      </c>
      <c r="F168" s="132">
        <v>9522</v>
      </c>
      <c r="G168" s="202" t="s">
        <v>151</v>
      </c>
      <c r="H168" s="202" t="s">
        <v>151</v>
      </c>
      <c r="I168" s="132" t="s">
        <v>151</v>
      </c>
      <c r="J168" s="202" t="s">
        <v>151</v>
      </c>
      <c r="K168" s="202" t="s">
        <v>151</v>
      </c>
      <c r="L168" s="132" t="s">
        <v>151</v>
      </c>
      <c r="M168" s="202">
        <v>11643.36</v>
      </c>
      <c r="N168" s="212">
        <v>32.823599999999999</v>
      </c>
      <c r="O168" s="132">
        <v>382177</v>
      </c>
      <c r="P168" s="132" t="s">
        <v>151</v>
      </c>
      <c r="Q168" s="132">
        <v>391699</v>
      </c>
      <c r="R168" s="132" t="s">
        <v>151</v>
      </c>
      <c r="S168" s="132">
        <v>391699</v>
      </c>
    </row>
    <row r="169" spans="1:19">
      <c r="A169" s="211" t="s">
        <v>1560</v>
      </c>
      <c r="B169" s="211" t="s">
        <v>1475</v>
      </c>
      <c r="C169" s="132" t="s">
        <v>151</v>
      </c>
      <c r="D169" s="132" t="s">
        <v>151</v>
      </c>
      <c r="E169" s="132" t="s">
        <v>151</v>
      </c>
      <c r="F169" s="132" t="s">
        <v>151</v>
      </c>
      <c r="G169" s="202" t="s">
        <v>151</v>
      </c>
      <c r="H169" s="202" t="s">
        <v>151</v>
      </c>
      <c r="I169" s="132" t="s">
        <v>151</v>
      </c>
      <c r="J169" s="202">
        <v>8758.8799999999992</v>
      </c>
      <c r="K169" s="212">
        <v>32.823599999999999</v>
      </c>
      <c r="L169" s="132">
        <v>287498</v>
      </c>
      <c r="M169" s="202" t="s">
        <v>151</v>
      </c>
      <c r="N169" s="202" t="s">
        <v>151</v>
      </c>
      <c r="O169" s="132" t="s">
        <v>151</v>
      </c>
      <c r="P169" s="132">
        <v>257439</v>
      </c>
      <c r="Q169" s="132">
        <v>544937</v>
      </c>
      <c r="R169" s="132" t="s">
        <v>151</v>
      </c>
      <c r="S169" s="132">
        <v>544937</v>
      </c>
    </row>
    <row r="170" spans="1:19">
      <c r="A170" s="211" t="s">
        <v>1561</v>
      </c>
      <c r="B170" s="211" t="s">
        <v>1475</v>
      </c>
      <c r="C170" s="132" t="s">
        <v>151</v>
      </c>
      <c r="D170" s="132" t="s">
        <v>151</v>
      </c>
      <c r="E170" s="132" t="s">
        <v>151</v>
      </c>
      <c r="F170" s="132" t="s">
        <v>151</v>
      </c>
      <c r="G170" s="202" t="s">
        <v>151</v>
      </c>
      <c r="H170" s="202" t="s">
        <v>151</v>
      </c>
      <c r="I170" s="132" t="s">
        <v>151</v>
      </c>
      <c r="J170" s="202">
        <v>210.29</v>
      </c>
      <c r="K170" s="212">
        <v>32.823599999999999</v>
      </c>
      <c r="L170" s="132">
        <v>6902</v>
      </c>
      <c r="M170" s="202" t="s">
        <v>151</v>
      </c>
      <c r="N170" s="202" t="s">
        <v>151</v>
      </c>
      <c r="O170" s="132" t="s">
        <v>151</v>
      </c>
      <c r="P170" s="132" t="s">
        <v>151</v>
      </c>
      <c r="Q170" s="132">
        <v>6902</v>
      </c>
      <c r="R170" s="132" t="s">
        <v>151</v>
      </c>
      <c r="S170" s="132">
        <v>6902</v>
      </c>
    </row>
    <row r="171" spans="1:19">
      <c r="A171" s="211" t="s">
        <v>1562</v>
      </c>
      <c r="B171" s="211" t="s">
        <v>1477</v>
      </c>
      <c r="C171" s="132" t="s">
        <v>151</v>
      </c>
      <c r="D171" s="132">
        <v>18476</v>
      </c>
      <c r="E171" s="212">
        <v>0.21840000000000001</v>
      </c>
      <c r="F171" s="132">
        <v>4035</v>
      </c>
      <c r="G171" s="202" t="s">
        <v>151</v>
      </c>
      <c r="H171" s="202" t="s">
        <v>151</v>
      </c>
      <c r="I171" s="132" t="s">
        <v>151</v>
      </c>
      <c r="J171" s="202">
        <v>18721.54</v>
      </c>
      <c r="K171" s="212">
        <v>32.823599999999999</v>
      </c>
      <c r="L171" s="132">
        <v>614508</v>
      </c>
      <c r="M171" s="202" t="s">
        <v>151</v>
      </c>
      <c r="N171" s="202" t="s">
        <v>151</v>
      </c>
      <c r="O171" s="132" t="s">
        <v>151</v>
      </c>
      <c r="P171" s="132">
        <v>775433</v>
      </c>
      <c r="Q171" s="132">
        <v>1393976</v>
      </c>
      <c r="R171" s="132" t="s">
        <v>151</v>
      </c>
      <c r="S171" s="132">
        <v>1393976</v>
      </c>
    </row>
    <row r="172" spans="1:19">
      <c r="A172" s="211" t="s">
        <v>1563</v>
      </c>
      <c r="B172" s="211" t="s">
        <v>1477</v>
      </c>
      <c r="C172" s="132" t="s">
        <v>151</v>
      </c>
      <c r="D172" s="132">
        <v>41658</v>
      </c>
      <c r="E172" s="212">
        <v>0.21840000000000001</v>
      </c>
      <c r="F172" s="132">
        <v>9098</v>
      </c>
      <c r="G172" s="202">
        <v>9372</v>
      </c>
      <c r="H172" s="212">
        <v>4.2214999999999998</v>
      </c>
      <c r="I172" s="132">
        <v>39564</v>
      </c>
      <c r="J172" s="202">
        <v>117643.07</v>
      </c>
      <c r="K172" s="212">
        <v>32.823599999999999</v>
      </c>
      <c r="L172" s="132">
        <v>3861469</v>
      </c>
      <c r="M172" s="202">
        <v>3176.77</v>
      </c>
      <c r="N172" s="212">
        <v>32.823599999999999</v>
      </c>
      <c r="O172" s="132">
        <v>104273</v>
      </c>
      <c r="P172" s="132">
        <v>78361</v>
      </c>
      <c r="Q172" s="132">
        <v>4092765</v>
      </c>
      <c r="R172" s="132" t="s">
        <v>151</v>
      </c>
      <c r="S172" s="132">
        <v>4092765</v>
      </c>
    </row>
    <row r="173" spans="1:19">
      <c r="A173" s="211" t="s">
        <v>1564</v>
      </c>
      <c r="B173" s="211" t="s">
        <v>1479</v>
      </c>
      <c r="C173" s="132" t="s">
        <v>151</v>
      </c>
      <c r="D173" s="132">
        <v>1506895</v>
      </c>
      <c r="E173" s="212">
        <v>0.21840000000000001</v>
      </c>
      <c r="F173" s="132">
        <v>329106</v>
      </c>
      <c r="G173" s="202">
        <v>12321.2</v>
      </c>
      <c r="H173" s="212">
        <v>4.2214999999999998</v>
      </c>
      <c r="I173" s="132">
        <v>52014</v>
      </c>
      <c r="J173" s="202">
        <v>39283.980000000003</v>
      </c>
      <c r="K173" s="212">
        <v>32.823599999999999</v>
      </c>
      <c r="L173" s="132">
        <v>1289442</v>
      </c>
      <c r="M173" s="202">
        <v>210</v>
      </c>
      <c r="N173" s="212">
        <v>32.823599999999999</v>
      </c>
      <c r="O173" s="132">
        <v>6893</v>
      </c>
      <c r="P173" s="132">
        <v>1521388</v>
      </c>
      <c r="Q173" s="132">
        <v>3198843</v>
      </c>
      <c r="R173" s="132" t="s">
        <v>151</v>
      </c>
      <c r="S173" s="132">
        <v>3198843</v>
      </c>
    </row>
    <row r="174" spans="1:19">
      <c r="A174" s="211" t="s">
        <v>1565</v>
      </c>
      <c r="B174" s="211" t="s">
        <v>1479</v>
      </c>
      <c r="C174" s="132" t="s">
        <v>151</v>
      </c>
      <c r="D174" s="132">
        <v>46387</v>
      </c>
      <c r="E174" s="212">
        <v>0.21840000000000001</v>
      </c>
      <c r="F174" s="132">
        <v>10131</v>
      </c>
      <c r="G174" s="202" t="s">
        <v>151</v>
      </c>
      <c r="H174" s="202" t="s">
        <v>151</v>
      </c>
      <c r="I174" s="132" t="s">
        <v>151</v>
      </c>
      <c r="J174" s="202">
        <v>567.73</v>
      </c>
      <c r="K174" s="212">
        <v>32.823599999999999</v>
      </c>
      <c r="L174" s="132">
        <v>18635</v>
      </c>
      <c r="M174" s="202">
        <v>600.15</v>
      </c>
      <c r="N174" s="212">
        <v>32.823599999999999</v>
      </c>
      <c r="O174" s="132">
        <v>19699</v>
      </c>
      <c r="P174" s="132">
        <v>62882</v>
      </c>
      <c r="Q174" s="132">
        <v>111347</v>
      </c>
      <c r="R174" s="132" t="s">
        <v>151</v>
      </c>
      <c r="S174" s="132">
        <v>111347</v>
      </c>
    </row>
    <row r="175" spans="1:19">
      <c r="A175" s="211" t="s">
        <v>1566</v>
      </c>
      <c r="B175" s="211" t="s">
        <v>1481</v>
      </c>
      <c r="C175" s="132" t="s">
        <v>151</v>
      </c>
      <c r="D175" s="132">
        <v>17453</v>
      </c>
      <c r="E175" s="212">
        <v>0.21840000000000001</v>
      </c>
      <c r="F175" s="132">
        <v>3812</v>
      </c>
      <c r="G175" s="202">
        <v>1476.94</v>
      </c>
      <c r="H175" s="212">
        <v>4.2214999999999998</v>
      </c>
      <c r="I175" s="132">
        <v>6235</v>
      </c>
      <c r="J175" s="202">
        <v>4772.29</v>
      </c>
      <c r="K175" s="212">
        <v>32.823599999999999</v>
      </c>
      <c r="L175" s="132">
        <v>156644</v>
      </c>
      <c r="M175" s="202">
        <v>3448.91</v>
      </c>
      <c r="N175" s="212">
        <v>32.823599999999999</v>
      </c>
      <c r="O175" s="132">
        <v>113206</v>
      </c>
      <c r="P175" s="132">
        <v>77228</v>
      </c>
      <c r="Q175" s="132">
        <v>357125</v>
      </c>
      <c r="R175" s="132" t="s">
        <v>151</v>
      </c>
      <c r="S175" s="132">
        <v>357125</v>
      </c>
    </row>
    <row r="176" spans="1:19">
      <c r="A176" s="211" t="s">
        <v>1567</v>
      </c>
      <c r="B176" s="211" t="s">
        <v>1481</v>
      </c>
      <c r="C176" s="132" t="s">
        <v>151</v>
      </c>
      <c r="D176" s="132" t="s">
        <v>151</v>
      </c>
      <c r="E176" s="132" t="s">
        <v>151</v>
      </c>
      <c r="F176" s="132" t="s">
        <v>151</v>
      </c>
      <c r="G176" s="202" t="s">
        <v>151</v>
      </c>
      <c r="H176" s="202" t="s">
        <v>151</v>
      </c>
      <c r="I176" s="132" t="s">
        <v>151</v>
      </c>
      <c r="J176" s="202">
        <v>7.67</v>
      </c>
      <c r="K176" s="212">
        <v>32.823599999999999</v>
      </c>
      <c r="L176" s="132">
        <v>252</v>
      </c>
      <c r="M176" s="202" t="s">
        <v>151</v>
      </c>
      <c r="N176" s="202" t="s">
        <v>151</v>
      </c>
      <c r="O176" s="132" t="s">
        <v>151</v>
      </c>
      <c r="P176" s="132">
        <v>880</v>
      </c>
      <c r="Q176" s="132">
        <v>1132</v>
      </c>
      <c r="R176" s="132" t="s">
        <v>151</v>
      </c>
      <c r="S176" s="132">
        <v>1132</v>
      </c>
    </row>
    <row r="177" spans="1:19">
      <c r="A177" s="211" t="s">
        <v>1568</v>
      </c>
      <c r="B177" s="211" t="s">
        <v>1481</v>
      </c>
      <c r="C177" s="132" t="s">
        <v>151</v>
      </c>
      <c r="D177" s="132">
        <v>111760</v>
      </c>
      <c r="E177" s="212">
        <v>0.21840000000000001</v>
      </c>
      <c r="F177" s="132">
        <v>24408</v>
      </c>
      <c r="G177" s="202" t="s">
        <v>151</v>
      </c>
      <c r="H177" s="202" t="s">
        <v>151</v>
      </c>
      <c r="I177" s="132" t="s">
        <v>151</v>
      </c>
      <c r="J177" s="202">
        <v>10059.379999999999</v>
      </c>
      <c r="K177" s="212">
        <v>32.823599999999999</v>
      </c>
      <c r="L177" s="132">
        <v>330185</v>
      </c>
      <c r="M177" s="202" t="s">
        <v>151</v>
      </c>
      <c r="N177" s="202" t="s">
        <v>151</v>
      </c>
      <c r="O177" s="132" t="s">
        <v>151</v>
      </c>
      <c r="P177" s="132">
        <v>356899</v>
      </c>
      <c r="Q177" s="132">
        <v>711492</v>
      </c>
      <c r="R177" s="132" t="s">
        <v>151</v>
      </c>
      <c r="S177" s="132">
        <v>711492</v>
      </c>
    </row>
    <row r="178" spans="1:19">
      <c r="A178" s="211" t="s">
        <v>1569</v>
      </c>
      <c r="B178" s="211" t="s">
        <v>1570</v>
      </c>
      <c r="C178" s="132" t="s">
        <v>151</v>
      </c>
      <c r="D178" s="132">
        <v>20400</v>
      </c>
      <c r="E178" s="212">
        <v>0.21840000000000001</v>
      </c>
      <c r="F178" s="132">
        <v>4455</v>
      </c>
      <c r="G178" s="202" t="s">
        <v>151</v>
      </c>
      <c r="H178" s="202" t="s">
        <v>151</v>
      </c>
      <c r="I178" s="132" t="s">
        <v>151</v>
      </c>
      <c r="J178" s="202" t="s">
        <v>151</v>
      </c>
      <c r="K178" s="202" t="s">
        <v>151</v>
      </c>
      <c r="L178" s="132" t="s">
        <v>151</v>
      </c>
      <c r="M178" s="202" t="s">
        <v>151</v>
      </c>
      <c r="N178" s="202" t="s">
        <v>151</v>
      </c>
      <c r="O178" s="132" t="s">
        <v>151</v>
      </c>
      <c r="P178" s="132">
        <v>18714</v>
      </c>
      <c r="Q178" s="132">
        <v>23169</v>
      </c>
      <c r="R178" s="132" t="s">
        <v>151</v>
      </c>
      <c r="S178" s="132">
        <v>23169</v>
      </c>
    </row>
    <row r="179" spans="1:19">
      <c r="A179" s="211" t="s">
        <v>1571</v>
      </c>
      <c r="B179" s="211" t="s">
        <v>1483</v>
      </c>
      <c r="C179" s="132" t="s">
        <v>151</v>
      </c>
      <c r="D179" s="132">
        <v>156133</v>
      </c>
      <c r="E179" s="212">
        <v>0.21840000000000001</v>
      </c>
      <c r="F179" s="132">
        <v>34099</v>
      </c>
      <c r="G179" s="202" t="s">
        <v>151</v>
      </c>
      <c r="H179" s="202" t="s">
        <v>151</v>
      </c>
      <c r="I179" s="132" t="s">
        <v>151</v>
      </c>
      <c r="J179" s="202">
        <v>3770.18</v>
      </c>
      <c r="K179" s="212">
        <v>32.823599999999999</v>
      </c>
      <c r="L179" s="132">
        <v>123751</v>
      </c>
      <c r="M179" s="202" t="s">
        <v>151</v>
      </c>
      <c r="N179" s="202" t="s">
        <v>151</v>
      </c>
      <c r="O179" s="132" t="s">
        <v>151</v>
      </c>
      <c r="P179" s="132">
        <v>22074</v>
      </c>
      <c r="Q179" s="132">
        <v>179924</v>
      </c>
      <c r="R179" s="132" t="s">
        <v>151</v>
      </c>
      <c r="S179" s="132">
        <v>179924</v>
      </c>
    </row>
    <row r="180" spans="1:19">
      <c r="A180" s="211" t="s">
        <v>1572</v>
      </c>
      <c r="B180" s="211" t="s">
        <v>1483</v>
      </c>
      <c r="C180" s="132" t="s">
        <v>151</v>
      </c>
      <c r="D180" s="132">
        <v>10550</v>
      </c>
      <c r="E180" s="212">
        <v>0.21840000000000001</v>
      </c>
      <c r="F180" s="132">
        <v>2304</v>
      </c>
      <c r="G180" s="202" t="s">
        <v>151</v>
      </c>
      <c r="H180" s="202" t="s">
        <v>151</v>
      </c>
      <c r="I180" s="132" t="s">
        <v>151</v>
      </c>
      <c r="J180" s="202">
        <v>3926.92</v>
      </c>
      <c r="K180" s="212">
        <v>32.823599999999999</v>
      </c>
      <c r="L180" s="132">
        <v>128896</v>
      </c>
      <c r="M180" s="202" t="s">
        <v>151</v>
      </c>
      <c r="N180" s="202" t="s">
        <v>151</v>
      </c>
      <c r="O180" s="132" t="s">
        <v>151</v>
      </c>
      <c r="P180" s="132">
        <v>2939</v>
      </c>
      <c r="Q180" s="132">
        <v>134139</v>
      </c>
      <c r="R180" s="132" t="s">
        <v>151</v>
      </c>
      <c r="S180" s="132">
        <v>134139</v>
      </c>
    </row>
    <row r="181" spans="1:19">
      <c r="A181" s="211" t="s">
        <v>1573</v>
      </c>
      <c r="B181" s="211" t="s">
        <v>1485</v>
      </c>
      <c r="C181" s="132" t="s">
        <v>151</v>
      </c>
      <c r="D181" s="132">
        <v>422010</v>
      </c>
      <c r="E181" s="212">
        <v>0.21840000000000001</v>
      </c>
      <c r="F181" s="132">
        <v>92167</v>
      </c>
      <c r="G181" s="202" t="s">
        <v>151</v>
      </c>
      <c r="H181" s="202" t="s">
        <v>151</v>
      </c>
      <c r="I181" s="132" t="s">
        <v>151</v>
      </c>
      <c r="J181" s="202">
        <v>38127.78</v>
      </c>
      <c r="K181" s="212">
        <v>32.823599999999999</v>
      </c>
      <c r="L181" s="132">
        <v>1251491</v>
      </c>
      <c r="M181" s="202">
        <v>19447.87</v>
      </c>
      <c r="N181" s="212">
        <v>32.823599999999999</v>
      </c>
      <c r="O181" s="132">
        <v>638349</v>
      </c>
      <c r="P181" s="132">
        <v>292211</v>
      </c>
      <c r="Q181" s="132">
        <v>2274218</v>
      </c>
      <c r="R181" s="132" t="s">
        <v>151</v>
      </c>
      <c r="S181" s="132">
        <v>2274218</v>
      </c>
    </row>
    <row r="182" spans="1:19">
      <c r="A182" s="211" t="s">
        <v>1574</v>
      </c>
      <c r="B182" s="211" t="s">
        <v>1485</v>
      </c>
      <c r="C182" s="132" t="s">
        <v>151</v>
      </c>
      <c r="D182" s="132">
        <v>357302</v>
      </c>
      <c r="E182" s="212">
        <v>0.21840000000000001</v>
      </c>
      <c r="F182" s="132">
        <v>78035</v>
      </c>
      <c r="G182" s="202" t="s">
        <v>151</v>
      </c>
      <c r="H182" s="202" t="s">
        <v>151</v>
      </c>
      <c r="I182" s="132" t="s">
        <v>151</v>
      </c>
      <c r="J182" s="202">
        <v>126372.76</v>
      </c>
      <c r="K182" s="212">
        <v>32.823599999999999</v>
      </c>
      <c r="L182" s="132">
        <v>4148009</v>
      </c>
      <c r="M182" s="202">
        <v>7732.75</v>
      </c>
      <c r="N182" s="212">
        <v>32.823599999999999</v>
      </c>
      <c r="O182" s="132">
        <v>253817</v>
      </c>
      <c r="P182" s="132">
        <v>161196</v>
      </c>
      <c r="Q182" s="132">
        <v>4641057</v>
      </c>
      <c r="R182" s="132" t="s">
        <v>151</v>
      </c>
      <c r="S182" s="132">
        <v>4641057</v>
      </c>
    </row>
    <row r="183" spans="1:19">
      <c r="A183" s="211" t="s">
        <v>1575</v>
      </c>
      <c r="B183" s="211" t="s">
        <v>1487</v>
      </c>
      <c r="C183" s="132" t="s">
        <v>151</v>
      </c>
      <c r="D183" s="132">
        <v>1010513</v>
      </c>
      <c r="E183" s="212">
        <v>0.21840000000000001</v>
      </c>
      <c r="F183" s="132">
        <v>220696</v>
      </c>
      <c r="G183" s="202">
        <v>8411.9</v>
      </c>
      <c r="H183" s="212">
        <v>4.2214999999999998</v>
      </c>
      <c r="I183" s="132">
        <v>35511</v>
      </c>
      <c r="J183" s="202">
        <v>33531.49</v>
      </c>
      <c r="K183" s="212">
        <v>32.823599999999999</v>
      </c>
      <c r="L183" s="132">
        <v>1100624</v>
      </c>
      <c r="M183" s="202" t="s">
        <v>151</v>
      </c>
      <c r="N183" s="202" t="s">
        <v>151</v>
      </c>
      <c r="O183" s="132" t="s">
        <v>151</v>
      </c>
      <c r="P183" s="132">
        <v>389539</v>
      </c>
      <c r="Q183" s="132">
        <v>1746370</v>
      </c>
      <c r="R183" s="132" t="s">
        <v>151</v>
      </c>
      <c r="S183" s="132">
        <v>1746370</v>
      </c>
    </row>
    <row r="184" spans="1:19">
      <c r="A184" s="211" t="s">
        <v>1576</v>
      </c>
      <c r="B184" s="211" t="s">
        <v>1487</v>
      </c>
      <c r="C184" s="132" t="s">
        <v>151</v>
      </c>
      <c r="D184" s="132" t="s">
        <v>151</v>
      </c>
      <c r="E184" s="132" t="s">
        <v>151</v>
      </c>
      <c r="F184" s="132" t="s">
        <v>151</v>
      </c>
      <c r="G184" s="202" t="s">
        <v>151</v>
      </c>
      <c r="H184" s="202" t="s">
        <v>151</v>
      </c>
      <c r="I184" s="132" t="s">
        <v>151</v>
      </c>
      <c r="J184" s="202">
        <v>213.41</v>
      </c>
      <c r="K184" s="212">
        <v>32.823599999999999</v>
      </c>
      <c r="L184" s="132">
        <v>7005</v>
      </c>
      <c r="M184" s="202" t="s">
        <v>151</v>
      </c>
      <c r="N184" s="202" t="s">
        <v>151</v>
      </c>
      <c r="O184" s="132" t="s">
        <v>151</v>
      </c>
      <c r="P184" s="132" t="s">
        <v>151</v>
      </c>
      <c r="Q184" s="132">
        <v>7005</v>
      </c>
      <c r="R184" s="132" t="s">
        <v>151</v>
      </c>
      <c r="S184" s="132">
        <v>7005</v>
      </c>
    </row>
    <row r="185" spans="1:19">
      <c r="A185" s="211" t="s">
        <v>1577</v>
      </c>
      <c r="B185" s="211" t="s">
        <v>1578</v>
      </c>
      <c r="C185" s="132" t="s">
        <v>151</v>
      </c>
      <c r="D185" s="132" t="s">
        <v>151</v>
      </c>
      <c r="E185" s="132" t="s">
        <v>151</v>
      </c>
      <c r="F185" s="132" t="s">
        <v>151</v>
      </c>
      <c r="G185" s="202" t="s">
        <v>151</v>
      </c>
      <c r="H185" s="202" t="s">
        <v>151</v>
      </c>
      <c r="I185" s="132" t="s">
        <v>151</v>
      </c>
      <c r="J185" s="202">
        <v>8953.02</v>
      </c>
      <c r="K185" s="212">
        <v>32.823599999999999</v>
      </c>
      <c r="L185" s="132">
        <v>293870</v>
      </c>
      <c r="M185" s="202" t="s">
        <v>151</v>
      </c>
      <c r="N185" s="202" t="s">
        <v>151</v>
      </c>
      <c r="O185" s="132" t="s">
        <v>151</v>
      </c>
      <c r="P185" s="132">
        <v>33095</v>
      </c>
      <c r="Q185" s="132">
        <v>326965</v>
      </c>
      <c r="R185" s="132" t="s">
        <v>151</v>
      </c>
      <c r="S185" s="132">
        <v>326965</v>
      </c>
    </row>
    <row r="186" spans="1:19">
      <c r="A186" s="211" t="s">
        <v>1579</v>
      </c>
      <c r="B186" s="211" t="s">
        <v>1578</v>
      </c>
      <c r="C186" s="132" t="s">
        <v>151</v>
      </c>
      <c r="D186" s="132">
        <v>25000</v>
      </c>
      <c r="E186" s="212">
        <v>0.21840000000000001</v>
      </c>
      <c r="F186" s="132">
        <v>5460</v>
      </c>
      <c r="G186" s="202" t="s">
        <v>151</v>
      </c>
      <c r="H186" s="202" t="s">
        <v>151</v>
      </c>
      <c r="I186" s="132" t="s">
        <v>151</v>
      </c>
      <c r="J186" s="202" t="s">
        <v>151</v>
      </c>
      <c r="K186" s="202" t="s">
        <v>151</v>
      </c>
      <c r="L186" s="132" t="s">
        <v>151</v>
      </c>
      <c r="M186" s="202" t="s">
        <v>151</v>
      </c>
      <c r="N186" s="202" t="s">
        <v>151</v>
      </c>
      <c r="O186" s="132" t="s">
        <v>151</v>
      </c>
      <c r="P186" s="132" t="s">
        <v>151</v>
      </c>
      <c r="Q186" s="132">
        <v>5460</v>
      </c>
      <c r="R186" s="132" t="s">
        <v>151</v>
      </c>
      <c r="S186" s="132">
        <v>5460</v>
      </c>
    </row>
    <row r="187" spans="1:19">
      <c r="A187" s="211" t="s">
        <v>1580</v>
      </c>
      <c r="B187" s="211" t="s">
        <v>1489</v>
      </c>
      <c r="C187" s="132" t="s">
        <v>151</v>
      </c>
      <c r="D187" s="132">
        <v>10280960</v>
      </c>
      <c r="E187" s="212">
        <v>0.21840000000000001</v>
      </c>
      <c r="F187" s="132">
        <v>2245362</v>
      </c>
      <c r="G187" s="202">
        <v>8633.32</v>
      </c>
      <c r="H187" s="212">
        <v>4.2214999999999998</v>
      </c>
      <c r="I187" s="132">
        <v>36446</v>
      </c>
      <c r="J187" s="202">
        <v>163007.49</v>
      </c>
      <c r="K187" s="212">
        <v>32.823599999999999</v>
      </c>
      <c r="L187" s="132">
        <v>5350493</v>
      </c>
      <c r="M187" s="202">
        <v>3825.02</v>
      </c>
      <c r="N187" s="212">
        <v>32.823599999999999</v>
      </c>
      <c r="O187" s="132">
        <v>125551</v>
      </c>
      <c r="P187" s="132">
        <v>672905</v>
      </c>
      <c r="Q187" s="132">
        <v>8430757</v>
      </c>
      <c r="R187" s="132" t="s">
        <v>151</v>
      </c>
      <c r="S187" s="132">
        <v>8430757</v>
      </c>
    </row>
    <row r="188" spans="1:19">
      <c r="A188" s="211" t="s">
        <v>1581</v>
      </c>
      <c r="B188" s="211" t="s">
        <v>1489</v>
      </c>
      <c r="C188" s="132" t="s">
        <v>151</v>
      </c>
      <c r="D188" s="132" t="s">
        <v>151</v>
      </c>
      <c r="E188" s="132" t="s">
        <v>151</v>
      </c>
      <c r="F188" s="132" t="s">
        <v>151</v>
      </c>
      <c r="G188" s="202" t="s">
        <v>151</v>
      </c>
      <c r="H188" s="202" t="s">
        <v>151</v>
      </c>
      <c r="I188" s="132" t="s">
        <v>151</v>
      </c>
      <c r="J188" s="202">
        <v>6080.16</v>
      </c>
      <c r="K188" s="212">
        <v>32.823599999999999</v>
      </c>
      <c r="L188" s="132">
        <v>199573</v>
      </c>
      <c r="M188" s="202" t="s">
        <v>151</v>
      </c>
      <c r="N188" s="202" t="s">
        <v>151</v>
      </c>
      <c r="O188" s="132" t="s">
        <v>151</v>
      </c>
      <c r="P188" s="132" t="s">
        <v>151</v>
      </c>
      <c r="Q188" s="132">
        <v>199573</v>
      </c>
      <c r="R188" s="132" t="s">
        <v>151</v>
      </c>
      <c r="S188" s="132">
        <v>199573</v>
      </c>
    </row>
    <row r="189" spans="1:19">
      <c r="A189" s="211" t="s">
        <v>1582</v>
      </c>
      <c r="B189" s="211" t="s">
        <v>1491</v>
      </c>
      <c r="C189" s="132" t="s">
        <v>151</v>
      </c>
      <c r="D189" s="132">
        <v>29270188</v>
      </c>
      <c r="E189" s="212">
        <v>0.21840000000000001</v>
      </c>
      <c r="F189" s="132">
        <v>6392609</v>
      </c>
      <c r="G189" s="202">
        <v>252874.96</v>
      </c>
      <c r="H189" s="212">
        <v>4.2214999999999998</v>
      </c>
      <c r="I189" s="132">
        <v>1067512</v>
      </c>
      <c r="J189" s="202">
        <v>104914.58</v>
      </c>
      <c r="K189" s="212">
        <v>32.823599999999999</v>
      </c>
      <c r="L189" s="132">
        <v>3443674</v>
      </c>
      <c r="M189" s="202">
        <v>117001.28</v>
      </c>
      <c r="N189" s="212">
        <v>32.823599999999999</v>
      </c>
      <c r="O189" s="132">
        <v>3840403</v>
      </c>
      <c r="P189" s="132">
        <v>2081079</v>
      </c>
      <c r="Q189" s="132">
        <v>16825277</v>
      </c>
      <c r="R189" s="132">
        <v>-9757362</v>
      </c>
      <c r="S189" s="132">
        <v>7067915</v>
      </c>
    </row>
    <row r="190" spans="1:19">
      <c r="A190" s="211" t="s">
        <v>1583</v>
      </c>
      <c r="B190" s="211" t="s">
        <v>1491</v>
      </c>
      <c r="C190" s="132" t="s">
        <v>151</v>
      </c>
      <c r="D190" s="132" t="s">
        <v>151</v>
      </c>
      <c r="E190" s="132" t="s">
        <v>151</v>
      </c>
      <c r="F190" s="132" t="s">
        <v>151</v>
      </c>
      <c r="G190" s="202" t="s">
        <v>151</v>
      </c>
      <c r="H190" s="202" t="s">
        <v>151</v>
      </c>
      <c r="I190" s="132" t="s">
        <v>151</v>
      </c>
      <c r="J190" s="202">
        <v>74.739999999999995</v>
      </c>
      <c r="K190" s="212">
        <v>32.823599999999999</v>
      </c>
      <c r="L190" s="132">
        <v>2453</v>
      </c>
      <c r="M190" s="202" t="s">
        <v>151</v>
      </c>
      <c r="N190" s="202" t="s">
        <v>151</v>
      </c>
      <c r="O190" s="132" t="s">
        <v>151</v>
      </c>
      <c r="P190" s="132" t="s">
        <v>151</v>
      </c>
      <c r="Q190" s="132">
        <v>2453</v>
      </c>
      <c r="R190" s="132" t="s">
        <v>151</v>
      </c>
      <c r="S190" s="132">
        <v>2453</v>
      </c>
    </row>
    <row r="191" spans="1:19">
      <c r="A191" s="211" t="s">
        <v>1584</v>
      </c>
      <c r="B191" s="211" t="s">
        <v>1491</v>
      </c>
      <c r="C191" s="132" t="s">
        <v>151</v>
      </c>
      <c r="D191" s="132">
        <v>25000</v>
      </c>
      <c r="E191" s="212">
        <v>0.21840000000000001</v>
      </c>
      <c r="F191" s="132">
        <v>5460</v>
      </c>
      <c r="G191" s="202">
        <v>-718.38</v>
      </c>
      <c r="H191" s="212">
        <v>4.2214999999999998</v>
      </c>
      <c r="I191" s="132">
        <v>-3033</v>
      </c>
      <c r="J191" s="202">
        <v>113556.34</v>
      </c>
      <c r="K191" s="212">
        <v>32.823599999999999</v>
      </c>
      <c r="L191" s="132">
        <v>3727328</v>
      </c>
      <c r="M191" s="202">
        <v>9236.1200000000008</v>
      </c>
      <c r="N191" s="212">
        <v>32.823599999999999</v>
      </c>
      <c r="O191" s="132">
        <v>303163</v>
      </c>
      <c r="P191" s="132">
        <v>50000</v>
      </c>
      <c r="Q191" s="132">
        <v>4082918</v>
      </c>
      <c r="R191" s="132">
        <v>-300130</v>
      </c>
      <c r="S191" s="132">
        <v>3782788</v>
      </c>
    </row>
    <row r="192" spans="1:19">
      <c r="A192" s="211" t="s">
        <v>1585</v>
      </c>
      <c r="B192" s="211" t="s">
        <v>1493</v>
      </c>
      <c r="C192" s="132" t="s">
        <v>151</v>
      </c>
      <c r="D192" s="132" t="s">
        <v>151</v>
      </c>
      <c r="E192" s="132" t="s">
        <v>151</v>
      </c>
      <c r="F192" s="132" t="s">
        <v>151</v>
      </c>
      <c r="G192" s="202" t="s">
        <v>151</v>
      </c>
      <c r="H192" s="202" t="s">
        <v>151</v>
      </c>
      <c r="I192" s="132" t="s">
        <v>151</v>
      </c>
      <c r="J192" s="202" t="s">
        <v>151</v>
      </c>
      <c r="K192" s="202" t="s">
        <v>151</v>
      </c>
      <c r="L192" s="132" t="s">
        <v>151</v>
      </c>
      <c r="M192" s="202">
        <v>1676</v>
      </c>
      <c r="N192" s="212">
        <v>32.823599999999999</v>
      </c>
      <c r="O192" s="132">
        <v>55012</v>
      </c>
      <c r="P192" s="132" t="s">
        <v>151</v>
      </c>
      <c r="Q192" s="132">
        <v>55012</v>
      </c>
      <c r="R192" s="132" t="s">
        <v>151</v>
      </c>
      <c r="S192" s="132">
        <v>55012</v>
      </c>
    </row>
    <row r="193" spans="1:19">
      <c r="A193" s="211" t="s">
        <v>1586</v>
      </c>
      <c r="B193" s="211" t="s">
        <v>1493</v>
      </c>
      <c r="C193" s="132" t="s">
        <v>151</v>
      </c>
      <c r="D193" s="132" t="s">
        <v>151</v>
      </c>
      <c r="E193" s="132" t="s">
        <v>151</v>
      </c>
      <c r="F193" s="132" t="s">
        <v>151</v>
      </c>
      <c r="G193" s="202" t="s">
        <v>151</v>
      </c>
      <c r="H193" s="202" t="s">
        <v>151</v>
      </c>
      <c r="I193" s="132" t="s">
        <v>151</v>
      </c>
      <c r="J193" s="202" t="s">
        <v>151</v>
      </c>
      <c r="K193" s="202" t="s">
        <v>151</v>
      </c>
      <c r="L193" s="132" t="s">
        <v>151</v>
      </c>
      <c r="M193" s="202">
        <v>7845</v>
      </c>
      <c r="N193" s="212">
        <v>32.823599999999999</v>
      </c>
      <c r="O193" s="132">
        <v>257501</v>
      </c>
      <c r="P193" s="132" t="s">
        <v>151</v>
      </c>
      <c r="Q193" s="132">
        <v>257501</v>
      </c>
      <c r="R193" s="132" t="s">
        <v>151</v>
      </c>
      <c r="S193" s="132">
        <v>257501</v>
      </c>
    </row>
    <row r="194" spans="1:19">
      <c r="A194" s="211" t="s">
        <v>1587</v>
      </c>
      <c r="B194" s="211" t="s">
        <v>1588</v>
      </c>
      <c r="C194" s="132" t="s">
        <v>151</v>
      </c>
      <c r="D194" s="132" t="s">
        <v>151</v>
      </c>
      <c r="E194" s="132" t="s">
        <v>151</v>
      </c>
      <c r="F194" s="132" t="s">
        <v>151</v>
      </c>
      <c r="G194" s="202" t="s">
        <v>151</v>
      </c>
      <c r="H194" s="202" t="s">
        <v>151</v>
      </c>
      <c r="I194" s="132" t="s">
        <v>151</v>
      </c>
      <c r="J194" s="202" t="s">
        <v>151</v>
      </c>
      <c r="K194" s="202" t="s">
        <v>151</v>
      </c>
      <c r="L194" s="132" t="s">
        <v>151</v>
      </c>
      <c r="M194" s="202" t="s">
        <v>151</v>
      </c>
      <c r="N194" s="202" t="s">
        <v>151</v>
      </c>
      <c r="O194" s="132" t="s">
        <v>151</v>
      </c>
      <c r="P194" s="132">
        <v>100000</v>
      </c>
      <c r="Q194" s="132">
        <v>100000</v>
      </c>
      <c r="R194" s="132" t="s">
        <v>151</v>
      </c>
      <c r="S194" s="132">
        <v>100000</v>
      </c>
    </row>
    <row r="195" spans="1:19">
      <c r="A195" s="211" t="s">
        <v>1589</v>
      </c>
      <c r="B195" s="211" t="s">
        <v>1495</v>
      </c>
      <c r="C195" s="132" t="s">
        <v>151</v>
      </c>
      <c r="D195" s="132">
        <v>198190</v>
      </c>
      <c r="E195" s="212">
        <v>0.21840000000000001</v>
      </c>
      <c r="F195" s="132">
        <v>43285</v>
      </c>
      <c r="G195" s="202" t="s">
        <v>151</v>
      </c>
      <c r="H195" s="202" t="s">
        <v>151</v>
      </c>
      <c r="I195" s="132" t="s">
        <v>151</v>
      </c>
      <c r="J195" s="202">
        <v>43981.05</v>
      </c>
      <c r="K195" s="212">
        <v>32.823599999999999</v>
      </c>
      <c r="L195" s="132">
        <v>1443616</v>
      </c>
      <c r="M195" s="202" t="s">
        <v>151</v>
      </c>
      <c r="N195" s="202" t="s">
        <v>151</v>
      </c>
      <c r="O195" s="132" t="s">
        <v>151</v>
      </c>
      <c r="P195" s="132">
        <v>1630</v>
      </c>
      <c r="Q195" s="132">
        <v>1488531</v>
      </c>
      <c r="R195" s="132" t="s">
        <v>151</v>
      </c>
      <c r="S195" s="132">
        <v>1488531</v>
      </c>
    </row>
    <row r="196" spans="1:19">
      <c r="A196" s="211" t="s">
        <v>1590</v>
      </c>
      <c r="B196" s="211" t="s">
        <v>1495</v>
      </c>
      <c r="C196" s="132" t="s">
        <v>151</v>
      </c>
      <c r="D196" s="132">
        <v>141695</v>
      </c>
      <c r="E196" s="212">
        <v>0.21840000000000001</v>
      </c>
      <c r="F196" s="132">
        <v>30946</v>
      </c>
      <c r="G196" s="202" t="s">
        <v>151</v>
      </c>
      <c r="H196" s="202" t="s">
        <v>151</v>
      </c>
      <c r="I196" s="132" t="s">
        <v>151</v>
      </c>
      <c r="J196" s="202" t="s">
        <v>151</v>
      </c>
      <c r="K196" s="202" t="s">
        <v>151</v>
      </c>
      <c r="L196" s="132" t="s">
        <v>151</v>
      </c>
      <c r="M196" s="202">
        <v>693.75</v>
      </c>
      <c r="N196" s="212">
        <v>32.823599999999999</v>
      </c>
      <c r="O196" s="132">
        <v>22771</v>
      </c>
      <c r="P196" s="132" t="s">
        <v>151</v>
      </c>
      <c r="Q196" s="132">
        <v>53717</v>
      </c>
      <c r="R196" s="132" t="s">
        <v>151</v>
      </c>
      <c r="S196" s="132">
        <v>53717</v>
      </c>
    </row>
    <row r="197" spans="1:19">
      <c r="A197" s="211" t="s">
        <v>1591</v>
      </c>
      <c r="B197" s="211" t="s">
        <v>1497</v>
      </c>
      <c r="C197" s="132" t="s">
        <v>151</v>
      </c>
      <c r="D197" s="132">
        <v>39314</v>
      </c>
      <c r="E197" s="212">
        <v>0.21840000000000001</v>
      </c>
      <c r="F197" s="132">
        <v>8586</v>
      </c>
      <c r="G197" s="202">
        <v>13782.18</v>
      </c>
      <c r="H197" s="212">
        <v>4.2214999999999998</v>
      </c>
      <c r="I197" s="132">
        <v>58181</v>
      </c>
      <c r="J197" s="202">
        <v>402.74</v>
      </c>
      <c r="K197" s="212">
        <v>32.823599999999999</v>
      </c>
      <c r="L197" s="132">
        <v>13219</v>
      </c>
      <c r="M197" s="202" t="s">
        <v>151</v>
      </c>
      <c r="N197" s="202" t="s">
        <v>151</v>
      </c>
      <c r="O197" s="132" t="s">
        <v>151</v>
      </c>
      <c r="P197" s="132">
        <v>743004</v>
      </c>
      <c r="Q197" s="132">
        <v>822990</v>
      </c>
      <c r="R197" s="132" t="s">
        <v>151</v>
      </c>
      <c r="S197" s="132">
        <v>822990</v>
      </c>
    </row>
    <row r="198" spans="1:19">
      <c r="A198" s="211" t="s">
        <v>1592</v>
      </c>
      <c r="B198" s="211" t="s">
        <v>1497</v>
      </c>
      <c r="C198" s="132" t="s">
        <v>151</v>
      </c>
      <c r="D198" s="132" t="s">
        <v>151</v>
      </c>
      <c r="E198" s="132" t="s">
        <v>151</v>
      </c>
      <c r="F198" s="132" t="s">
        <v>151</v>
      </c>
      <c r="G198" s="202" t="s">
        <v>151</v>
      </c>
      <c r="H198" s="202" t="s">
        <v>151</v>
      </c>
      <c r="I198" s="132" t="s">
        <v>151</v>
      </c>
      <c r="J198" s="202">
        <v>14667.45</v>
      </c>
      <c r="K198" s="212">
        <v>32.823599999999999</v>
      </c>
      <c r="L198" s="132">
        <v>481439</v>
      </c>
      <c r="M198" s="202" t="s">
        <v>151</v>
      </c>
      <c r="N198" s="202" t="s">
        <v>151</v>
      </c>
      <c r="O198" s="132" t="s">
        <v>151</v>
      </c>
      <c r="P198" s="132" t="s">
        <v>151</v>
      </c>
      <c r="Q198" s="132">
        <v>481439</v>
      </c>
      <c r="R198" s="132" t="s">
        <v>151</v>
      </c>
      <c r="S198" s="132">
        <v>481439</v>
      </c>
    </row>
    <row r="199" spans="1:19">
      <c r="A199" s="211" t="s">
        <v>1593</v>
      </c>
      <c r="B199" s="211" t="s">
        <v>1499</v>
      </c>
      <c r="C199" s="132">
        <v>1000</v>
      </c>
      <c r="D199" s="132">
        <v>7407234</v>
      </c>
      <c r="E199" s="212">
        <v>0.21840000000000001</v>
      </c>
      <c r="F199" s="132">
        <v>1617740</v>
      </c>
      <c r="G199" s="202">
        <v>113813.58</v>
      </c>
      <c r="H199" s="212">
        <v>4.2214999999999998</v>
      </c>
      <c r="I199" s="132">
        <v>480464</v>
      </c>
      <c r="J199" s="202">
        <v>123734.07</v>
      </c>
      <c r="K199" s="212">
        <v>32.823599999999999</v>
      </c>
      <c r="L199" s="132">
        <v>4061398</v>
      </c>
      <c r="M199" s="202">
        <v>2981.7</v>
      </c>
      <c r="N199" s="212">
        <v>32.823599999999999</v>
      </c>
      <c r="O199" s="132">
        <v>97870</v>
      </c>
      <c r="P199" s="132">
        <v>4292958</v>
      </c>
      <c r="Q199" s="132">
        <v>10551430</v>
      </c>
      <c r="R199" s="132" t="s">
        <v>151</v>
      </c>
      <c r="S199" s="132">
        <v>10551430</v>
      </c>
    </row>
    <row r="200" spans="1:19">
      <c r="A200" s="211" t="s">
        <v>1594</v>
      </c>
      <c r="B200" s="211" t="s">
        <v>1499</v>
      </c>
      <c r="C200" s="132" t="s">
        <v>151</v>
      </c>
      <c r="D200" s="132" t="s">
        <v>151</v>
      </c>
      <c r="E200" s="132" t="s">
        <v>151</v>
      </c>
      <c r="F200" s="132" t="s">
        <v>151</v>
      </c>
      <c r="G200" s="202" t="s">
        <v>151</v>
      </c>
      <c r="H200" s="202" t="s">
        <v>151</v>
      </c>
      <c r="I200" s="132" t="s">
        <v>151</v>
      </c>
      <c r="J200" s="202">
        <v>24353.53</v>
      </c>
      <c r="K200" s="212">
        <v>32.823599999999999</v>
      </c>
      <c r="L200" s="132">
        <v>799371</v>
      </c>
      <c r="M200" s="202" t="s">
        <v>151</v>
      </c>
      <c r="N200" s="202" t="s">
        <v>151</v>
      </c>
      <c r="O200" s="132" t="s">
        <v>151</v>
      </c>
      <c r="P200" s="132">
        <v>33714</v>
      </c>
      <c r="Q200" s="132">
        <v>833085</v>
      </c>
      <c r="R200" s="132" t="s">
        <v>151</v>
      </c>
      <c r="S200" s="132">
        <v>833085</v>
      </c>
    </row>
    <row r="201" spans="1:19">
      <c r="A201" s="211" t="s">
        <v>1595</v>
      </c>
      <c r="B201" s="211" t="s">
        <v>1499</v>
      </c>
      <c r="C201" s="132" t="s">
        <v>151</v>
      </c>
      <c r="D201" s="132">
        <v>246</v>
      </c>
      <c r="E201" s="212">
        <v>0.21840000000000001</v>
      </c>
      <c r="F201" s="132">
        <v>54</v>
      </c>
      <c r="G201" s="202" t="s">
        <v>151</v>
      </c>
      <c r="H201" s="202" t="s">
        <v>151</v>
      </c>
      <c r="I201" s="132" t="s">
        <v>151</v>
      </c>
      <c r="J201" s="202">
        <v>564.09</v>
      </c>
      <c r="K201" s="212">
        <v>32.823599999999999</v>
      </c>
      <c r="L201" s="132">
        <v>18515</v>
      </c>
      <c r="M201" s="202">
        <v>1845.56</v>
      </c>
      <c r="N201" s="212">
        <v>32.823599999999999</v>
      </c>
      <c r="O201" s="132">
        <v>60578</v>
      </c>
      <c r="P201" s="132">
        <v>366032</v>
      </c>
      <c r="Q201" s="132">
        <v>445179</v>
      </c>
      <c r="R201" s="132" t="s">
        <v>151</v>
      </c>
      <c r="S201" s="132">
        <v>445179</v>
      </c>
    </row>
    <row r="202" spans="1:19">
      <c r="A202" s="211" t="s">
        <v>1596</v>
      </c>
      <c r="B202" s="211" t="s">
        <v>1597</v>
      </c>
      <c r="C202" s="132">
        <v>-28429</v>
      </c>
      <c r="D202" s="132" t="s">
        <v>151</v>
      </c>
      <c r="E202" s="132" t="s">
        <v>151</v>
      </c>
      <c r="F202" s="132" t="s">
        <v>151</v>
      </c>
      <c r="G202" s="202" t="s">
        <v>151</v>
      </c>
      <c r="H202" s="202" t="s">
        <v>151</v>
      </c>
      <c r="I202" s="132" t="s">
        <v>151</v>
      </c>
      <c r="J202" s="202">
        <v>69181.710000000006</v>
      </c>
      <c r="K202" s="212">
        <v>32.823599999999999</v>
      </c>
      <c r="L202" s="132">
        <v>2270793</v>
      </c>
      <c r="M202" s="202" t="s">
        <v>151</v>
      </c>
      <c r="N202" s="202" t="s">
        <v>151</v>
      </c>
      <c r="O202" s="132" t="s">
        <v>151</v>
      </c>
      <c r="P202" s="132">
        <v>1238</v>
      </c>
      <c r="Q202" s="132">
        <v>2243602</v>
      </c>
      <c r="R202" s="132" t="s">
        <v>151</v>
      </c>
      <c r="S202" s="132">
        <v>2243602</v>
      </c>
    </row>
    <row r="203" spans="1:19">
      <c r="A203" s="211" t="s">
        <v>1598</v>
      </c>
      <c r="B203" s="211" t="s">
        <v>1503</v>
      </c>
      <c r="C203" s="132" t="s">
        <v>151</v>
      </c>
      <c r="D203" s="132">
        <v>300886</v>
      </c>
      <c r="E203" s="212">
        <v>0.21840000000000001</v>
      </c>
      <c r="F203" s="132">
        <v>65714</v>
      </c>
      <c r="G203" s="202">
        <v>9691.69</v>
      </c>
      <c r="H203" s="212">
        <v>4.2214999999999998</v>
      </c>
      <c r="I203" s="132">
        <v>40913</v>
      </c>
      <c r="J203" s="202">
        <v>871.78</v>
      </c>
      <c r="K203" s="212">
        <v>32.823599999999999</v>
      </c>
      <c r="L203" s="132">
        <v>28615</v>
      </c>
      <c r="M203" s="202">
        <v>497</v>
      </c>
      <c r="N203" s="212">
        <v>32.823599999999999</v>
      </c>
      <c r="O203" s="132">
        <v>16313</v>
      </c>
      <c r="P203" s="132">
        <v>3833</v>
      </c>
      <c r="Q203" s="132">
        <v>155388</v>
      </c>
      <c r="R203" s="132" t="s">
        <v>151</v>
      </c>
      <c r="S203" s="132">
        <v>155388</v>
      </c>
    </row>
    <row r="204" spans="1:19">
      <c r="A204" s="211" t="s">
        <v>1599</v>
      </c>
      <c r="B204" s="211" t="s">
        <v>1503</v>
      </c>
      <c r="C204" s="132" t="s">
        <v>151</v>
      </c>
      <c r="D204" s="132" t="s">
        <v>151</v>
      </c>
      <c r="E204" s="132" t="s">
        <v>151</v>
      </c>
      <c r="F204" s="132" t="s">
        <v>151</v>
      </c>
      <c r="G204" s="202" t="s">
        <v>151</v>
      </c>
      <c r="H204" s="202" t="s">
        <v>151</v>
      </c>
      <c r="I204" s="132" t="s">
        <v>151</v>
      </c>
      <c r="J204" s="202" t="s">
        <v>151</v>
      </c>
      <c r="K204" s="202" t="s">
        <v>151</v>
      </c>
      <c r="L204" s="132" t="s">
        <v>151</v>
      </c>
      <c r="M204" s="202" t="s">
        <v>151</v>
      </c>
      <c r="N204" s="202" t="s">
        <v>151</v>
      </c>
      <c r="O204" s="132" t="s">
        <v>151</v>
      </c>
      <c r="P204" s="132">
        <v>100</v>
      </c>
      <c r="Q204" s="132">
        <v>100</v>
      </c>
      <c r="R204" s="132" t="s">
        <v>151</v>
      </c>
      <c r="S204" s="132">
        <v>100</v>
      </c>
    </row>
    <row r="205" spans="1:19">
      <c r="A205" s="211" t="s">
        <v>1600</v>
      </c>
      <c r="B205" s="211" t="s">
        <v>1601</v>
      </c>
      <c r="C205" s="132">
        <v>-2</v>
      </c>
      <c r="D205" s="132">
        <v>-155655</v>
      </c>
      <c r="E205" s="212">
        <v>0.21840000000000001</v>
      </c>
      <c r="F205" s="132">
        <v>-33995</v>
      </c>
      <c r="G205" s="202">
        <v>-90173.74</v>
      </c>
      <c r="H205" s="212">
        <v>4.2214999999999998</v>
      </c>
      <c r="I205" s="132">
        <v>-380668</v>
      </c>
      <c r="J205" s="202">
        <v>-52423.75</v>
      </c>
      <c r="K205" s="212">
        <v>32.823599999999999</v>
      </c>
      <c r="L205" s="132">
        <v>-1720736</v>
      </c>
      <c r="M205" s="202">
        <v>-854.17</v>
      </c>
      <c r="N205" s="212">
        <v>32.823599999999999</v>
      </c>
      <c r="O205" s="132">
        <v>-28037</v>
      </c>
      <c r="P205" s="132">
        <v>-80443</v>
      </c>
      <c r="Q205" s="132">
        <v>-2243881</v>
      </c>
      <c r="R205" s="132" t="s">
        <v>151</v>
      </c>
      <c r="S205" s="132">
        <v>-2243881</v>
      </c>
    </row>
    <row r="206" spans="1:19">
      <c r="A206" s="211" t="s">
        <v>1602</v>
      </c>
      <c r="B206" s="211" t="s">
        <v>1603</v>
      </c>
      <c r="C206" s="132" t="s">
        <v>151</v>
      </c>
      <c r="D206" s="132" t="s">
        <v>151</v>
      </c>
      <c r="E206" s="132" t="s">
        <v>151</v>
      </c>
      <c r="F206" s="132" t="s">
        <v>151</v>
      </c>
      <c r="G206" s="202" t="s">
        <v>151</v>
      </c>
      <c r="H206" s="202" t="s">
        <v>151</v>
      </c>
      <c r="I206" s="132" t="s">
        <v>151</v>
      </c>
      <c r="J206" s="202" t="s">
        <v>151</v>
      </c>
      <c r="K206" s="202" t="s">
        <v>151</v>
      </c>
      <c r="L206" s="132" t="s">
        <v>151</v>
      </c>
      <c r="M206" s="202" t="s">
        <v>151</v>
      </c>
      <c r="N206" s="202" t="s">
        <v>151</v>
      </c>
      <c r="O206" s="132" t="s">
        <v>151</v>
      </c>
      <c r="P206" s="132">
        <v>-96608405</v>
      </c>
      <c r="Q206" s="132">
        <v>-96608405</v>
      </c>
      <c r="R206" s="132">
        <v>96608405</v>
      </c>
      <c r="S206" s="132">
        <v>0</v>
      </c>
    </row>
    <row r="207" spans="1:19">
      <c r="A207" s="211" t="s">
        <v>1604</v>
      </c>
      <c r="B207" s="211" t="s">
        <v>1605</v>
      </c>
      <c r="C207" s="132" t="s">
        <v>151</v>
      </c>
      <c r="D207" s="132" t="s">
        <v>151</v>
      </c>
      <c r="E207" s="132" t="s">
        <v>151</v>
      </c>
      <c r="F207" s="132" t="s">
        <v>151</v>
      </c>
      <c r="G207" s="202" t="s">
        <v>151</v>
      </c>
      <c r="H207" s="202" t="s">
        <v>151</v>
      </c>
      <c r="I207" s="132" t="s">
        <v>151</v>
      </c>
      <c r="J207" s="202" t="s">
        <v>151</v>
      </c>
      <c r="K207" s="202" t="s">
        <v>151</v>
      </c>
      <c r="L207" s="132" t="s">
        <v>151</v>
      </c>
      <c r="M207" s="202" t="s">
        <v>151</v>
      </c>
      <c r="N207" s="202" t="s">
        <v>151</v>
      </c>
      <c r="O207" s="132" t="s">
        <v>151</v>
      </c>
      <c r="P207" s="132">
        <v>-41000</v>
      </c>
      <c r="Q207" s="132">
        <v>-41000</v>
      </c>
      <c r="R207" s="132" t="s">
        <v>151</v>
      </c>
      <c r="S207" s="132">
        <v>-41000</v>
      </c>
    </row>
    <row r="208" spans="1:19">
      <c r="A208" s="211" t="s">
        <v>1606</v>
      </c>
      <c r="B208" s="211" t="s">
        <v>1607</v>
      </c>
      <c r="C208" s="132" t="s">
        <v>151</v>
      </c>
      <c r="D208" s="132">
        <v>-160711</v>
      </c>
      <c r="E208" s="212">
        <v>0.21840000000000001</v>
      </c>
      <c r="F208" s="132">
        <v>-35099</v>
      </c>
      <c r="G208" s="202">
        <v>-984.89</v>
      </c>
      <c r="H208" s="212">
        <v>4.2214999999999998</v>
      </c>
      <c r="I208" s="132">
        <v>-4158</v>
      </c>
      <c r="J208" s="202">
        <v>-3760.88</v>
      </c>
      <c r="K208" s="212">
        <v>32.823599999999999</v>
      </c>
      <c r="L208" s="132">
        <v>-123446</v>
      </c>
      <c r="M208" s="202" t="s">
        <v>151</v>
      </c>
      <c r="N208" s="202" t="s">
        <v>151</v>
      </c>
      <c r="O208" s="132" t="s">
        <v>151</v>
      </c>
      <c r="P208" s="132">
        <v>-9956264</v>
      </c>
      <c r="Q208" s="132">
        <v>-10118967</v>
      </c>
      <c r="R208" s="132">
        <v>9757320</v>
      </c>
      <c r="S208" s="132">
        <v>-361647</v>
      </c>
    </row>
    <row r="209" spans="1:19">
      <c r="A209" s="211" t="s">
        <v>1608</v>
      </c>
      <c r="B209" s="211" t="s">
        <v>1609</v>
      </c>
      <c r="C209" s="132" t="s">
        <v>151</v>
      </c>
      <c r="D209" s="132">
        <v>-500000</v>
      </c>
      <c r="E209" s="212">
        <v>0.21840000000000001</v>
      </c>
      <c r="F209" s="132">
        <v>-109200</v>
      </c>
      <c r="G209" s="202" t="s">
        <v>151</v>
      </c>
      <c r="H209" s="202" t="s">
        <v>151</v>
      </c>
      <c r="I209" s="132" t="s">
        <v>151</v>
      </c>
      <c r="J209" s="202">
        <v>-79754.47</v>
      </c>
      <c r="K209" s="212">
        <v>32.823599999999999</v>
      </c>
      <c r="L209" s="132">
        <v>-2617829</v>
      </c>
      <c r="M209" s="202" t="s">
        <v>151</v>
      </c>
      <c r="N209" s="202" t="s">
        <v>151</v>
      </c>
      <c r="O209" s="132" t="s">
        <v>151</v>
      </c>
      <c r="P209" s="132" t="s">
        <v>151</v>
      </c>
      <c r="Q209" s="132">
        <v>-2727029</v>
      </c>
      <c r="R209" s="132" t="s">
        <v>151</v>
      </c>
      <c r="S209" s="132">
        <v>-2727029</v>
      </c>
    </row>
    <row r="210" spans="1:19">
      <c r="A210" s="211" t="s">
        <v>1610</v>
      </c>
      <c r="B210" s="211" t="s">
        <v>1611</v>
      </c>
      <c r="C210" s="132" t="s">
        <v>151</v>
      </c>
      <c r="D210" s="132">
        <v>-83</v>
      </c>
      <c r="E210" s="212">
        <v>0.21840000000000001</v>
      </c>
      <c r="F210" s="132">
        <v>-18</v>
      </c>
      <c r="G210" s="202">
        <v>-112480871.79000001</v>
      </c>
      <c r="H210" s="212">
        <v>4.2214999999999998</v>
      </c>
      <c r="I210" s="132">
        <v>-474838000</v>
      </c>
      <c r="J210" s="202">
        <v>-4611506.57</v>
      </c>
      <c r="K210" s="212">
        <v>32.823599999999999</v>
      </c>
      <c r="L210" s="132">
        <v>-151366247</v>
      </c>
      <c r="M210" s="202" t="s">
        <v>151</v>
      </c>
      <c r="N210" s="202" t="s">
        <v>151</v>
      </c>
      <c r="O210" s="132" t="s">
        <v>151</v>
      </c>
      <c r="P210" s="132">
        <v>-560030998</v>
      </c>
      <c r="Q210" s="132">
        <v>-1186235263</v>
      </c>
      <c r="R210" s="132" t="s">
        <v>151</v>
      </c>
      <c r="S210" s="132">
        <v>-1186235263</v>
      </c>
    </row>
    <row r="211" spans="1:19">
      <c r="A211" s="211" t="s">
        <v>1612</v>
      </c>
      <c r="B211" s="211" t="s">
        <v>1613</v>
      </c>
      <c r="C211" s="132" t="s">
        <v>151</v>
      </c>
      <c r="D211" s="132">
        <v>211894</v>
      </c>
      <c r="E211" s="212">
        <v>0.21840000000000001</v>
      </c>
      <c r="F211" s="132">
        <v>46278</v>
      </c>
      <c r="G211" s="202">
        <v>11743.23</v>
      </c>
      <c r="H211" s="212">
        <v>4.2214999999999998</v>
      </c>
      <c r="I211" s="132">
        <v>49574</v>
      </c>
      <c r="J211" s="202">
        <v>18631.330000000002</v>
      </c>
      <c r="K211" s="212">
        <v>32.823599999999999</v>
      </c>
      <c r="L211" s="132">
        <v>611547</v>
      </c>
      <c r="M211" s="202">
        <v>323.19</v>
      </c>
      <c r="N211" s="212">
        <v>32.823599999999999</v>
      </c>
      <c r="O211" s="132">
        <v>10608</v>
      </c>
      <c r="P211" s="132">
        <v>16562</v>
      </c>
      <c r="Q211" s="132">
        <v>734569</v>
      </c>
      <c r="R211" s="132" t="s">
        <v>151</v>
      </c>
      <c r="S211" s="132">
        <v>734569</v>
      </c>
    </row>
    <row r="212" spans="1:19">
      <c r="A212" s="211" t="s">
        <v>1614</v>
      </c>
      <c r="B212" s="211" t="s">
        <v>1615</v>
      </c>
      <c r="C212" s="132" t="s">
        <v>151</v>
      </c>
      <c r="D212" s="132" t="s">
        <v>151</v>
      </c>
      <c r="E212" s="132" t="s">
        <v>151</v>
      </c>
      <c r="F212" s="132" t="s">
        <v>151</v>
      </c>
      <c r="G212" s="202" t="s">
        <v>151</v>
      </c>
      <c r="H212" s="202" t="s">
        <v>151</v>
      </c>
      <c r="I212" s="132" t="s">
        <v>151</v>
      </c>
      <c r="J212" s="202" t="s">
        <v>151</v>
      </c>
      <c r="K212" s="202" t="s">
        <v>151</v>
      </c>
      <c r="L212" s="132" t="s">
        <v>151</v>
      </c>
      <c r="M212" s="202" t="s">
        <v>151</v>
      </c>
      <c r="N212" s="202" t="s">
        <v>151</v>
      </c>
      <c r="O212" s="132" t="s">
        <v>151</v>
      </c>
      <c r="P212" s="132">
        <v>5444</v>
      </c>
      <c r="Q212" s="132">
        <v>5444</v>
      </c>
      <c r="R212" s="132" t="s">
        <v>151</v>
      </c>
      <c r="S212" s="132">
        <v>5444</v>
      </c>
    </row>
    <row r="213" spans="1:19">
      <c r="A213" s="211" t="s">
        <v>1616</v>
      </c>
      <c r="B213" s="211" t="s">
        <v>1617</v>
      </c>
      <c r="C213" s="132" t="s">
        <v>151</v>
      </c>
      <c r="D213" s="132" t="s">
        <v>151</v>
      </c>
      <c r="E213" s="132" t="s">
        <v>151</v>
      </c>
      <c r="F213" s="132" t="s">
        <v>151</v>
      </c>
      <c r="G213" s="202" t="s">
        <v>151</v>
      </c>
      <c r="H213" s="202" t="s">
        <v>151</v>
      </c>
      <c r="I213" s="132" t="s">
        <v>151</v>
      </c>
      <c r="J213" s="202" t="s">
        <v>151</v>
      </c>
      <c r="K213" s="202" t="s">
        <v>151</v>
      </c>
      <c r="L213" s="132" t="s">
        <v>151</v>
      </c>
      <c r="M213" s="202" t="s">
        <v>151</v>
      </c>
      <c r="N213" s="202" t="s">
        <v>151</v>
      </c>
      <c r="O213" s="132" t="s">
        <v>151</v>
      </c>
      <c r="P213" s="132">
        <v>321802</v>
      </c>
      <c r="Q213" s="132">
        <v>321802</v>
      </c>
      <c r="R213" s="132">
        <v>-321802</v>
      </c>
      <c r="S213" s="132">
        <v>0</v>
      </c>
    </row>
    <row r="214" spans="1:19">
      <c r="A214" s="211" t="s">
        <v>1618</v>
      </c>
      <c r="B214" s="211" t="s">
        <v>1619</v>
      </c>
      <c r="C214" s="132" t="s">
        <v>151</v>
      </c>
      <c r="D214" s="132" t="s">
        <v>151</v>
      </c>
      <c r="E214" s="132" t="s">
        <v>151</v>
      </c>
      <c r="F214" s="132" t="s">
        <v>151</v>
      </c>
      <c r="G214" s="202" t="s">
        <v>151</v>
      </c>
      <c r="H214" s="202" t="s">
        <v>151</v>
      </c>
      <c r="I214" s="132" t="s">
        <v>151</v>
      </c>
      <c r="J214" s="202">
        <v>133.97999999999999</v>
      </c>
      <c r="K214" s="212">
        <v>32.823599999999999</v>
      </c>
      <c r="L214" s="132">
        <v>4398</v>
      </c>
      <c r="M214" s="202">
        <v>-46.62</v>
      </c>
      <c r="N214" s="212">
        <v>32.823599999999999</v>
      </c>
      <c r="O214" s="132">
        <v>-1530</v>
      </c>
      <c r="P214" s="132">
        <v>2847</v>
      </c>
      <c r="Q214" s="132">
        <v>5715</v>
      </c>
      <c r="R214" s="132" t="s">
        <v>151</v>
      </c>
      <c r="S214" s="132">
        <v>5715</v>
      </c>
    </row>
    <row r="215" spans="1:19">
      <c r="A215" s="211" t="s">
        <v>1620</v>
      </c>
      <c r="B215" s="211" t="s">
        <v>1621</v>
      </c>
      <c r="C215" s="132" t="s">
        <v>151</v>
      </c>
      <c r="D215" s="132">
        <v>1149900</v>
      </c>
      <c r="E215" s="212">
        <v>0.21840000000000001</v>
      </c>
      <c r="F215" s="132">
        <v>251138</v>
      </c>
      <c r="G215" s="202" t="s">
        <v>151</v>
      </c>
      <c r="H215" s="202" t="s">
        <v>151</v>
      </c>
      <c r="I215" s="132" t="s">
        <v>151</v>
      </c>
      <c r="J215" s="202">
        <v>750.71</v>
      </c>
      <c r="K215" s="212">
        <v>32.823599999999999</v>
      </c>
      <c r="L215" s="132">
        <v>24641</v>
      </c>
      <c r="M215" s="202" t="s">
        <v>151</v>
      </c>
      <c r="N215" s="202" t="s">
        <v>151</v>
      </c>
      <c r="O215" s="132" t="s">
        <v>151</v>
      </c>
      <c r="P215" s="132">
        <v>24462</v>
      </c>
      <c r="Q215" s="132">
        <v>300241</v>
      </c>
      <c r="R215" s="132" t="s">
        <v>151</v>
      </c>
      <c r="S215" s="132">
        <v>300241</v>
      </c>
    </row>
    <row r="216" spans="1:19">
      <c r="A216" s="211" t="s">
        <v>1622</v>
      </c>
      <c r="B216" s="211" t="s">
        <v>1623</v>
      </c>
      <c r="C216" s="132" t="s">
        <v>151</v>
      </c>
      <c r="D216" s="132">
        <v>90</v>
      </c>
      <c r="E216" s="212">
        <v>0.21840000000000001</v>
      </c>
      <c r="F216" s="132">
        <v>20</v>
      </c>
      <c r="G216" s="202">
        <v>112046807.63</v>
      </c>
      <c r="H216" s="212">
        <v>4.2214999999999998</v>
      </c>
      <c r="I216" s="132">
        <v>473005598</v>
      </c>
      <c r="J216" s="202">
        <v>4609802.53</v>
      </c>
      <c r="K216" s="212">
        <v>32.823599999999999</v>
      </c>
      <c r="L216" s="132">
        <v>151310314</v>
      </c>
      <c r="M216" s="202" t="s">
        <v>151</v>
      </c>
      <c r="N216" s="202" t="s">
        <v>151</v>
      </c>
      <c r="O216" s="132" t="s">
        <v>151</v>
      </c>
      <c r="P216" s="132">
        <v>560212031</v>
      </c>
      <c r="Q216" s="132">
        <v>1184527963</v>
      </c>
      <c r="R216" s="132" t="s">
        <v>151</v>
      </c>
      <c r="S216" s="132">
        <v>1184527963</v>
      </c>
    </row>
    <row r="217" spans="1:19">
      <c r="A217" s="211" t="s">
        <v>1624</v>
      </c>
      <c r="B217" s="211" t="s">
        <v>1625</v>
      </c>
      <c r="C217" s="132" t="s">
        <v>151</v>
      </c>
      <c r="D217" s="132">
        <v>19081125</v>
      </c>
      <c r="E217" s="212">
        <v>0.21840000000000001</v>
      </c>
      <c r="F217" s="132">
        <v>4167318</v>
      </c>
      <c r="G217" s="202">
        <v>115669.18</v>
      </c>
      <c r="H217" s="212">
        <v>4.2214999999999998</v>
      </c>
      <c r="I217" s="132">
        <v>488297</v>
      </c>
      <c r="J217" s="202">
        <v>35347.79</v>
      </c>
      <c r="K217" s="212">
        <v>32.823599999999999</v>
      </c>
      <c r="L217" s="132">
        <v>1160242</v>
      </c>
      <c r="M217" s="202">
        <v>36426.629999999997</v>
      </c>
      <c r="N217" s="212">
        <v>32.823599999999999</v>
      </c>
      <c r="O217" s="132">
        <v>1195653</v>
      </c>
      <c r="P217" s="132">
        <v>12134049</v>
      </c>
      <c r="Q217" s="132">
        <v>19145559</v>
      </c>
      <c r="R217" s="132" t="s">
        <v>151</v>
      </c>
      <c r="S217" s="132">
        <v>19145559</v>
      </c>
    </row>
  </sheetData>
  <mergeCells count="8">
    <mergeCell ref="S1:S3"/>
    <mergeCell ref="A3:B3"/>
    <mergeCell ref="E1:E3"/>
    <mergeCell ref="H1:H3"/>
    <mergeCell ref="K1:K3"/>
    <mergeCell ref="N1:N3"/>
    <mergeCell ref="Q1:Q3"/>
    <mergeCell ref="R1:R3"/>
  </mergeCells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1" sqref="I21"/>
    </sheetView>
  </sheetViews>
  <sheetFormatPr defaultRowHeight="17"/>
  <cols>
    <col min="1" max="1" width="43.7265625" style="116" customWidth="1"/>
    <col min="2" max="2" width="18.36328125" style="116" customWidth="1"/>
    <col min="3" max="3" width="9.6328125" style="116" customWidth="1"/>
    <col min="4" max="4" width="1.7265625" style="116" customWidth="1"/>
    <col min="5" max="5" width="18.36328125" style="116" customWidth="1"/>
    <col min="6" max="6" width="9.6328125" style="116" customWidth="1"/>
  </cols>
  <sheetData>
    <row r="1" spans="1:6">
      <c r="A1" s="256" t="s">
        <v>150</v>
      </c>
      <c r="B1" s="256" t="s">
        <v>150</v>
      </c>
      <c r="C1" s="256" t="s">
        <v>150</v>
      </c>
      <c r="D1" s="256" t="s">
        <v>150</v>
      </c>
      <c r="E1" s="256" t="s">
        <v>150</v>
      </c>
      <c r="F1" s="256" t="s">
        <v>150</v>
      </c>
    </row>
    <row r="2" spans="1:6">
      <c r="A2" s="200" t="s">
        <v>151</v>
      </c>
      <c r="B2" s="200" t="s">
        <v>151</v>
      </c>
      <c r="C2" s="200" t="s">
        <v>151</v>
      </c>
      <c r="D2" s="200" t="s">
        <v>151</v>
      </c>
      <c r="E2" s="200" t="s">
        <v>151</v>
      </c>
      <c r="F2" s="200" t="s">
        <v>151</v>
      </c>
    </row>
    <row r="3" spans="1:6">
      <c r="A3" s="100" t="s">
        <v>152</v>
      </c>
      <c r="B3" s="256" t="s">
        <v>153</v>
      </c>
      <c r="C3" s="256" t="s">
        <v>153</v>
      </c>
      <c r="E3" s="256" t="s">
        <v>153</v>
      </c>
      <c r="F3" s="256" t="s">
        <v>153</v>
      </c>
    </row>
    <row r="4" spans="1:6">
      <c r="A4" s="100" t="s">
        <v>154</v>
      </c>
      <c r="B4" s="256" t="s">
        <v>155</v>
      </c>
      <c r="C4" s="256" t="s">
        <v>155</v>
      </c>
      <c r="E4" s="256" t="s">
        <v>155</v>
      </c>
      <c r="F4" s="256" t="s">
        <v>155</v>
      </c>
    </row>
    <row r="5" spans="1:6">
      <c r="A5" s="100" t="s">
        <v>156</v>
      </c>
      <c r="B5" s="256" t="s">
        <v>157</v>
      </c>
      <c r="C5" s="256" t="s">
        <v>157</v>
      </c>
      <c r="E5" s="256" t="s">
        <v>157</v>
      </c>
      <c r="F5" s="256" t="s">
        <v>157</v>
      </c>
    </row>
    <row r="6" spans="1:6">
      <c r="A6" s="100" t="s">
        <v>158</v>
      </c>
      <c r="B6" s="256" t="s">
        <v>1626</v>
      </c>
      <c r="C6" s="256" t="s">
        <v>1626</v>
      </c>
      <c r="E6" s="256" t="s">
        <v>159</v>
      </c>
      <c r="F6" s="256" t="s">
        <v>159</v>
      </c>
    </row>
    <row r="7" spans="1:6">
      <c r="B7" s="257" t="s">
        <v>1627</v>
      </c>
      <c r="C7" s="257" t="s">
        <v>1627</v>
      </c>
      <c r="E7" s="257" t="s">
        <v>738</v>
      </c>
      <c r="F7" s="257" t="s">
        <v>738</v>
      </c>
    </row>
    <row r="8" spans="1:6">
      <c r="B8" s="201" t="s">
        <v>160</v>
      </c>
      <c r="C8" s="201" t="s">
        <v>161</v>
      </c>
      <c r="E8" s="201" t="s">
        <v>160</v>
      </c>
      <c r="F8" s="201" t="s">
        <v>161</v>
      </c>
    </row>
    <row r="9" spans="1:6">
      <c r="A9" s="102" t="s">
        <v>162</v>
      </c>
      <c r="B9" s="124">
        <v>933520406</v>
      </c>
      <c r="C9" s="124">
        <v>100</v>
      </c>
      <c r="E9" s="124">
        <v>3575187857</v>
      </c>
      <c r="F9" s="124">
        <v>100</v>
      </c>
    </row>
    <row r="10" spans="1:6">
      <c r="A10" s="102" t="s">
        <v>163</v>
      </c>
      <c r="B10" s="125">
        <v>-768338847</v>
      </c>
      <c r="C10" s="125">
        <v>-82.305499999999995</v>
      </c>
      <c r="E10" s="125">
        <v>-3024492058</v>
      </c>
      <c r="F10" s="125">
        <v>-84.596699999999998</v>
      </c>
    </row>
    <row r="11" spans="1:6">
      <c r="A11" s="102" t="s">
        <v>164</v>
      </c>
      <c r="B11" s="125">
        <v>165181559</v>
      </c>
      <c r="C11" s="125">
        <v>17.694400000000002</v>
      </c>
      <c r="E11" s="125">
        <v>550695799</v>
      </c>
      <c r="F11" s="125">
        <v>15.4032</v>
      </c>
    </row>
    <row r="12" spans="1:6">
      <c r="A12" s="102" t="s">
        <v>1628</v>
      </c>
      <c r="B12" s="102" t="s">
        <v>151</v>
      </c>
      <c r="C12" s="102" t="s">
        <v>151</v>
      </c>
      <c r="E12" s="102" t="s">
        <v>151</v>
      </c>
      <c r="F12" s="102" t="s">
        <v>151</v>
      </c>
    </row>
    <row r="13" spans="1:6">
      <c r="A13" s="102" t="s">
        <v>1629</v>
      </c>
      <c r="B13" s="124">
        <v>-23105722</v>
      </c>
      <c r="C13" s="124">
        <v>-2.4750999999999999</v>
      </c>
      <c r="E13" s="124">
        <v>-94664116</v>
      </c>
      <c r="F13" s="124">
        <v>-2.6478000000000002</v>
      </c>
    </row>
    <row r="14" spans="1:6">
      <c r="A14" s="102" t="s">
        <v>1630</v>
      </c>
      <c r="B14" s="124">
        <v>-73211898</v>
      </c>
      <c r="C14" s="124">
        <v>-7.8425000000000002</v>
      </c>
      <c r="E14" s="124">
        <v>-263317015</v>
      </c>
      <c r="F14" s="124">
        <v>-7.3651</v>
      </c>
    </row>
    <row r="15" spans="1:6">
      <c r="A15" s="102" t="s">
        <v>1631</v>
      </c>
      <c r="B15" s="124">
        <v>-4190394</v>
      </c>
      <c r="C15" s="124">
        <v>-0.44879999999999998</v>
      </c>
      <c r="E15" s="124">
        <v>-16150899</v>
      </c>
      <c r="F15" s="124">
        <v>-0.45169999999999999</v>
      </c>
    </row>
    <row r="16" spans="1:6">
      <c r="A16" s="102" t="s">
        <v>1632</v>
      </c>
      <c r="B16" s="125">
        <v>-8225466</v>
      </c>
      <c r="C16" s="125">
        <v>-0.88109999999999999</v>
      </c>
      <c r="E16" s="125">
        <v>-2243602</v>
      </c>
      <c r="F16" s="125">
        <v>-6.2700000000000006E-2</v>
      </c>
    </row>
    <row r="17" spans="1:6">
      <c r="A17" s="102" t="s">
        <v>1633</v>
      </c>
      <c r="B17" s="125">
        <v>-108733480</v>
      </c>
      <c r="C17" s="125">
        <v>-11.647600000000001</v>
      </c>
      <c r="E17" s="125">
        <v>-376375632</v>
      </c>
      <c r="F17" s="125">
        <v>-10.5274</v>
      </c>
    </row>
    <row r="18" spans="1:6">
      <c r="A18" s="102" t="s">
        <v>1634</v>
      </c>
      <c r="B18" s="125">
        <v>56448079</v>
      </c>
      <c r="C18" s="125">
        <v>6.0467000000000004</v>
      </c>
      <c r="E18" s="125">
        <v>174320167</v>
      </c>
      <c r="F18" s="125">
        <v>4.8757999999999999</v>
      </c>
    </row>
    <row r="19" spans="1:6">
      <c r="A19" s="102" t="s">
        <v>1635</v>
      </c>
      <c r="B19" s="102" t="s">
        <v>151</v>
      </c>
      <c r="C19" s="102" t="s">
        <v>151</v>
      </c>
      <c r="E19" s="102" t="s">
        <v>151</v>
      </c>
      <c r="F19" s="102" t="s">
        <v>151</v>
      </c>
    </row>
    <row r="20" spans="1:6">
      <c r="A20" s="102" t="s">
        <v>1636</v>
      </c>
      <c r="B20" s="124">
        <v>694635</v>
      </c>
      <c r="C20" s="124">
        <v>7.4399999999999994E-2</v>
      </c>
      <c r="E20" s="124">
        <v>2243881</v>
      </c>
      <c r="F20" s="124">
        <v>6.2700000000000006E-2</v>
      </c>
    </row>
    <row r="21" spans="1:6">
      <c r="A21" s="102" t="s">
        <v>1637</v>
      </c>
      <c r="B21" s="124">
        <v>-6247</v>
      </c>
      <c r="C21" s="124">
        <v>-5.9999999999999995E-4</v>
      </c>
      <c r="E21" s="124">
        <v>2727029</v>
      </c>
      <c r="F21" s="124">
        <v>7.6200000000000004E-2</v>
      </c>
    </row>
    <row r="22" spans="1:6">
      <c r="A22" s="102" t="s">
        <v>1638</v>
      </c>
      <c r="B22" s="124">
        <v>-485530</v>
      </c>
      <c r="C22" s="124">
        <v>-5.1999999999999998E-2</v>
      </c>
      <c r="E22" s="124">
        <v>1803991</v>
      </c>
      <c r="F22" s="124">
        <v>5.04E-2</v>
      </c>
    </row>
    <row r="23" spans="1:6">
      <c r="A23" s="102" t="s">
        <v>1639</v>
      </c>
      <c r="B23" s="124">
        <v>0</v>
      </c>
      <c r="C23" s="124">
        <v>0</v>
      </c>
      <c r="E23" s="124">
        <v>0</v>
      </c>
      <c r="F23" s="124">
        <v>0</v>
      </c>
    </row>
    <row r="24" spans="1:6">
      <c r="A24" s="102" t="s">
        <v>1640</v>
      </c>
      <c r="B24" s="125">
        <v>-175157</v>
      </c>
      <c r="C24" s="125">
        <v>-1.8700000000000001E-2</v>
      </c>
      <c r="E24" s="125">
        <v>-740013</v>
      </c>
      <c r="F24" s="125">
        <v>-2.06E-2</v>
      </c>
    </row>
    <row r="25" spans="1:6">
      <c r="A25" s="102" t="s">
        <v>1641</v>
      </c>
      <c r="B25" s="125">
        <v>27701</v>
      </c>
      <c r="C25" s="125">
        <v>2.8999999999999998E-3</v>
      </c>
      <c r="E25" s="125">
        <v>6034888</v>
      </c>
      <c r="F25" s="125">
        <v>0.16869999999999999</v>
      </c>
    </row>
    <row r="26" spans="1:6">
      <c r="A26" s="102" t="s">
        <v>1642</v>
      </c>
      <c r="B26" s="124">
        <v>56475780</v>
      </c>
      <c r="C26" s="124">
        <v>6.0496999999999996</v>
      </c>
      <c r="E26" s="124">
        <v>180355055</v>
      </c>
      <c r="F26" s="124">
        <v>5.0446</v>
      </c>
    </row>
    <row r="27" spans="1:6">
      <c r="A27" s="102" t="s">
        <v>1643</v>
      </c>
      <c r="B27" s="125">
        <v>-5668683</v>
      </c>
      <c r="C27" s="125">
        <v>-0.60719999999999996</v>
      </c>
      <c r="E27" s="125">
        <v>-19145559</v>
      </c>
      <c r="F27" s="125">
        <v>-0.53549999999999998</v>
      </c>
    </row>
    <row r="28" spans="1:6">
      <c r="A28" s="102" t="s">
        <v>1644</v>
      </c>
      <c r="B28" s="125">
        <v>50807097</v>
      </c>
      <c r="C28" s="125">
        <v>5.4424999999999999</v>
      </c>
      <c r="E28" s="125">
        <v>161209496</v>
      </c>
      <c r="F28" s="125">
        <v>4.5091000000000001</v>
      </c>
    </row>
    <row r="29" spans="1:6">
      <c r="A29" s="102" t="s">
        <v>1645</v>
      </c>
      <c r="B29" s="102" t="s">
        <v>151</v>
      </c>
      <c r="C29" s="102" t="s">
        <v>151</v>
      </c>
      <c r="E29" s="102" t="s">
        <v>151</v>
      </c>
      <c r="F29" s="102" t="s">
        <v>151</v>
      </c>
    </row>
    <row r="30" spans="1:6">
      <c r="A30" s="102" t="s">
        <v>1646</v>
      </c>
      <c r="B30" s="102" t="s">
        <v>151</v>
      </c>
      <c r="C30" s="102" t="s">
        <v>151</v>
      </c>
      <c r="E30" s="102" t="s">
        <v>151</v>
      </c>
      <c r="F30" s="102" t="s">
        <v>151</v>
      </c>
    </row>
    <row r="31" spans="1:6">
      <c r="A31" s="102" t="s">
        <v>1647</v>
      </c>
      <c r="B31" s="124">
        <v>0</v>
      </c>
      <c r="C31" s="124">
        <v>0</v>
      </c>
      <c r="E31" s="124">
        <v>0</v>
      </c>
      <c r="F31" s="124">
        <v>0</v>
      </c>
    </row>
    <row r="32" spans="1:6">
      <c r="A32" s="102" t="s">
        <v>1648</v>
      </c>
      <c r="B32" s="124">
        <v>0</v>
      </c>
      <c r="C32" s="124">
        <v>0</v>
      </c>
      <c r="E32" s="124">
        <v>0</v>
      </c>
      <c r="F32" s="124">
        <v>0</v>
      </c>
    </row>
    <row r="33" spans="1:6">
      <c r="A33" s="102" t="s">
        <v>1649</v>
      </c>
      <c r="B33" s="125">
        <v>0</v>
      </c>
      <c r="C33" s="125">
        <v>0</v>
      </c>
      <c r="E33" s="125">
        <v>0</v>
      </c>
      <c r="F33" s="125">
        <v>0</v>
      </c>
    </row>
    <row r="34" spans="1:6">
      <c r="A34" s="102" t="s">
        <v>1650</v>
      </c>
      <c r="B34" s="125">
        <v>0</v>
      </c>
      <c r="C34" s="125">
        <v>0</v>
      </c>
      <c r="E34" s="125">
        <v>0</v>
      </c>
      <c r="F34" s="125">
        <v>0</v>
      </c>
    </row>
    <row r="35" spans="1:6">
      <c r="A35" s="102" t="s">
        <v>1651</v>
      </c>
      <c r="B35" s="102" t="s">
        <v>151</v>
      </c>
      <c r="C35" s="102" t="s">
        <v>151</v>
      </c>
      <c r="E35" s="102" t="s">
        <v>151</v>
      </c>
      <c r="F35" s="102" t="s">
        <v>151</v>
      </c>
    </row>
    <row r="36" spans="1:6">
      <c r="A36" s="102" t="s">
        <v>1652</v>
      </c>
      <c r="B36" s="124">
        <v>-64905807</v>
      </c>
      <c r="C36" s="124">
        <v>-6.9527999999999999</v>
      </c>
      <c r="E36" s="124">
        <v>0</v>
      </c>
      <c r="F36" s="124">
        <v>0</v>
      </c>
    </row>
    <row r="37" spans="1:6">
      <c r="A37" s="102" t="s">
        <v>1653</v>
      </c>
      <c r="B37" s="125">
        <v>0</v>
      </c>
      <c r="C37" s="125">
        <v>0</v>
      </c>
      <c r="E37" s="125">
        <v>0</v>
      </c>
      <c r="F37" s="125">
        <v>0</v>
      </c>
    </row>
    <row r="38" spans="1:6">
      <c r="A38" s="102" t="s">
        <v>1654</v>
      </c>
      <c r="B38" s="125">
        <v>-64905807</v>
      </c>
      <c r="C38" s="125">
        <v>-6.9527999999999999</v>
      </c>
      <c r="E38" s="125">
        <v>0</v>
      </c>
      <c r="F38" s="125">
        <v>0</v>
      </c>
    </row>
    <row r="39" spans="1:6">
      <c r="A39" s="102" t="s">
        <v>1655</v>
      </c>
      <c r="B39" s="125">
        <v>-64905807</v>
      </c>
      <c r="C39" s="125">
        <v>-6.9527999999999999</v>
      </c>
      <c r="E39" s="125">
        <v>0</v>
      </c>
      <c r="F39" s="125">
        <v>0</v>
      </c>
    </row>
    <row r="40" spans="1:6" ht="17.5" thickBot="1">
      <c r="A40" s="102" t="s">
        <v>1656</v>
      </c>
      <c r="B40" s="213">
        <v>-14098710</v>
      </c>
      <c r="C40" s="213">
        <v>-1.5102</v>
      </c>
      <c r="E40" s="213">
        <v>161209496</v>
      </c>
      <c r="F40" s="213">
        <v>4.5091000000000001</v>
      </c>
    </row>
    <row r="41" spans="1:6" ht="17.5" thickTop="1">
      <c r="A41" s="102" t="s">
        <v>1657</v>
      </c>
      <c r="B41" s="102" t="s">
        <v>151</v>
      </c>
      <c r="C41" s="102" t="s">
        <v>151</v>
      </c>
      <c r="E41" s="102" t="s">
        <v>151</v>
      </c>
      <c r="F41" s="102" t="s">
        <v>151</v>
      </c>
    </row>
    <row r="42" spans="1:6" ht="17.5" thickBot="1">
      <c r="A42" s="102" t="s">
        <v>1658</v>
      </c>
      <c r="B42" s="214">
        <v>0</v>
      </c>
      <c r="C42" s="213" t="s">
        <v>151</v>
      </c>
      <c r="E42" s="214">
        <v>2.2068819999999998</v>
      </c>
      <c r="F42" s="213" t="s">
        <v>151</v>
      </c>
    </row>
    <row r="43" spans="1:6" ht="18" thickTop="1" thickBot="1">
      <c r="A43" s="102" t="s">
        <v>1659</v>
      </c>
      <c r="B43" s="214">
        <v>0</v>
      </c>
      <c r="C43" s="213" t="s">
        <v>151</v>
      </c>
      <c r="E43" s="214">
        <v>0</v>
      </c>
      <c r="F43" s="213" t="s">
        <v>151</v>
      </c>
    </row>
  </sheetData>
  <mergeCells count="11">
    <mergeCell ref="B6:C6"/>
    <mergeCell ref="E6:F6"/>
    <mergeCell ref="B7:C7"/>
    <mergeCell ref="E7:F7"/>
    <mergeCell ref="A1:F1"/>
    <mergeCell ref="B3:C3"/>
    <mergeCell ref="E3:F3"/>
    <mergeCell ref="B4:C4"/>
    <mergeCell ref="E4:F4"/>
    <mergeCell ref="B5:C5"/>
    <mergeCell ref="E5:F5"/>
  </mergeCells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"/>
  <sheetViews>
    <sheetView topLeftCell="X1" zoomScale="80" zoomScaleNormal="80" zoomScaleSheetLayoutView="50" workbookViewId="0">
      <selection activeCell="X2" sqref="X2"/>
    </sheetView>
  </sheetViews>
  <sheetFormatPr defaultColWidth="9" defaultRowHeight="13"/>
  <cols>
    <col min="1" max="1" width="9.36328125" style="4" bestFit="1" customWidth="1"/>
    <col min="2" max="2" width="11.36328125" style="4" bestFit="1" customWidth="1"/>
    <col min="3" max="4" width="9.36328125" style="4" bestFit="1" customWidth="1"/>
    <col min="5" max="5" width="10.26953125" style="4" bestFit="1" customWidth="1"/>
    <col min="6" max="6" width="9.36328125" style="4" bestFit="1" customWidth="1"/>
    <col min="7" max="7" width="11.36328125" style="4" bestFit="1" customWidth="1"/>
    <col min="8" max="8" width="9.36328125" style="4" bestFit="1" customWidth="1"/>
    <col min="9" max="9" width="22.453125" style="4" bestFit="1" customWidth="1"/>
    <col min="10" max="10" width="62.453125" style="4" bestFit="1" customWidth="1"/>
    <col min="11" max="11" width="16.26953125" style="4" bestFit="1" customWidth="1"/>
    <col min="12" max="12" width="13.6328125" style="4" bestFit="1" customWidth="1"/>
    <col min="13" max="13" width="9" style="4" bestFit="1" customWidth="1"/>
    <col min="14" max="14" width="5.6328125" style="4" bestFit="1" customWidth="1"/>
    <col min="15" max="15" width="13.6328125" style="4" bestFit="1" customWidth="1"/>
    <col min="16" max="16" width="5.6328125" style="4" bestFit="1" customWidth="1"/>
    <col min="17" max="19" width="9.36328125" style="4" bestFit="1" customWidth="1"/>
    <col min="20" max="20" width="6.453125" style="4" bestFit="1" customWidth="1"/>
    <col min="21" max="21" width="5.6328125" style="4" bestFit="1" customWidth="1"/>
    <col min="22" max="22" width="13.6328125" style="4" bestFit="1" customWidth="1"/>
    <col min="23" max="23" width="5.6328125" style="4" bestFit="1" customWidth="1"/>
    <col min="24" max="24" width="9.36328125" style="4" bestFit="1" customWidth="1"/>
    <col min="25" max="25" width="25.453125" style="4" bestFit="1" customWidth="1"/>
    <col min="26" max="26" width="7.453125" style="4" bestFit="1" customWidth="1"/>
    <col min="27" max="27" width="26.453125" style="4" bestFit="1" customWidth="1"/>
    <col min="28" max="28" width="7.453125" style="4" bestFit="1" customWidth="1"/>
    <col min="29" max="29" width="5.6328125" style="4" bestFit="1" customWidth="1"/>
    <col min="30" max="30" width="9.36328125" style="4" bestFit="1" customWidth="1"/>
    <col min="31" max="31" width="13.6328125" style="4" bestFit="1" customWidth="1"/>
    <col min="32" max="33" width="9.36328125" style="4" bestFit="1" customWidth="1"/>
    <col min="34" max="34" width="11.36328125" style="4" bestFit="1" customWidth="1"/>
    <col min="35" max="35" width="5.6328125" style="4" bestFit="1" customWidth="1"/>
    <col min="36" max="36" width="9.36328125" style="4" bestFit="1" customWidth="1"/>
    <col min="37" max="37" width="5.6328125" style="4" bestFit="1" customWidth="1"/>
    <col min="38" max="38" width="10.7265625" style="204" bestFit="1" customWidth="1"/>
    <col min="39" max="39" width="22.7265625" style="117" customWidth="1"/>
    <col min="40" max="16384" width="9" style="117"/>
  </cols>
  <sheetData>
    <row r="1" spans="1:39">
      <c r="A1" s="105" t="s">
        <v>13</v>
      </c>
      <c r="B1" s="105" t="s">
        <v>15</v>
      </c>
      <c r="C1" s="105" t="s">
        <v>783</v>
      </c>
      <c r="D1" s="105" t="s">
        <v>784</v>
      </c>
      <c r="E1" s="105" t="s">
        <v>17</v>
      </c>
      <c r="F1" s="105" t="s">
        <v>18</v>
      </c>
      <c r="G1" s="105" t="s">
        <v>785</v>
      </c>
      <c r="H1" s="105" t="s">
        <v>19</v>
      </c>
      <c r="I1" s="105" t="s">
        <v>786</v>
      </c>
      <c r="J1" s="105" t="s">
        <v>29</v>
      </c>
      <c r="K1" s="105" t="s">
        <v>787</v>
      </c>
      <c r="L1" s="105" t="s">
        <v>788</v>
      </c>
      <c r="M1" s="105" t="s">
        <v>160</v>
      </c>
      <c r="N1" s="105" t="s">
        <v>789</v>
      </c>
      <c r="O1" s="105" t="s">
        <v>790</v>
      </c>
      <c r="P1" s="105" t="s">
        <v>789</v>
      </c>
      <c r="Q1" s="105" t="s">
        <v>27</v>
      </c>
      <c r="R1" s="105" t="s">
        <v>26</v>
      </c>
      <c r="S1" s="105" t="s">
        <v>28</v>
      </c>
      <c r="T1" s="105" t="s">
        <v>791</v>
      </c>
      <c r="U1" s="105" t="s">
        <v>792</v>
      </c>
      <c r="V1" s="105" t="s">
        <v>793</v>
      </c>
      <c r="W1" s="105" t="s">
        <v>794</v>
      </c>
      <c r="X1" s="105" t="s">
        <v>33</v>
      </c>
      <c r="Y1" s="105" t="s">
        <v>795</v>
      </c>
      <c r="Z1" s="105" t="s">
        <v>20</v>
      </c>
      <c r="AA1" s="105" t="s">
        <v>796</v>
      </c>
      <c r="AB1" s="105" t="s">
        <v>37</v>
      </c>
      <c r="AC1" s="105" t="s">
        <v>796</v>
      </c>
      <c r="AD1" s="105" t="s">
        <v>32</v>
      </c>
      <c r="AE1" s="105" t="s">
        <v>797</v>
      </c>
      <c r="AF1" s="105" t="s">
        <v>30</v>
      </c>
      <c r="AG1" s="105" t="s">
        <v>31</v>
      </c>
      <c r="AH1" s="105" t="s">
        <v>798</v>
      </c>
      <c r="AI1" s="105" t="s">
        <v>799</v>
      </c>
      <c r="AJ1" s="105" t="s">
        <v>21</v>
      </c>
      <c r="AK1" s="207" t="s">
        <v>692</v>
      </c>
      <c r="AL1" s="208" t="s">
        <v>693</v>
      </c>
      <c r="AM1" s="207" t="s">
        <v>1287</v>
      </c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10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9:H38"/>
  <sheetViews>
    <sheetView workbookViewId="0">
      <selection activeCell="C38" sqref="C38"/>
    </sheetView>
  </sheetViews>
  <sheetFormatPr defaultRowHeight="17"/>
  <cols>
    <col min="4" max="4" width="12" bestFit="1" customWidth="1"/>
    <col min="8" max="8" width="12" bestFit="1" customWidth="1"/>
  </cols>
  <sheetData>
    <row r="29" spans="4:4">
      <c r="D29" s="93"/>
    </row>
    <row r="30" spans="4:4">
      <c r="D30" s="93"/>
    </row>
    <row r="31" spans="4:4">
      <c r="D31" s="93"/>
    </row>
    <row r="32" spans="4:4">
      <c r="D32" s="93"/>
    </row>
    <row r="33" spans="2:8">
      <c r="D33" s="93"/>
    </row>
    <row r="34" spans="2:8">
      <c r="D34" s="93"/>
    </row>
    <row r="35" spans="2:8">
      <c r="C35" s="95"/>
      <c r="D35" s="94"/>
    </row>
    <row r="36" spans="2:8">
      <c r="B36" t="s">
        <v>146</v>
      </c>
      <c r="C36" t="s">
        <v>147</v>
      </c>
    </row>
    <row r="37" spans="2:8">
      <c r="C37" t="s">
        <v>149</v>
      </c>
      <c r="H37" s="93">
        <f>33000+72490+121220+110000</f>
        <v>336710</v>
      </c>
    </row>
    <row r="38" spans="2:8">
      <c r="C38" t="s">
        <v>148</v>
      </c>
    </row>
  </sheetData>
  <phoneticPr fontId="32" type="noConversion"/>
  <pageMargins left="0.7" right="0.7" top="0.75" bottom="0.75" header="0.3" footer="0.3"/>
  <pageSetup paperSize="9" scale="8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3"/>
  <sheetViews>
    <sheetView topLeftCell="A151" workbookViewId="0">
      <selection activeCell="E33" sqref="E33"/>
    </sheetView>
  </sheetViews>
  <sheetFormatPr defaultColWidth="10.90625" defaultRowHeight="12.5"/>
  <cols>
    <col min="1" max="1" width="8.453125" style="4" bestFit="1" customWidth="1"/>
    <col min="2" max="2" width="9.08984375" style="4" bestFit="1" customWidth="1"/>
    <col min="3" max="3" width="11.36328125" style="4" bestFit="1" customWidth="1"/>
    <col min="4" max="4" width="8.453125" style="4" bestFit="1" customWidth="1"/>
    <col min="5" max="6" width="10.36328125" style="4" bestFit="1" customWidth="1"/>
    <col min="7" max="7" width="9.26953125" style="4" bestFit="1" customWidth="1"/>
    <col min="8" max="8" width="6.7265625" style="4" bestFit="1" customWidth="1"/>
    <col min="9" max="9" width="7.26953125" style="4" bestFit="1" customWidth="1"/>
    <col min="10" max="11" width="8.453125" style="4" bestFit="1" customWidth="1"/>
    <col min="12" max="12" width="12.36328125" style="4" bestFit="1" customWidth="1"/>
    <col min="13" max="13" width="5.7265625" style="4" bestFit="1" customWidth="1"/>
    <col min="14" max="14" width="20.08984375" style="104" bestFit="1" customWidth="1"/>
    <col min="15" max="15" width="4.90625" style="4" bestFit="1" customWidth="1"/>
    <col min="16" max="17" width="8.453125" style="4" bestFit="1" customWidth="1"/>
    <col min="18" max="18" width="43.6328125" style="4" bestFit="1" customWidth="1"/>
    <col min="19" max="19" width="11.36328125" style="4" bestFit="1" customWidth="1"/>
    <col min="20" max="20" width="9.36328125" style="4" bestFit="1" customWidth="1"/>
    <col min="21" max="21" width="8.453125" style="4" bestFit="1" customWidth="1"/>
    <col min="22" max="22" width="9.453125" style="4" bestFit="1" customWidth="1"/>
    <col min="23" max="23" width="17.26953125" style="4" bestFit="1" customWidth="1"/>
    <col min="24" max="16384" width="10.90625" style="4"/>
  </cols>
  <sheetData>
    <row r="1" spans="1:23">
      <c r="A1" s="105" t="s">
        <v>13</v>
      </c>
      <c r="B1" s="105" t="s">
        <v>14</v>
      </c>
      <c r="C1" s="105" t="s">
        <v>15</v>
      </c>
      <c r="D1" s="105" t="s">
        <v>16</v>
      </c>
      <c r="E1" s="105" t="s">
        <v>17</v>
      </c>
      <c r="F1" s="105" t="s">
        <v>18</v>
      </c>
      <c r="G1" s="105" t="s">
        <v>19</v>
      </c>
      <c r="H1" s="105" t="s">
        <v>37</v>
      </c>
      <c r="I1" s="105" t="s">
        <v>20</v>
      </c>
      <c r="J1" s="105" t="s">
        <v>21</v>
      </c>
      <c r="K1" s="105" t="s">
        <v>22</v>
      </c>
      <c r="L1" s="105" t="s">
        <v>23</v>
      </c>
      <c r="M1" s="105" t="s">
        <v>24</v>
      </c>
      <c r="N1" s="106" t="s">
        <v>25</v>
      </c>
      <c r="O1" s="105" t="s">
        <v>26</v>
      </c>
      <c r="P1" s="105" t="s">
        <v>27</v>
      </c>
      <c r="Q1" s="105" t="s">
        <v>28</v>
      </c>
      <c r="R1" s="105" t="s">
        <v>29</v>
      </c>
      <c r="S1" s="105" t="s">
        <v>30</v>
      </c>
      <c r="T1" s="105" t="s">
        <v>31</v>
      </c>
      <c r="U1" s="105" t="s">
        <v>32</v>
      </c>
      <c r="V1" s="105" t="s">
        <v>33</v>
      </c>
      <c r="W1" s="105" t="s">
        <v>431</v>
      </c>
    </row>
    <row r="2" spans="1:23">
      <c r="A2" s="4" t="s">
        <v>47</v>
      </c>
      <c r="B2" s="4" t="s">
        <v>327</v>
      </c>
      <c r="C2" s="4" t="s">
        <v>328</v>
      </c>
      <c r="D2" s="4" t="s">
        <v>51</v>
      </c>
      <c r="E2" s="5">
        <v>44706</v>
      </c>
      <c r="F2" s="5">
        <v>44706</v>
      </c>
      <c r="G2" s="4" t="s">
        <v>432</v>
      </c>
      <c r="I2" s="4" t="s">
        <v>135</v>
      </c>
      <c r="J2" s="4" t="s">
        <v>134</v>
      </c>
      <c r="K2" s="4" t="s">
        <v>48</v>
      </c>
      <c r="L2" s="12">
        <v>42780</v>
      </c>
      <c r="M2" s="4" t="s">
        <v>48</v>
      </c>
      <c r="N2" s="107">
        <v>42780</v>
      </c>
      <c r="P2" s="4" t="s">
        <v>49</v>
      </c>
      <c r="R2" s="4" t="s">
        <v>226</v>
      </c>
      <c r="T2" s="5"/>
      <c r="V2" s="4" t="s">
        <v>135</v>
      </c>
      <c r="W2" s="4" t="s">
        <v>433</v>
      </c>
    </row>
    <row r="3" spans="1:23">
      <c r="A3" s="4" t="s">
        <v>47</v>
      </c>
      <c r="B3" s="4" t="s">
        <v>201</v>
      </c>
      <c r="C3" s="4" t="s">
        <v>202</v>
      </c>
      <c r="D3" s="4" t="s">
        <v>51</v>
      </c>
      <c r="E3" s="5">
        <v>44669</v>
      </c>
      <c r="F3" s="5">
        <v>44669</v>
      </c>
      <c r="G3" s="4" t="s">
        <v>432</v>
      </c>
      <c r="I3" s="4" t="s">
        <v>50</v>
      </c>
      <c r="J3" s="4" t="s">
        <v>38</v>
      </c>
      <c r="K3" s="4" t="s">
        <v>48</v>
      </c>
      <c r="L3" s="12">
        <v>2710306</v>
      </c>
      <c r="M3" s="4" t="s">
        <v>48</v>
      </c>
      <c r="N3" s="107">
        <v>2710306</v>
      </c>
      <c r="P3" s="4" t="s">
        <v>52</v>
      </c>
      <c r="R3" s="4" t="s">
        <v>214</v>
      </c>
      <c r="T3" s="5"/>
      <c r="V3" s="4" t="s">
        <v>50</v>
      </c>
      <c r="W3" s="4" t="s">
        <v>434</v>
      </c>
    </row>
    <row r="4" spans="1:23">
      <c r="A4" s="4" t="s">
        <v>47</v>
      </c>
      <c r="B4" s="4" t="s">
        <v>201</v>
      </c>
      <c r="C4" s="4" t="s">
        <v>203</v>
      </c>
      <c r="D4" s="4" t="s">
        <v>51</v>
      </c>
      <c r="E4" s="5">
        <v>44669</v>
      </c>
      <c r="F4" s="5">
        <v>44669</v>
      </c>
      <c r="G4" s="4" t="s">
        <v>432</v>
      </c>
      <c r="I4" s="4" t="s">
        <v>50</v>
      </c>
      <c r="J4" s="4" t="s">
        <v>38</v>
      </c>
      <c r="K4" s="4" t="s">
        <v>48</v>
      </c>
      <c r="L4" s="12">
        <v>2318811</v>
      </c>
      <c r="M4" s="4" t="s">
        <v>48</v>
      </c>
      <c r="N4" s="107">
        <v>2318811</v>
      </c>
      <c r="P4" s="4" t="s">
        <v>137</v>
      </c>
      <c r="R4" s="4" t="s">
        <v>215</v>
      </c>
      <c r="T4" s="5"/>
      <c r="V4" s="4" t="s">
        <v>50</v>
      </c>
      <c r="W4" s="4" t="s">
        <v>435</v>
      </c>
    </row>
    <row r="5" spans="1:23">
      <c r="A5" s="4" t="s">
        <v>47</v>
      </c>
      <c r="B5" s="4" t="s">
        <v>201</v>
      </c>
      <c r="C5" s="4" t="s">
        <v>204</v>
      </c>
      <c r="D5" s="4" t="s">
        <v>51</v>
      </c>
      <c r="E5" s="5">
        <v>44671</v>
      </c>
      <c r="F5" s="5">
        <v>44671</v>
      </c>
      <c r="G5" s="4" t="s">
        <v>432</v>
      </c>
      <c r="I5" s="4" t="s">
        <v>50</v>
      </c>
      <c r="J5" s="4" t="s">
        <v>38</v>
      </c>
      <c r="K5" s="4" t="s">
        <v>48</v>
      </c>
      <c r="L5" s="12">
        <v>162750</v>
      </c>
      <c r="M5" s="4" t="s">
        <v>48</v>
      </c>
      <c r="N5" s="107">
        <v>162750</v>
      </c>
      <c r="P5" s="4" t="s">
        <v>194</v>
      </c>
      <c r="R5" s="4" t="s">
        <v>216</v>
      </c>
      <c r="T5" s="5"/>
      <c r="V5" s="4" t="s">
        <v>50</v>
      </c>
      <c r="W5" s="4" t="s">
        <v>436</v>
      </c>
    </row>
    <row r="6" spans="1:23">
      <c r="A6" s="4" t="s">
        <v>47</v>
      </c>
      <c r="B6" s="4" t="s">
        <v>201</v>
      </c>
      <c r="C6" s="4" t="s">
        <v>205</v>
      </c>
      <c r="D6" s="4" t="s">
        <v>51</v>
      </c>
      <c r="E6" s="5">
        <v>44677</v>
      </c>
      <c r="F6" s="5">
        <v>44677</v>
      </c>
      <c r="G6" s="4" t="s">
        <v>432</v>
      </c>
      <c r="I6" s="4" t="s">
        <v>50</v>
      </c>
      <c r="J6" s="4" t="s">
        <v>38</v>
      </c>
      <c r="K6" s="4" t="s">
        <v>48</v>
      </c>
      <c r="L6" s="12">
        <v>1474449</v>
      </c>
      <c r="M6" s="4" t="s">
        <v>48</v>
      </c>
      <c r="N6" s="107">
        <v>1474449</v>
      </c>
      <c r="P6" s="4" t="s">
        <v>194</v>
      </c>
      <c r="R6" s="4" t="s">
        <v>217</v>
      </c>
      <c r="T6" s="5"/>
      <c r="V6" s="4" t="s">
        <v>50</v>
      </c>
      <c r="W6" s="4" t="s">
        <v>437</v>
      </c>
    </row>
    <row r="7" spans="1:23">
      <c r="A7" s="4" t="s">
        <v>47</v>
      </c>
      <c r="B7" s="4" t="s">
        <v>201</v>
      </c>
      <c r="C7" s="4" t="s">
        <v>206</v>
      </c>
      <c r="D7" s="4" t="s">
        <v>51</v>
      </c>
      <c r="E7" s="5">
        <v>44677</v>
      </c>
      <c r="F7" s="5">
        <v>44677</v>
      </c>
      <c r="G7" s="4" t="s">
        <v>432</v>
      </c>
      <c r="I7" s="4" t="s">
        <v>50</v>
      </c>
      <c r="J7" s="4" t="s">
        <v>38</v>
      </c>
      <c r="K7" s="4" t="s">
        <v>48</v>
      </c>
      <c r="L7" s="12">
        <v>1813358</v>
      </c>
      <c r="M7" s="4" t="s">
        <v>48</v>
      </c>
      <c r="N7" s="107">
        <v>1813358</v>
      </c>
      <c r="P7" s="4" t="s">
        <v>194</v>
      </c>
      <c r="R7" s="4" t="s">
        <v>218</v>
      </c>
      <c r="T7" s="5"/>
      <c r="V7" s="4" t="s">
        <v>50</v>
      </c>
      <c r="W7" s="4" t="s">
        <v>438</v>
      </c>
    </row>
    <row r="8" spans="1:23">
      <c r="A8" s="4" t="s">
        <v>47</v>
      </c>
      <c r="B8" s="4" t="s">
        <v>327</v>
      </c>
      <c r="C8" s="4" t="s">
        <v>329</v>
      </c>
      <c r="D8" s="4" t="s">
        <v>51</v>
      </c>
      <c r="E8" s="5">
        <v>44700</v>
      </c>
      <c r="F8" s="5">
        <v>44700</v>
      </c>
      <c r="G8" s="4" t="s">
        <v>432</v>
      </c>
      <c r="I8" s="4" t="s">
        <v>50</v>
      </c>
      <c r="J8" s="4" t="s">
        <v>38</v>
      </c>
      <c r="K8" s="4" t="s">
        <v>48</v>
      </c>
      <c r="L8" s="12">
        <v>2535616</v>
      </c>
      <c r="M8" s="4" t="s">
        <v>48</v>
      </c>
      <c r="N8" s="107">
        <v>2535616</v>
      </c>
      <c r="P8" s="4" t="s">
        <v>137</v>
      </c>
      <c r="R8" s="4" t="s">
        <v>227</v>
      </c>
      <c r="T8" s="5"/>
      <c r="V8" s="4" t="s">
        <v>50</v>
      </c>
      <c r="W8" s="4" t="s">
        <v>439</v>
      </c>
    </row>
    <row r="9" spans="1:23">
      <c r="A9" s="4" t="s">
        <v>47</v>
      </c>
      <c r="B9" s="4" t="s">
        <v>327</v>
      </c>
      <c r="C9" s="4" t="s">
        <v>330</v>
      </c>
      <c r="D9" s="4" t="s">
        <v>51</v>
      </c>
      <c r="E9" s="5">
        <v>44700</v>
      </c>
      <c r="F9" s="5">
        <v>44700</v>
      </c>
      <c r="G9" s="4" t="s">
        <v>432</v>
      </c>
      <c r="I9" s="4" t="s">
        <v>50</v>
      </c>
      <c r="J9" s="4" t="s">
        <v>38</v>
      </c>
      <c r="K9" s="4" t="s">
        <v>48</v>
      </c>
      <c r="L9" s="12">
        <v>2657951</v>
      </c>
      <c r="M9" s="4" t="s">
        <v>48</v>
      </c>
      <c r="N9" s="107">
        <v>2657951</v>
      </c>
      <c r="P9" s="4" t="s">
        <v>52</v>
      </c>
      <c r="R9" s="4" t="s">
        <v>228</v>
      </c>
      <c r="T9" s="5"/>
      <c r="V9" s="4" t="s">
        <v>50</v>
      </c>
      <c r="W9" s="4" t="s">
        <v>440</v>
      </c>
    </row>
    <row r="10" spans="1:23">
      <c r="A10" s="4" t="s">
        <v>47</v>
      </c>
      <c r="B10" s="4" t="s">
        <v>327</v>
      </c>
      <c r="C10" s="4" t="s">
        <v>331</v>
      </c>
      <c r="D10" s="4" t="s">
        <v>51</v>
      </c>
      <c r="E10" s="5">
        <v>44700</v>
      </c>
      <c r="F10" s="5">
        <v>44700</v>
      </c>
      <c r="G10" s="4" t="s">
        <v>432</v>
      </c>
      <c r="I10" s="4" t="s">
        <v>50</v>
      </c>
      <c r="J10" s="4" t="s">
        <v>38</v>
      </c>
      <c r="K10" s="4" t="s">
        <v>48</v>
      </c>
      <c r="L10" s="12">
        <v>162750</v>
      </c>
      <c r="M10" s="4" t="s">
        <v>48</v>
      </c>
      <c r="N10" s="107">
        <v>162750</v>
      </c>
      <c r="P10" s="4" t="s">
        <v>194</v>
      </c>
      <c r="R10" s="4" t="s">
        <v>229</v>
      </c>
      <c r="T10" s="5"/>
      <c r="V10" s="4" t="s">
        <v>50</v>
      </c>
      <c r="W10" s="4" t="s">
        <v>441</v>
      </c>
    </row>
    <row r="11" spans="1:23">
      <c r="A11" s="4" t="s">
        <v>47</v>
      </c>
      <c r="B11" s="4" t="s">
        <v>327</v>
      </c>
      <c r="C11" s="4" t="s">
        <v>442</v>
      </c>
      <c r="D11" s="4" t="s">
        <v>51</v>
      </c>
      <c r="E11" s="5">
        <v>44701</v>
      </c>
      <c r="F11" s="5">
        <v>44701</v>
      </c>
      <c r="G11" s="4" t="s">
        <v>432</v>
      </c>
      <c r="I11" s="4" t="s">
        <v>50</v>
      </c>
      <c r="J11" s="4" t="s">
        <v>38</v>
      </c>
      <c r="K11" s="4" t="s">
        <v>48</v>
      </c>
      <c r="L11" s="12">
        <v>15363348</v>
      </c>
      <c r="M11" s="4" t="s">
        <v>48</v>
      </c>
      <c r="N11" s="107">
        <v>15363348</v>
      </c>
      <c r="R11" s="4" t="s">
        <v>430</v>
      </c>
      <c r="T11" s="5"/>
      <c r="V11" s="4" t="s">
        <v>50</v>
      </c>
      <c r="W11" s="4" t="s">
        <v>443</v>
      </c>
    </row>
    <row r="12" spans="1:23">
      <c r="A12" s="4" t="s">
        <v>47</v>
      </c>
      <c r="B12" s="4" t="s">
        <v>327</v>
      </c>
      <c r="C12" s="4" t="s">
        <v>332</v>
      </c>
      <c r="D12" s="4" t="s">
        <v>51</v>
      </c>
      <c r="E12" s="5">
        <v>44706</v>
      </c>
      <c r="F12" s="5">
        <v>44706</v>
      </c>
      <c r="G12" s="4" t="s">
        <v>432</v>
      </c>
      <c r="I12" s="4" t="s">
        <v>50</v>
      </c>
      <c r="J12" s="4" t="s">
        <v>38</v>
      </c>
      <c r="K12" s="4" t="s">
        <v>48</v>
      </c>
      <c r="L12" s="12">
        <v>1709619</v>
      </c>
      <c r="M12" s="4" t="s">
        <v>48</v>
      </c>
      <c r="N12" s="107">
        <v>1709619</v>
      </c>
      <c r="P12" s="4" t="s">
        <v>194</v>
      </c>
      <c r="R12" s="4" t="s">
        <v>230</v>
      </c>
      <c r="T12" s="5"/>
      <c r="V12" s="4" t="s">
        <v>50</v>
      </c>
      <c r="W12" s="4" t="s">
        <v>444</v>
      </c>
    </row>
    <row r="13" spans="1:23">
      <c r="A13" s="4" t="s">
        <v>47</v>
      </c>
      <c r="B13" s="4" t="s">
        <v>327</v>
      </c>
      <c r="C13" s="4" t="s">
        <v>333</v>
      </c>
      <c r="D13" s="4" t="s">
        <v>51</v>
      </c>
      <c r="E13" s="5">
        <v>44706</v>
      </c>
      <c r="F13" s="5">
        <v>44706</v>
      </c>
      <c r="G13" s="4" t="s">
        <v>432</v>
      </c>
      <c r="I13" s="4" t="s">
        <v>50</v>
      </c>
      <c r="J13" s="4" t="s">
        <v>38</v>
      </c>
      <c r="K13" s="4" t="s">
        <v>48</v>
      </c>
      <c r="L13" s="12">
        <v>2102190</v>
      </c>
      <c r="M13" s="4" t="s">
        <v>48</v>
      </c>
      <c r="N13" s="107">
        <v>2102190</v>
      </c>
      <c r="P13" s="4" t="s">
        <v>194</v>
      </c>
      <c r="R13" s="4" t="s">
        <v>231</v>
      </c>
      <c r="T13" s="5"/>
      <c r="V13" s="4" t="s">
        <v>50</v>
      </c>
      <c r="W13" s="4" t="s">
        <v>445</v>
      </c>
    </row>
    <row r="14" spans="1:23">
      <c r="A14" s="4" t="s">
        <v>47</v>
      </c>
      <c r="B14" s="4" t="s">
        <v>201</v>
      </c>
      <c r="C14" s="4" t="s">
        <v>207</v>
      </c>
      <c r="D14" s="4" t="s">
        <v>51</v>
      </c>
      <c r="E14" s="5">
        <v>44666</v>
      </c>
      <c r="F14" s="5">
        <v>44666</v>
      </c>
      <c r="G14" s="4" t="s">
        <v>432</v>
      </c>
      <c r="I14" s="4" t="s">
        <v>57</v>
      </c>
      <c r="J14" s="4" t="s">
        <v>55</v>
      </c>
      <c r="K14" s="4" t="s">
        <v>48</v>
      </c>
      <c r="L14" s="12">
        <v>231000</v>
      </c>
      <c r="M14" s="4" t="s">
        <v>48</v>
      </c>
      <c r="N14" s="107">
        <v>231000</v>
      </c>
      <c r="P14" s="4" t="s">
        <v>136</v>
      </c>
      <c r="R14" s="4" t="s">
        <v>219</v>
      </c>
      <c r="T14" s="5"/>
      <c r="V14" s="4" t="s">
        <v>57</v>
      </c>
      <c r="W14" s="4" t="s">
        <v>446</v>
      </c>
    </row>
    <row r="15" spans="1:23">
      <c r="A15" s="4" t="s">
        <v>47</v>
      </c>
      <c r="B15" s="4" t="s">
        <v>201</v>
      </c>
      <c r="C15" s="4" t="s">
        <v>208</v>
      </c>
      <c r="D15" s="4" t="s">
        <v>51</v>
      </c>
      <c r="E15" s="5">
        <v>44666</v>
      </c>
      <c r="F15" s="5">
        <v>44666</v>
      </c>
      <c r="G15" s="4" t="s">
        <v>432</v>
      </c>
      <c r="I15" s="4" t="s">
        <v>57</v>
      </c>
      <c r="J15" s="4" t="s">
        <v>55</v>
      </c>
      <c r="K15" s="4" t="s">
        <v>48</v>
      </c>
      <c r="L15" s="12">
        <v>246131</v>
      </c>
      <c r="M15" s="4" t="s">
        <v>48</v>
      </c>
      <c r="N15" s="107">
        <v>246131</v>
      </c>
      <c r="P15" s="4" t="s">
        <v>136</v>
      </c>
      <c r="R15" s="4" t="s">
        <v>220</v>
      </c>
      <c r="T15" s="5"/>
      <c r="V15" s="4" t="s">
        <v>57</v>
      </c>
      <c r="W15" s="4" t="s">
        <v>447</v>
      </c>
    </row>
    <row r="16" spans="1:23">
      <c r="A16" s="4" t="s">
        <v>47</v>
      </c>
      <c r="B16" s="4" t="s">
        <v>201</v>
      </c>
      <c r="C16" s="4" t="s">
        <v>209</v>
      </c>
      <c r="D16" s="4" t="s">
        <v>51</v>
      </c>
      <c r="E16" s="5">
        <v>44666</v>
      </c>
      <c r="F16" s="5">
        <v>44666</v>
      </c>
      <c r="G16" s="4" t="s">
        <v>432</v>
      </c>
      <c r="I16" s="4">
        <v>100726</v>
      </c>
      <c r="J16" s="4" t="s">
        <v>55</v>
      </c>
      <c r="K16" s="4" t="s">
        <v>48</v>
      </c>
      <c r="L16" s="12">
        <v>33665</v>
      </c>
      <c r="M16" s="4" t="s">
        <v>48</v>
      </c>
      <c r="N16" s="107">
        <v>33665</v>
      </c>
      <c r="P16" s="4" t="s">
        <v>136</v>
      </c>
      <c r="R16" s="4" t="s">
        <v>221</v>
      </c>
      <c r="T16" s="5"/>
      <c r="V16" s="4" t="s">
        <v>57</v>
      </c>
      <c r="W16" s="4" t="s">
        <v>448</v>
      </c>
    </row>
    <row r="17" spans="1:23">
      <c r="A17" s="4" t="s">
        <v>47</v>
      </c>
      <c r="B17" s="4" t="s">
        <v>201</v>
      </c>
      <c r="C17" s="4" t="s">
        <v>210</v>
      </c>
      <c r="D17" s="4" t="s">
        <v>51</v>
      </c>
      <c r="E17" s="5">
        <v>44669</v>
      </c>
      <c r="F17" s="5">
        <v>44669</v>
      </c>
      <c r="G17" s="4" t="s">
        <v>432</v>
      </c>
      <c r="I17" s="4" t="s">
        <v>57</v>
      </c>
      <c r="J17" s="4" t="s">
        <v>55</v>
      </c>
      <c r="K17" s="4" t="s">
        <v>48</v>
      </c>
      <c r="L17" s="12">
        <v>4274</v>
      </c>
      <c r="M17" s="4" t="s">
        <v>48</v>
      </c>
      <c r="N17" s="107">
        <v>4274</v>
      </c>
      <c r="P17" s="4" t="s">
        <v>136</v>
      </c>
      <c r="R17" s="4" t="s">
        <v>222</v>
      </c>
      <c r="T17" s="5"/>
      <c r="V17" s="4" t="s">
        <v>57</v>
      </c>
      <c r="W17" s="4" t="s">
        <v>449</v>
      </c>
    </row>
    <row r="18" spans="1:23">
      <c r="A18" s="4" t="s">
        <v>47</v>
      </c>
      <c r="B18" s="4" t="s">
        <v>201</v>
      </c>
      <c r="C18" s="4" t="s">
        <v>211</v>
      </c>
      <c r="D18" s="4" t="s">
        <v>51</v>
      </c>
      <c r="E18" s="5">
        <v>44669</v>
      </c>
      <c r="F18" s="5">
        <v>44669</v>
      </c>
      <c r="G18" s="4" t="s">
        <v>432</v>
      </c>
      <c r="I18" s="4" t="s">
        <v>57</v>
      </c>
      <c r="J18" s="4" t="s">
        <v>55</v>
      </c>
      <c r="K18" s="4" t="s">
        <v>48</v>
      </c>
      <c r="L18" s="12">
        <v>115500</v>
      </c>
      <c r="M18" s="4" t="s">
        <v>48</v>
      </c>
      <c r="N18" s="107">
        <v>115500</v>
      </c>
      <c r="P18" s="4" t="s">
        <v>136</v>
      </c>
      <c r="R18" s="4" t="s">
        <v>223</v>
      </c>
      <c r="T18" s="5"/>
      <c r="V18" s="4" t="s">
        <v>57</v>
      </c>
      <c r="W18" s="4" t="s">
        <v>450</v>
      </c>
    </row>
    <row r="19" spans="1:23">
      <c r="A19" s="4" t="s">
        <v>47</v>
      </c>
      <c r="B19" s="4" t="s">
        <v>201</v>
      </c>
      <c r="C19" s="4" t="s">
        <v>212</v>
      </c>
      <c r="D19" s="4" t="s">
        <v>51</v>
      </c>
      <c r="E19" s="5">
        <v>44669</v>
      </c>
      <c r="F19" s="5">
        <v>44669</v>
      </c>
      <c r="G19" s="4" t="s">
        <v>432</v>
      </c>
      <c r="I19" s="4" t="s">
        <v>57</v>
      </c>
      <c r="J19" s="4" t="s">
        <v>55</v>
      </c>
      <c r="K19" s="4" t="s">
        <v>48</v>
      </c>
      <c r="L19" s="12">
        <v>109841</v>
      </c>
      <c r="M19" s="4" t="s">
        <v>48</v>
      </c>
      <c r="N19" s="107">
        <v>109841</v>
      </c>
      <c r="P19" s="4" t="s">
        <v>136</v>
      </c>
      <c r="R19" s="4" t="s">
        <v>224</v>
      </c>
      <c r="T19" s="5"/>
      <c r="V19" s="4" t="s">
        <v>57</v>
      </c>
      <c r="W19" s="4" t="s">
        <v>451</v>
      </c>
    </row>
    <row r="20" spans="1:23">
      <c r="A20" s="4" t="s">
        <v>47</v>
      </c>
      <c r="B20" s="4" t="s">
        <v>327</v>
      </c>
      <c r="C20" s="4" t="s">
        <v>334</v>
      </c>
      <c r="D20" s="4" t="s">
        <v>51</v>
      </c>
      <c r="E20" s="5">
        <v>44690</v>
      </c>
      <c r="F20" s="5">
        <v>44690</v>
      </c>
      <c r="G20" s="4" t="s">
        <v>432</v>
      </c>
      <c r="I20" s="4" t="s">
        <v>57</v>
      </c>
      <c r="J20" s="4" t="s">
        <v>55</v>
      </c>
      <c r="K20" s="4" t="s">
        <v>48</v>
      </c>
      <c r="L20" s="12">
        <v>115500</v>
      </c>
      <c r="M20" s="4" t="s">
        <v>48</v>
      </c>
      <c r="N20" s="107">
        <v>115500</v>
      </c>
      <c r="P20" s="4" t="s">
        <v>136</v>
      </c>
      <c r="R20" s="4" t="s">
        <v>232</v>
      </c>
      <c r="T20" s="5"/>
      <c r="V20" s="4" t="s">
        <v>57</v>
      </c>
      <c r="W20" s="4" t="s">
        <v>452</v>
      </c>
    </row>
    <row r="21" spans="1:23">
      <c r="A21" s="4" t="s">
        <v>47</v>
      </c>
      <c r="B21" s="4" t="s">
        <v>327</v>
      </c>
      <c r="C21" s="4" t="s">
        <v>335</v>
      </c>
      <c r="D21" s="4" t="s">
        <v>51</v>
      </c>
      <c r="E21" s="5">
        <v>44690</v>
      </c>
      <c r="F21" s="5">
        <v>44690</v>
      </c>
      <c r="G21" s="4" t="s">
        <v>432</v>
      </c>
      <c r="I21" s="4" t="s">
        <v>57</v>
      </c>
      <c r="J21" s="4" t="s">
        <v>55</v>
      </c>
      <c r="K21" s="4" t="s">
        <v>48</v>
      </c>
      <c r="L21" s="12">
        <v>8316</v>
      </c>
      <c r="M21" s="4" t="s">
        <v>48</v>
      </c>
      <c r="N21" s="107">
        <v>8316</v>
      </c>
      <c r="P21" s="4" t="s">
        <v>136</v>
      </c>
      <c r="R21" s="4" t="s">
        <v>233</v>
      </c>
      <c r="T21" s="5"/>
      <c r="V21" s="4" t="s">
        <v>57</v>
      </c>
      <c r="W21" s="4" t="s">
        <v>453</v>
      </c>
    </row>
    <row r="22" spans="1:23">
      <c r="A22" s="4" t="s">
        <v>47</v>
      </c>
      <c r="B22" s="4" t="s">
        <v>327</v>
      </c>
      <c r="C22" s="4" t="s">
        <v>336</v>
      </c>
      <c r="D22" s="4" t="s">
        <v>51</v>
      </c>
      <c r="E22" s="5">
        <v>44690</v>
      </c>
      <c r="F22" s="5">
        <v>44690</v>
      </c>
      <c r="G22" s="4" t="s">
        <v>432</v>
      </c>
      <c r="I22" s="4" t="s">
        <v>57</v>
      </c>
      <c r="J22" s="4" t="s">
        <v>55</v>
      </c>
      <c r="K22" s="4" t="s">
        <v>48</v>
      </c>
      <c r="L22" s="12">
        <v>91130</v>
      </c>
      <c r="M22" s="4" t="s">
        <v>48</v>
      </c>
      <c r="N22" s="107">
        <v>91130</v>
      </c>
      <c r="P22" s="4" t="s">
        <v>136</v>
      </c>
      <c r="R22" s="4" t="s">
        <v>234</v>
      </c>
      <c r="T22" s="5"/>
      <c r="V22" s="4" t="s">
        <v>57</v>
      </c>
      <c r="W22" s="4" t="s">
        <v>454</v>
      </c>
    </row>
    <row r="23" spans="1:23">
      <c r="A23" s="4" t="s">
        <v>47</v>
      </c>
      <c r="B23" s="4" t="s">
        <v>327</v>
      </c>
      <c r="C23" s="4" t="s">
        <v>337</v>
      </c>
      <c r="D23" s="4" t="s">
        <v>51</v>
      </c>
      <c r="E23" s="5">
        <v>44690</v>
      </c>
      <c r="F23" s="5">
        <v>44690</v>
      </c>
      <c r="G23" s="4" t="s">
        <v>432</v>
      </c>
      <c r="I23" s="4" t="s">
        <v>57</v>
      </c>
      <c r="J23" s="4" t="s">
        <v>55</v>
      </c>
      <c r="K23" s="4" t="s">
        <v>48</v>
      </c>
      <c r="L23" s="12">
        <v>218873</v>
      </c>
      <c r="M23" s="4" t="s">
        <v>48</v>
      </c>
      <c r="N23" s="107">
        <v>218873</v>
      </c>
      <c r="P23" s="4" t="s">
        <v>136</v>
      </c>
      <c r="R23" s="4" t="s">
        <v>235</v>
      </c>
      <c r="T23" s="5"/>
      <c r="V23" s="4" t="s">
        <v>57</v>
      </c>
      <c r="W23" s="4" t="s">
        <v>455</v>
      </c>
    </row>
    <row r="24" spans="1:23">
      <c r="A24" s="4" t="s">
        <v>47</v>
      </c>
      <c r="B24" s="4" t="s">
        <v>327</v>
      </c>
      <c r="C24" s="4" t="s">
        <v>338</v>
      </c>
      <c r="D24" s="4" t="s">
        <v>51</v>
      </c>
      <c r="E24" s="5">
        <v>44690</v>
      </c>
      <c r="F24" s="5">
        <v>44690</v>
      </c>
      <c r="G24" s="4" t="s">
        <v>432</v>
      </c>
      <c r="I24" s="4" t="s">
        <v>57</v>
      </c>
      <c r="J24" s="4" t="s">
        <v>55</v>
      </c>
      <c r="K24" s="4" t="s">
        <v>48</v>
      </c>
      <c r="L24" s="12">
        <v>328252</v>
      </c>
      <c r="M24" s="4" t="s">
        <v>48</v>
      </c>
      <c r="N24" s="107">
        <v>328252</v>
      </c>
      <c r="P24" s="4" t="s">
        <v>136</v>
      </c>
      <c r="R24" s="4" t="s">
        <v>236</v>
      </c>
      <c r="T24" s="5"/>
      <c r="V24" s="4" t="s">
        <v>57</v>
      </c>
      <c r="W24" s="4" t="s">
        <v>456</v>
      </c>
    </row>
    <row r="25" spans="1:23">
      <c r="A25" s="4" t="s">
        <v>47</v>
      </c>
      <c r="B25" s="4" t="s">
        <v>327</v>
      </c>
      <c r="C25" s="4" t="s">
        <v>339</v>
      </c>
      <c r="D25" s="4" t="s">
        <v>51</v>
      </c>
      <c r="E25" s="5">
        <v>44693</v>
      </c>
      <c r="F25" s="5">
        <v>44693</v>
      </c>
      <c r="G25" s="4" t="s">
        <v>432</v>
      </c>
      <c r="I25" s="4" t="s">
        <v>57</v>
      </c>
      <c r="J25" s="4" t="s">
        <v>55</v>
      </c>
      <c r="K25" s="4" t="s">
        <v>48</v>
      </c>
      <c r="L25" s="12">
        <v>86100</v>
      </c>
      <c r="M25" s="4" t="s">
        <v>48</v>
      </c>
      <c r="N25" s="107">
        <v>86100</v>
      </c>
      <c r="P25" s="4" t="s">
        <v>136</v>
      </c>
      <c r="R25" s="4" t="s">
        <v>237</v>
      </c>
      <c r="T25" s="5"/>
      <c r="V25" s="4" t="s">
        <v>57</v>
      </c>
      <c r="W25" s="4" t="s">
        <v>457</v>
      </c>
    </row>
    <row r="26" spans="1:23">
      <c r="A26" s="4" t="s">
        <v>47</v>
      </c>
      <c r="B26" s="4" t="s">
        <v>327</v>
      </c>
      <c r="C26" s="4" t="s">
        <v>458</v>
      </c>
      <c r="D26" s="4" t="s">
        <v>459</v>
      </c>
      <c r="E26" s="5">
        <v>44712</v>
      </c>
      <c r="F26" s="5">
        <v>44712</v>
      </c>
      <c r="G26" s="4" t="s">
        <v>432</v>
      </c>
      <c r="I26" s="4" t="s">
        <v>39</v>
      </c>
      <c r="J26" s="4" t="s">
        <v>39</v>
      </c>
      <c r="K26" s="4" t="s">
        <v>34</v>
      </c>
      <c r="L26" s="75">
        <v>33078.410000000003</v>
      </c>
      <c r="M26" s="4" t="s">
        <v>48</v>
      </c>
      <c r="N26" s="107">
        <v>960782</v>
      </c>
      <c r="P26" s="4" t="s">
        <v>460</v>
      </c>
      <c r="R26" s="4" t="s">
        <v>461</v>
      </c>
      <c r="S26" s="4" t="s">
        <v>462</v>
      </c>
      <c r="T26" s="5">
        <v>44720</v>
      </c>
      <c r="V26" s="4" t="s">
        <v>39</v>
      </c>
      <c r="W26" s="4" t="s">
        <v>463</v>
      </c>
    </row>
    <row r="27" spans="1:23">
      <c r="A27" s="4" t="s">
        <v>47</v>
      </c>
      <c r="B27" s="4" t="s">
        <v>327</v>
      </c>
      <c r="C27" s="4" t="s">
        <v>458</v>
      </c>
      <c r="D27" s="4" t="s">
        <v>459</v>
      </c>
      <c r="E27" s="5">
        <v>44712</v>
      </c>
      <c r="F27" s="5">
        <v>44712</v>
      </c>
      <c r="G27" s="4" t="s">
        <v>432</v>
      </c>
      <c r="I27" s="4" t="s">
        <v>39</v>
      </c>
      <c r="J27" s="4" t="s">
        <v>39</v>
      </c>
      <c r="K27" s="4" t="s">
        <v>34</v>
      </c>
      <c r="L27" s="75">
        <v>18478.72</v>
      </c>
      <c r="M27" s="4" t="s">
        <v>48</v>
      </c>
      <c r="N27" s="107">
        <v>536726</v>
      </c>
      <c r="P27" s="4" t="s">
        <v>460</v>
      </c>
      <c r="R27" s="4" t="s">
        <v>461</v>
      </c>
      <c r="S27" s="4" t="s">
        <v>462</v>
      </c>
      <c r="T27" s="5">
        <v>44720</v>
      </c>
      <c r="V27" s="4" t="s">
        <v>39</v>
      </c>
      <c r="W27" s="4" t="s">
        <v>463</v>
      </c>
    </row>
    <row r="28" spans="1:23">
      <c r="A28" s="4" t="s">
        <v>47</v>
      </c>
      <c r="B28" s="4" t="s">
        <v>327</v>
      </c>
      <c r="C28" s="4" t="s">
        <v>464</v>
      </c>
      <c r="D28" s="4" t="s">
        <v>459</v>
      </c>
      <c r="E28" s="5">
        <v>44712</v>
      </c>
      <c r="F28" s="5">
        <v>44712</v>
      </c>
      <c r="G28" s="4" t="s">
        <v>432</v>
      </c>
      <c r="I28" s="4" t="s">
        <v>39</v>
      </c>
      <c r="J28" s="4" t="s">
        <v>39</v>
      </c>
      <c r="K28" s="4" t="s">
        <v>34</v>
      </c>
      <c r="L28" s="75">
        <v>19724.82</v>
      </c>
      <c r="M28" s="4" t="s">
        <v>48</v>
      </c>
      <c r="N28" s="107">
        <v>572919</v>
      </c>
      <c r="P28" s="4" t="s">
        <v>465</v>
      </c>
      <c r="R28" s="4" t="s">
        <v>466</v>
      </c>
      <c r="S28" s="4" t="s">
        <v>462</v>
      </c>
      <c r="T28" s="5">
        <v>44720</v>
      </c>
      <c r="V28" s="4" t="s">
        <v>39</v>
      </c>
      <c r="W28" s="4" t="s">
        <v>467</v>
      </c>
    </row>
    <row r="29" spans="1:23">
      <c r="A29" s="4" t="s">
        <v>47</v>
      </c>
      <c r="B29" s="4" t="s">
        <v>327</v>
      </c>
      <c r="C29" s="4" t="s">
        <v>464</v>
      </c>
      <c r="D29" s="4" t="s">
        <v>459</v>
      </c>
      <c r="E29" s="5">
        <v>44712</v>
      </c>
      <c r="F29" s="5">
        <v>44712</v>
      </c>
      <c r="G29" s="4" t="s">
        <v>432</v>
      </c>
      <c r="I29" s="4" t="s">
        <v>39</v>
      </c>
      <c r="J29" s="4" t="s">
        <v>39</v>
      </c>
      <c r="K29" s="4" t="s">
        <v>34</v>
      </c>
      <c r="L29" s="75">
        <v>31768.52</v>
      </c>
      <c r="M29" s="4" t="s">
        <v>48</v>
      </c>
      <c r="N29" s="107">
        <v>922736</v>
      </c>
      <c r="P29" s="4" t="s">
        <v>465</v>
      </c>
      <c r="R29" s="4" t="s">
        <v>466</v>
      </c>
      <c r="S29" s="4" t="s">
        <v>462</v>
      </c>
      <c r="T29" s="5">
        <v>44720</v>
      </c>
      <c r="V29" s="4" t="s">
        <v>39</v>
      </c>
      <c r="W29" s="4" t="s">
        <v>467</v>
      </c>
    </row>
    <row r="30" spans="1:23">
      <c r="A30" s="4" t="s">
        <v>47</v>
      </c>
      <c r="B30" s="4" t="s">
        <v>327</v>
      </c>
      <c r="C30" s="4" t="s">
        <v>464</v>
      </c>
      <c r="D30" s="4" t="s">
        <v>459</v>
      </c>
      <c r="E30" s="5">
        <v>44712</v>
      </c>
      <c r="F30" s="5">
        <v>44712</v>
      </c>
      <c r="G30" s="4" t="s">
        <v>432</v>
      </c>
      <c r="I30" s="4" t="s">
        <v>39</v>
      </c>
      <c r="J30" s="4" t="s">
        <v>39</v>
      </c>
      <c r="K30" s="4" t="s">
        <v>34</v>
      </c>
      <c r="L30" s="75">
        <v>40269</v>
      </c>
      <c r="M30" s="4" t="s">
        <v>48</v>
      </c>
      <c r="N30" s="107">
        <v>1169637</v>
      </c>
      <c r="P30" s="4" t="s">
        <v>465</v>
      </c>
      <c r="R30" s="4" t="s">
        <v>466</v>
      </c>
      <c r="S30" s="4" t="s">
        <v>462</v>
      </c>
      <c r="T30" s="5">
        <v>44720</v>
      </c>
      <c r="V30" s="4" t="s">
        <v>39</v>
      </c>
      <c r="W30" s="4" t="s">
        <v>467</v>
      </c>
    </row>
    <row r="31" spans="1:23">
      <c r="A31" s="4" t="s">
        <v>47</v>
      </c>
      <c r="B31" s="4" t="s">
        <v>327</v>
      </c>
      <c r="C31" s="4" t="s">
        <v>464</v>
      </c>
      <c r="D31" s="4" t="s">
        <v>459</v>
      </c>
      <c r="E31" s="5">
        <v>44712</v>
      </c>
      <c r="F31" s="5">
        <v>44712</v>
      </c>
      <c r="G31" s="4" t="s">
        <v>432</v>
      </c>
      <c r="I31" s="4" t="s">
        <v>39</v>
      </c>
      <c r="J31" s="4" t="s">
        <v>39</v>
      </c>
      <c r="K31" s="4" t="s">
        <v>34</v>
      </c>
      <c r="L31" s="75">
        <v>12809.14</v>
      </c>
      <c r="M31" s="4" t="s">
        <v>48</v>
      </c>
      <c r="N31" s="107">
        <v>372049</v>
      </c>
      <c r="P31" s="4" t="s">
        <v>468</v>
      </c>
      <c r="R31" s="4" t="s">
        <v>466</v>
      </c>
      <c r="S31" s="4" t="s">
        <v>462</v>
      </c>
      <c r="T31" s="5">
        <v>44720</v>
      </c>
      <c r="V31" s="4" t="s">
        <v>39</v>
      </c>
      <c r="W31" s="4" t="s">
        <v>467</v>
      </c>
    </row>
    <row r="32" spans="1:23">
      <c r="A32" s="4" t="s">
        <v>47</v>
      </c>
      <c r="B32" s="4" t="s">
        <v>327</v>
      </c>
      <c r="C32" s="4" t="s">
        <v>464</v>
      </c>
      <c r="D32" s="4" t="s">
        <v>459</v>
      </c>
      <c r="E32" s="5">
        <v>44712</v>
      </c>
      <c r="F32" s="5">
        <v>44712</v>
      </c>
      <c r="G32" s="4" t="s">
        <v>432</v>
      </c>
      <c r="I32" s="4" t="s">
        <v>39</v>
      </c>
      <c r="J32" s="4" t="s">
        <v>39</v>
      </c>
      <c r="K32" s="4" t="s">
        <v>34</v>
      </c>
      <c r="L32" s="75">
        <v>3781.96</v>
      </c>
      <c r="M32" s="4" t="s">
        <v>48</v>
      </c>
      <c r="N32" s="107">
        <v>109849</v>
      </c>
      <c r="P32" s="4" t="s">
        <v>468</v>
      </c>
      <c r="R32" s="4" t="s">
        <v>466</v>
      </c>
      <c r="S32" s="4" t="s">
        <v>462</v>
      </c>
      <c r="T32" s="5">
        <v>44720</v>
      </c>
      <c r="V32" s="4" t="s">
        <v>39</v>
      </c>
      <c r="W32" s="4" t="s">
        <v>467</v>
      </c>
    </row>
    <row r="33" spans="1:23">
      <c r="A33" s="4" t="s">
        <v>47</v>
      </c>
      <c r="B33" s="4" t="s">
        <v>327</v>
      </c>
      <c r="C33" s="4" t="s">
        <v>464</v>
      </c>
      <c r="D33" s="4" t="s">
        <v>459</v>
      </c>
      <c r="E33" s="5">
        <v>44712</v>
      </c>
      <c r="F33" s="5">
        <v>44712</v>
      </c>
      <c r="G33" s="4" t="s">
        <v>432</v>
      </c>
      <c r="I33" s="4" t="s">
        <v>39</v>
      </c>
      <c r="J33" s="4" t="s">
        <v>39</v>
      </c>
      <c r="K33" s="4" t="s">
        <v>34</v>
      </c>
      <c r="L33" s="75">
        <v>26862.99</v>
      </c>
      <c r="M33" s="4" t="s">
        <v>48</v>
      </c>
      <c r="N33" s="107">
        <v>780252</v>
      </c>
      <c r="P33" s="4" t="s">
        <v>469</v>
      </c>
      <c r="R33" s="4" t="s">
        <v>466</v>
      </c>
      <c r="S33" s="4" t="s">
        <v>462</v>
      </c>
      <c r="T33" s="5">
        <v>44720</v>
      </c>
      <c r="V33" s="4" t="s">
        <v>39</v>
      </c>
      <c r="W33" s="4" t="s">
        <v>467</v>
      </c>
    </row>
    <row r="34" spans="1:23">
      <c r="A34" s="4" t="s">
        <v>47</v>
      </c>
      <c r="B34" s="4" t="s">
        <v>327</v>
      </c>
      <c r="C34" s="4" t="s">
        <v>470</v>
      </c>
      <c r="D34" s="4" t="s">
        <v>459</v>
      </c>
      <c r="E34" s="5">
        <v>44712</v>
      </c>
      <c r="F34" s="5">
        <v>44712</v>
      </c>
      <c r="G34" s="4" t="s">
        <v>432</v>
      </c>
      <c r="I34" s="4" t="s">
        <v>39</v>
      </c>
      <c r="J34" s="4" t="s">
        <v>39</v>
      </c>
      <c r="K34" s="4" t="s">
        <v>34</v>
      </c>
      <c r="L34" s="75">
        <v>30664.53</v>
      </c>
      <c r="M34" s="4" t="s">
        <v>48</v>
      </c>
      <c r="N34" s="107">
        <v>890670</v>
      </c>
      <c r="P34" s="4" t="s">
        <v>471</v>
      </c>
      <c r="R34" s="4" t="s">
        <v>472</v>
      </c>
      <c r="S34" s="4" t="s">
        <v>462</v>
      </c>
      <c r="T34" s="5">
        <v>44720</v>
      </c>
      <c r="V34" s="4" t="s">
        <v>473</v>
      </c>
      <c r="W34" s="4" t="s">
        <v>474</v>
      </c>
    </row>
    <row r="35" spans="1:23">
      <c r="A35" s="4" t="s">
        <v>47</v>
      </c>
      <c r="B35" s="4" t="s">
        <v>327</v>
      </c>
      <c r="C35" s="4" t="s">
        <v>470</v>
      </c>
      <c r="D35" s="4" t="s">
        <v>459</v>
      </c>
      <c r="E35" s="5">
        <v>44712</v>
      </c>
      <c r="F35" s="5">
        <v>44712</v>
      </c>
      <c r="G35" s="4" t="s">
        <v>432</v>
      </c>
      <c r="I35" s="4" t="s">
        <v>39</v>
      </c>
      <c r="J35" s="4" t="s">
        <v>39</v>
      </c>
      <c r="K35" s="4" t="s">
        <v>34</v>
      </c>
      <c r="L35" s="75">
        <v>45806.51</v>
      </c>
      <c r="M35" s="4" t="s">
        <v>48</v>
      </c>
      <c r="N35" s="107">
        <v>1330478</v>
      </c>
      <c r="P35" s="4" t="s">
        <v>475</v>
      </c>
      <c r="R35" s="4" t="s">
        <v>472</v>
      </c>
      <c r="S35" s="4" t="s">
        <v>462</v>
      </c>
      <c r="T35" s="5">
        <v>44720</v>
      </c>
      <c r="V35" s="4" t="s">
        <v>473</v>
      </c>
      <c r="W35" s="4" t="s">
        <v>474</v>
      </c>
    </row>
    <row r="36" spans="1:23">
      <c r="A36" s="4" t="s">
        <v>47</v>
      </c>
      <c r="B36" s="4" t="s">
        <v>327</v>
      </c>
      <c r="C36" s="4" t="s">
        <v>470</v>
      </c>
      <c r="D36" s="4" t="s">
        <v>459</v>
      </c>
      <c r="E36" s="5">
        <v>44712</v>
      </c>
      <c r="F36" s="5">
        <v>44712</v>
      </c>
      <c r="G36" s="4" t="s">
        <v>432</v>
      </c>
      <c r="I36" s="4" t="s">
        <v>39</v>
      </c>
      <c r="J36" s="4" t="s">
        <v>39</v>
      </c>
      <c r="K36" s="4" t="s">
        <v>34</v>
      </c>
      <c r="L36" s="75">
        <v>4045.07</v>
      </c>
      <c r="M36" s="4" t="s">
        <v>48</v>
      </c>
      <c r="N36" s="107">
        <v>117491</v>
      </c>
      <c r="P36" s="4" t="s">
        <v>476</v>
      </c>
      <c r="R36" s="4" t="s">
        <v>472</v>
      </c>
      <c r="S36" s="4" t="s">
        <v>462</v>
      </c>
      <c r="T36" s="5">
        <v>44720</v>
      </c>
      <c r="V36" s="4" t="s">
        <v>473</v>
      </c>
      <c r="W36" s="4" t="s">
        <v>474</v>
      </c>
    </row>
    <row r="37" spans="1:23">
      <c r="A37" s="4" t="s">
        <v>47</v>
      </c>
      <c r="B37" s="4" t="s">
        <v>327</v>
      </c>
      <c r="C37" s="4" t="s">
        <v>341</v>
      </c>
      <c r="D37" s="4" t="s">
        <v>58</v>
      </c>
      <c r="E37" s="5">
        <v>44711</v>
      </c>
      <c r="F37" s="5">
        <v>44711</v>
      </c>
      <c r="G37" s="4" t="s">
        <v>477</v>
      </c>
      <c r="I37" s="4" t="s">
        <v>50</v>
      </c>
      <c r="J37" s="4" t="s">
        <v>38</v>
      </c>
      <c r="K37" s="4" t="s">
        <v>48</v>
      </c>
      <c r="L37" s="12">
        <v>110000</v>
      </c>
      <c r="M37" s="4" t="s">
        <v>48</v>
      </c>
      <c r="N37" s="107">
        <v>110000</v>
      </c>
      <c r="P37" s="4" t="s">
        <v>137</v>
      </c>
      <c r="R37" s="4" t="s">
        <v>239</v>
      </c>
      <c r="T37" s="5"/>
      <c r="V37" s="4" t="s">
        <v>54</v>
      </c>
      <c r="W37" s="4" t="s">
        <v>478</v>
      </c>
    </row>
    <row r="38" spans="1:23">
      <c r="A38" s="4" t="s">
        <v>47</v>
      </c>
      <c r="B38" s="4" t="s">
        <v>327</v>
      </c>
      <c r="C38" s="4" t="s">
        <v>342</v>
      </c>
      <c r="D38" s="4" t="s">
        <v>58</v>
      </c>
      <c r="E38" s="5">
        <v>44711</v>
      </c>
      <c r="F38" s="5">
        <v>44711</v>
      </c>
      <c r="G38" s="4" t="s">
        <v>477</v>
      </c>
      <c r="I38" s="4" t="s">
        <v>50</v>
      </c>
      <c r="J38" s="4" t="s">
        <v>38</v>
      </c>
      <c r="K38" s="4" t="s">
        <v>48</v>
      </c>
      <c r="L38" s="12">
        <v>126505</v>
      </c>
      <c r="M38" s="4" t="s">
        <v>48</v>
      </c>
      <c r="N38" s="107">
        <v>126505</v>
      </c>
      <c r="P38" s="4" t="s">
        <v>137</v>
      </c>
      <c r="R38" s="4" t="s">
        <v>240</v>
      </c>
      <c r="T38" s="5"/>
      <c r="V38" s="4" t="s">
        <v>54</v>
      </c>
      <c r="W38" s="4" t="s">
        <v>479</v>
      </c>
    </row>
    <row r="39" spans="1:23">
      <c r="A39" s="4" t="s">
        <v>47</v>
      </c>
      <c r="B39" s="4" t="s">
        <v>327</v>
      </c>
      <c r="C39" s="4" t="s">
        <v>343</v>
      </c>
      <c r="D39" s="4" t="s">
        <v>58</v>
      </c>
      <c r="E39" s="5">
        <v>44711</v>
      </c>
      <c r="F39" s="5">
        <v>44711</v>
      </c>
      <c r="G39" s="4" t="s">
        <v>477</v>
      </c>
      <c r="I39" s="4" t="s">
        <v>50</v>
      </c>
      <c r="J39" s="4" t="s">
        <v>38</v>
      </c>
      <c r="K39" s="4" t="s">
        <v>48</v>
      </c>
      <c r="L39" s="12">
        <v>138000</v>
      </c>
      <c r="M39" s="4" t="s">
        <v>48</v>
      </c>
      <c r="N39" s="107">
        <v>138000</v>
      </c>
      <c r="P39" s="4" t="s">
        <v>137</v>
      </c>
      <c r="R39" s="4" t="s">
        <v>241</v>
      </c>
      <c r="T39" s="5"/>
      <c r="V39" s="4" t="s">
        <v>54</v>
      </c>
      <c r="W39" s="4" t="s">
        <v>480</v>
      </c>
    </row>
    <row r="40" spans="1:23">
      <c r="A40" s="4" t="s">
        <v>47</v>
      </c>
      <c r="B40" s="4" t="s">
        <v>327</v>
      </c>
      <c r="C40" s="4" t="s">
        <v>344</v>
      </c>
      <c r="D40" s="4" t="s">
        <v>58</v>
      </c>
      <c r="E40" s="5">
        <v>44711</v>
      </c>
      <c r="F40" s="5">
        <v>44711</v>
      </c>
      <c r="G40" s="4" t="s">
        <v>477</v>
      </c>
      <c r="I40" s="4" t="s">
        <v>50</v>
      </c>
      <c r="J40" s="4" t="s">
        <v>38</v>
      </c>
      <c r="K40" s="4" t="s">
        <v>48</v>
      </c>
      <c r="L40" s="12">
        <v>110000</v>
      </c>
      <c r="M40" s="4" t="s">
        <v>48</v>
      </c>
      <c r="N40" s="107">
        <v>110000</v>
      </c>
      <c r="P40" s="4" t="s">
        <v>137</v>
      </c>
      <c r="R40" s="4" t="s">
        <v>242</v>
      </c>
      <c r="T40" s="5"/>
      <c r="V40" s="4" t="s">
        <v>54</v>
      </c>
      <c r="W40" s="4" t="s">
        <v>481</v>
      </c>
    </row>
    <row r="41" spans="1:23">
      <c r="A41" s="4" t="s">
        <v>47</v>
      </c>
      <c r="B41" s="4" t="s">
        <v>327</v>
      </c>
      <c r="C41" s="4" t="s">
        <v>345</v>
      </c>
      <c r="D41" s="4" t="s">
        <v>58</v>
      </c>
      <c r="E41" s="5">
        <v>44711</v>
      </c>
      <c r="F41" s="5">
        <v>44711</v>
      </c>
      <c r="G41" s="4" t="s">
        <v>477</v>
      </c>
      <c r="I41" s="4" t="s">
        <v>50</v>
      </c>
      <c r="J41" s="4" t="s">
        <v>38</v>
      </c>
      <c r="K41" s="4" t="s">
        <v>48</v>
      </c>
      <c r="L41" s="12">
        <v>138000</v>
      </c>
      <c r="M41" s="4" t="s">
        <v>48</v>
      </c>
      <c r="N41" s="107">
        <v>138000</v>
      </c>
      <c r="P41" s="4" t="s">
        <v>137</v>
      </c>
      <c r="R41" s="4" t="s">
        <v>243</v>
      </c>
      <c r="T41" s="5"/>
      <c r="V41" s="4" t="s">
        <v>54</v>
      </c>
      <c r="W41" s="4" t="s">
        <v>482</v>
      </c>
    </row>
    <row r="42" spans="1:23">
      <c r="A42" s="4" t="s">
        <v>47</v>
      </c>
      <c r="B42" s="4" t="s">
        <v>327</v>
      </c>
      <c r="C42" s="4" t="s">
        <v>346</v>
      </c>
      <c r="D42" s="4" t="s">
        <v>58</v>
      </c>
      <c r="E42" s="5">
        <v>44711</v>
      </c>
      <c r="F42" s="5">
        <v>44711</v>
      </c>
      <c r="G42" s="4" t="s">
        <v>477</v>
      </c>
      <c r="I42" s="4" t="s">
        <v>50</v>
      </c>
      <c r="J42" s="4" t="s">
        <v>38</v>
      </c>
      <c r="K42" s="4" t="s">
        <v>48</v>
      </c>
      <c r="L42" s="12">
        <v>110000</v>
      </c>
      <c r="M42" s="4" t="s">
        <v>48</v>
      </c>
      <c r="N42" s="107">
        <v>110000</v>
      </c>
      <c r="P42" s="4" t="s">
        <v>137</v>
      </c>
      <c r="R42" s="4" t="s">
        <v>244</v>
      </c>
      <c r="T42" s="5"/>
      <c r="V42" s="4" t="s">
        <v>54</v>
      </c>
      <c r="W42" s="4" t="s">
        <v>483</v>
      </c>
    </row>
    <row r="43" spans="1:23">
      <c r="A43" s="4" t="s">
        <v>47</v>
      </c>
      <c r="B43" s="4" t="s">
        <v>327</v>
      </c>
      <c r="C43" s="4" t="s">
        <v>347</v>
      </c>
      <c r="D43" s="4" t="s">
        <v>58</v>
      </c>
      <c r="E43" s="5">
        <v>44711</v>
      </c>
      <c r="F43" s="5">
        <v>44711</v>
      </c>
      <c r="G43" s="4" t="s">
        <v>477</v>
      </c>
      <c r="I43" s="4" t="s">
        <v>50</v>
      </c>
      <c r="J43" s="4" t="s">
        <v>38</v>
      </c>
      <c r="K43" s="4" t="s">
        <v>48</v>
      </c>
      <c r="L43" s="12">
        <v>131721</v>
      </c>
      <c r="M43" s="4" t="s">
        <v>48</v>
      </c>
      <c r="N43" s="107">
        <v>131721</v>
      </c>
      <c r="P43" s="4" t="s">
        <v>137</v>
      </c>
      <c r="R43" s="4" t="s">
        <v>245</v>
      </c>
      <c r="T43" s="5"/>
      <c r="V43" s="4" t="s">
        <v>54</v>
      </c>
      <c r="W43" s="4" t="s">
        <v>484</v>
      </c>
    </row>
    <row r="44" spans="1:23">
      <c r="A44" s="4" t="s">
        <v>47</v>
      </c>
      <c r="B44" s="4" t="s">
        <v>327</v>
      </c>
      <c r="C44" s="4" t="s">
        <v>348</v>
      </c>
      <c r="D44" s="4" t="s">
        <v>58</v>
      </c>
      <c r="E44" s="5">
        <v>44711</v>
      </c>
      <c r="F44" s="5">
        <v>44711</v>
      </c>
      <c r="G44" s="4" t="s">
        <v>477</v>
      </c>
      <c r="I44" s="4" t="s">
        <v>50</v>
      </c>
      <c r="J44" s="4" t="s">
        <v>38</v>
      </c>
      <c r="K44" s="4" t="s">
        <v>48</v>
      </c>
      <c r="L44" s="12">
        <v>110000</v>
      </c>
      <c r="M44" s="4" t="s">
        <v>48</v>
      </c>
      <c r="N44" s="107">
        <v>110000</v>
      </c>
      <c r="P44" s="4" t="s">
        <v>137</v>
      </c>
      <c r="R44" s="4" t="s">
        <v>246</v>
      </c>
      <c r="T44" s="5"/>
      <c r="V44" s="4" t="s">
        <v>54</v>
      </c>
      <c r="W44" s="4" t="s">
        <v>485</v>
      </c>
    </row>
    <row r="45" spans="1:23">
      <c r="A45" s="4" t="s">
        <v>47</v>
      </c>
      <c r="B45" s="4" t="s">
        <v>327</v>
      </c>
      <c r="C45" s="4" t="s">
        <v>349</v>
      </c>
      <c r="D45" s="4" t="s">
        <v>58</v>
      </c>
      <c r="E45" s="5">
        <v>44711</v>
      </c>
      <c r="F45" s="5">
        <v>44711</v>
      </c>
      <c r="G45" s="4" t="s">
        <v>477</v>
      </c>
      <c r="I45" s="4" t="s">
        <v>50</v>
      </c>
      <c r="J45" s="4" t="s">
        <v>38</v>
      </c>
      <c r="K45" s="4" t="s">
        <v>48</v>
      </c>
      <c r="L45" s="12">
        <v>178000</v>
      </c>
      <c r="M45" s="4" t="s">
        <v>48</v>
      </c>
      <c r="N45" s="107">
        <v>178000</v>
      </c>
      <c r="P45" s="4" t="s">
        <v>137</v>
      </c>
      <c r="R45" s="4" t="s">
        <v>247</v>
      </c>
      <c r="T45" s="5"/>
      <c r="V45" s="4" t="s">
        <v>54</v>
      </c>
      <c r="W45" s="4" t="s">
        <v>486</v>
      </c>
    </row>
    <row r="46" spans="1:23">
      <c r="A46" s="4" t="s">
        <v>47</v>
      </c>
      <c r="B46" s="4" t="s">
        <v>327</v>
      </c>
      <c r="C46" s="4" t="s">
        <v>350</v>
      </c>
      <c r="D46" s="4" t="s">
        <v>58</v>
      </c>
      <c r="E46" s="5">
        <v>44711</v>
      </c>
      <c r="F46" s="5">
        <v>44711</v>
      </c>
      <c r="G46" s="4" t="s">
        <v>477</v>
      </c>
      <c r="I46" s="4" t="s">
        <v>50</v>
      </c>
      <c r="J46" s="4" t="s">
        <v>38</v>
      </c>
      <c r="K46" s="4" t="s">
        <v>48</v>
      </c>
      <c r="L46" s="12">
        <v>138000</v>
      </c>
      <c r="M46" s="4" t="s">
        <v>48</v>
      </c>
      <c r="N46" s="107">
        <v>138000</v>
      </c>
      <c r="P46" s="4" t="s">
        <v>137</v>
      </c>
      <c r="R46" s="4" t="s">
        <v>248</v>
      </c>
      <c r="T46" s="5"/>
      <c r="V46" s="4" t="s">
        <v>54</v>
      </c>
      <c r="W46" s="4" t="s">
        <v>487</v>
      </c>
    </row>
    <row r="47" spans="1:23">
      <c r="A47" s="4" t="s">
        <v>47</v>
      </c>
      <c r="B47" s="4" t="s">
        <v>327</v>
      </c>
      <c r="C47" s="4" t="s">
        <v>351</v>
      </c>
      <c r="D47" s="4" t="s">
        <v>58</v>
      </c>
      <c r="E47" s="5">
        <v>44711</v>
      </c>
      <c r="F47" s="5">
        <v>44711</v>
      </c>
      <c r="G47" s="4" t="s">
        <v>477</v>
      </c>
      <c r="I47" s="4" t="s">
        <v>50</v>
      </c>
      <c r="J47" s="4" t="s">
        <v>38</v>
      </c>
      <c r="K47" s="4" t="s">
        <v>48</v>
      </c>
      <c r="L47" s="12">
        <v>85716</v>
      </c>
      <c r="M47" s="4" t="s">
        <v>48</v>
      </c>
      <c r="N47" s="107">
        <v>85716</v>
      </c>
      <c r="P47" s="4" t="s">
        <v>137</v>
      </c>
      <c r="R47" s="4" t="s">
        <v>249</v>
      </c>
      <c r="T47" s="5"/>
      <c r="V47" s="4" t="s">
        <v>54</v>
      </c>
      <c r="W47" s="4" t="s">
        <v>488</v>
      </c>
    </row>
    <row r="48" spans="1:23">
      <c r="A48" s="4" t="s">
        <v>47</v>
      </c>
      <c r="B48" s="4" t="s">
        <v>327</v>
      </c>
      <c r="C48" s="4" t="s">
        <v>352</v>
      </c>
      <c r="D48" s="4" t="s">
        <v>58</v>
      </c>
      <c r="E48" s="5">
        <v>44711</v>
      </c>
      <c r="F48" s="5">
        <v>44711</v>
      </c>
      <c r="G48" s="4" t="s">
        <v>477</v>
      </c>
      <c r="I48" s="4" t="s">
        <v>50</v>
      </c>
      <c r="J48" s="4" t="s">
        <v>38</v>
      </c>
      <c r="K48" s="4" t="s">
        <v>48</v>
      </c>
      <c r="L48" s="12">
        <v>29997</v>
      </c>
      <c r="M48" s="4" t="s">
        <v>48</v>
      </c>
      <c r="N48" s="107">
        <v>29997</v>
      </c>
      <c r="P48" s="4" t="s">
        <v>137</v>
      </c>
      <c r="R48" s="4" t="s">
        <v>250</v>
      </c>
      <c r="T48" s="5"/>
      <c r="V48" s="4" t="s">
        <v>54</v>
      </c>
      <c r="W48" s="4" t="s">
        <v>489</v>
      </c>
    </row>
    <row r="49" spans="1:23">
      <c r="A49" s="4" t="s">
        <v>47</v>
      </c>
      <c r="B49" s="4" t="s">
        <v>327</v>
      </c>
      <c r="C49" s="4" t="s">
        <v>353</v>
      </c>
      <c r="D49" s="4" t="s">
        <v>58</v>
      </c>
      <c r="E49" s="5">
        <v>44711</v>
      </c>
      <c r="F49" s="5">
        <v>44711</v>
      </c>
      <c r="G49" s="4" t="s">
        <v>477</v>
      </c>
      <c r="I49" s="4" t="s">
        <v>50</v>
      </c>
      <c r="J49" s="4" t="s">
        <v>38</v>
      </c>
      <c r="K49" s="4" t="s">
        <v>48</v>
      </c>
      <c r="L49" s="12">
        <v>138000</v>
      </c>
      <c r="M49" s="4" t="s">
        <v>48</v>
      </c>
      <c r="N49" s="107">
        <v>138000</v>
      </c>
      <c r="P49" s="4" t="s">
        <v>137</v>
      </c>
      <c r="R49" s="4" t="s">
        <v>251</v>
      </c>
      <c r="T49" s="5"/>
      <c r="V49" s="4" t="s">
        <v>54</v>
      </c>
      <c r="W49" s="4" t="s">
        <v>490</v>
      </c>
    </row>
    <row r="50" spans="1:23">
      <c r="A50" s="4" t="s">
        <v>47</v>
      </c>
      <c r="B50" s="4" t="s">
        <v>327</v>
      </c>
      <c r="C50" s="4" t="s">
        <v>354</v>
      </c>
      <c r="D50" s="4" t="s">
        <v>58</v>
      </c>
      <c r="E50" s="5">
        <v>44711</v>
      </c>
      <c r="F50" s="5">
        <v>44711</v>
      </c>
      <c r="G50" s="4" t="s">
        <v>477</v>
      </c>
      <c r="I50" s="4" t="s">
        <v>50</v>
      </c>
      <c r="J50" s="4" t="s">
        <v>38</v>
      </c>
      <c r="K50" s="4" t="s">
        <v>48</v>
      </c>
      <c r="L50" s="12">
        <v>102146</v>
      </c>
      <c r="M50" s="4" t="s">
        <v>48</v>
      </c>
      <c r="N50" s="107">
        <v>102146</v>
      </c>
      <c r="P50" s="4" t="s">
        <v>137</v>
      </c>
      <c r="R50" s="4" t="s">
        <v>252</v>
      </c>
      <c r="T50" s="5"/>
      <c r="V50" s="4" t="s">
        <v>54</v>
      </c>
      <c r="W50" s="4" t="s">
        <v>491</v>
      </c>
    </row>
    <row r="51" spans="1:23">
      <c r="A51" s="4" t="s">
        <v>47</v>
      </c>
      <c r="B51" s="4" t="s">
        <v>327</v>
      </c>
      <c r="C51" s="4" t="s">
        <v>355</v>
      </c>
      <c r="D51" s="4" t="s">
        <v>58</v>
      </c>
      <c r="E51" s="5">
        <v>44711</v>
      </c>
      <c r="F51" s="5">
        <v>44711</v>
      </c>
      <c r="G51" s="4" t="s">
        <v>477</v>
      </c>
      <c r="I51" s="4" t="s">
        <v>50</v>
      </c>
      <c r="J51" s="4" t="s">
        <v>38</v>
      </c>
      <c r="K51" s="4" t="s">
        <v>48</v>
      </c>
      <c r="L51" s="12">
        <v>131721</v>
      </c>
      <c r="M51" s="4" t="s">
        <v>48</v>
      </c>
      <c r="N51" s="107">
        <v>131721</v>
      </c>
      <c r="P51" s="4" t="s">
        <v>137</v>
      </c>
      <c r="R51" s="4" t="s">
        <v>253</v>
      </c>
      <c r="T51" s="5"/>
      <c r="V51" s="4" t="s">
        <v>54</v>
      </c>
      <c r="W51" s="4" t="s">
        <v>492</v>
      </c>
    </row>
    <row r="52" spans="1:23">
      <c r="A52" s="4" t="s">
        <v>47</v>
      </c>
      <c r="B52" s="4" t="s">
        <v>327</v>
      </c>
      <c r="C52" s="4" t="s">
        <v>356</v>
      </c>
      <c r="D52" s="4" t="s">
        <v>58</v>
      </c>
      <c r="E52" s="5">
        <v>44711</v>
      </c>
      <c r="F52" s="5">
        <v>44711</v>
      </c>
      <c r="G52" s="4" t="s">
        <v>477</v>
      </c>
      <c r="I52" s="4" t="s">
        <v>50</v>
      </c>
      <c r="J52" s="4" t="s">
        <v>38</v>
      </c>
      <c r="K52" s="4" t="s">
        <v>48</v>
      </c>
      <c r="L52" s="12">
        <v>110000</v>
      </c>
      <c r="M52" s="4" t="s">
        <v>48</v>
      </c>
      <c r="N52" s="107">
        <v>110000</v>
      </c>
      <c r="P52" s="4" t="s">
        <v>137</v>
      </c>
      <c r="R52" s="4" t="s">
        <v>254</v>
      </c>
      <c r="T52" s="5"/>
      <c r="V52" s="4" t="s">
        <v>54</v>
      </c>
      <c r="W52" s="4" t="s">
        <v>493</v>
      </c>
    </row>
    <row r="53" spans="1:23">
      <c r="A53" s="4" t="s">
        <v>47</v>
      </c>
      <c r="B53" s="4" t="s">
        <v>327</v>
      </c>
      <c r="C53" s="4" t="s">
        <v>357</v>
      </c>
      <c r="D53" s="4" t="s">
        <v>58</v>
      </c>
      <c r="E53" s="5">
        <v>44711</v>
      </c>
      <c r="F53" s="5">
        <v>44711</v>
      </c>
      <c r="G53" s="4" t="s">
        <v>477</v>
      </c>
      <c r="I53" s="4" t="s">
        <v>50</v>
      </c>
      <c r="J53" s="4" t="s">
        <v>38</v>
      </c>
      <c r="K53" s="4" t="s">
        <v>48</v>
      </c>
      <c r="L53" s="12">
        <v>138000</v>
      </c>
      <c r="M53" s="4" t="s">
        <v>48</v>
      </c>
      <c r="N53" s="107">
        <v>138000</v>
      </c>
      <c r="P53" s="4" t="s">
        <v>137</v>
      </c>
      <c r="R53" s="4" t="s">
        <v>255</v>
      </c>
      <c r="T53" s="5"/>
      <c r="V53" s="4" t="s">
        <v>54</v>
      </c>
      <c r="W53" s="4" t="s">
        <v>494</v>
      </c>
    </row>
    <row r="54" spans="1:23">
      <c r="A54" s="4" t="s">
        <v>47</v>
      </c>
      <c r="B54" s="4" t="s">
        <v>327</v>
      </c>
      <c r="C54" s="4" t="s">
        <v>358</v>
      </c>
      <c r="D54" s="4" t="s">
        <v>58</v>
      </c>
      <c r="E54" s="5">
        <v>44711</v>
      </c>
      <c r="F54" s="5">
        <v>44711</v>
      </c>
      <c r="G54" s="4" t="s">
        <v>477</v>
      </c>
      <c r="I54" s="4" t="s">
        <v>50</v>
      </c>
      <c r="J54" s="4" t="s">
        <v>38</v>
      </c>
      <c r="K54" s="4" t="s">
        <v>48</v>
      </c>
      <c r="L54" s="12">
        <v>45995</v>
      </c>
      <c r="M54" s="4" t="s">
        <v>48</v>
      </c>
      <c r="N54" s="107">
        <v>45995</v>
      </c>
      <c r="P54" s="4" t="s">
        <v>137</v>
      </c>
      <c r="R54" s="4" t="s">
        <v>256</v>
      </c>
      <c r="T54" s="5"/>
      <c r="V54" s="4" t="s">
        <v>54</v>
      </c>
      <c r="W54" s="4" t="s">
        <v>495</v>
      </c>
    </row>
    <row r="55" spans="1:23">
      <c r="A55" s="4" t="s">
        <v>47</v>
      </c>
      <c r="B55" s="4" t="s">
        <v>327</v>
      </c>
      <c r="C55" s="4" t="s">
        <v>402</v>
      </c>
      <c r="D55" s="4" t="s">
        <v>58</v>
      </c>
      <c r="E55" s="5">
        <v>44711</v>
      </c>
      <c r="F55" s="5">
        <v>44711</v>
      </c>
      <c r="G55" s="4" t="s">
        <v>477</v>
      </c>
      <c r="I55" s="4" t="s">
        <v>50</v>
      </c>
      <c r="J55" s="4" t="s">
        <v>38</v>
      </c>
      <c r="K55" s="4" t="s">
        <v>48</v>
      </c>
      <c r="L55" s="12">
        <v>155000</v>
      </c>
      <c r="M55" s="4" t="s">
        <v>48</v>
      </c>
      <c r="N55" s="107">
        <v>155000</v>
      </c>
      <c r="P55" s="4" t="s">
        <v>137</v>
      </c>
      <c r="R55" s="4" t="s">
        <v>300</v>
      </c>
      <c r="T55" s="5"/>
      <c r="V55" s="4" t="s">
        <v>54</v>
      </c>
      <c r="W55" s="4" t="s">
        <v>496</v>
      </c>
    </row>
    <row r="56" spans="1:23">
      <c r="A56" s="4" t="s">
        <v>47</v>
      </c>
      <c r="B56" s="4" t="s">
        <v>327</v>
      </c>
      <c r="C56" s="4" t="s">
        <v>407</v>
      </c>
      <c r="D56" s="4" t="s">
        <v>58</v>
      </c>
      <c r="E56" s="5">
        <v>44711</v>
      </c>
      <c r="F56" s="5">
        <v>44711</v>
      </c>
      <c r="G56" s="4" t="s">
        <v>477</v>
      </c>
      <c r="I56" s="4" t="s">
        <v>50</v>
      </c>
      <c r="J56" s="4" t="s">
        <v>38</v>
      </c>
      <c r="K56" s="4" t="s">
        <v>48</v>
      </c>
      <c r="L56" s="12">
        <v>39427</v>
      </c>
      <c r="M56" s="4" t="s">
        <v>48</v>
      </c>
      <c r="N56" s="107">
        <v>39427</v>
      </c>
      <c r="P56" s="4" t="s">
        <v>137</v>
      </c>
      <c r="R56" s="4" t="s">
        <v>305</v>
      </c>
      <c r="T56" s="5"/>
      <c r="V56" s="4" t="s">
        <v>54</v>
      </c>
      <c r="W56" s="4" t="s">
        <v>497</v>
      </c>
    </row>
    <row r="57" spans="1:23">
      <c r="A57" s="4" t="s">
        <v>47</v>
      </c>
      <c r="B57" s="4" t="s">
        <v>327</v>
      </c>
      <c r="C57" s="4" t="s">
        <v>408</v>
      </c>
      <c r="D57" s="4" t="s">
        <v>58</v>
      </c>
      <c r="E57" s="5">
        <v>44711</v>
      </c>
      <c r="F57" s="5">
        <v>44711</v>
      </c>
      <c r="G57" s="4" t="s">
        <v>477</v>
      </c>
      <c r="I57" s="4" t="s">
        <v>50</v>
      </c>
      <c r="J57" s="4" t="s">
        <v>38</v>
      </c>
      <c r="K57" s="4" t="s">
        <v>48</v>
      </c>
      <c r="L57" s="12">
        <v>110000</v>
      </c>
      <c r="M57" s="4" t="s">
        <v>48</v>
      </c>
      <c r="N57" s="107">
        <v>110000</v>
      </c>
      <c r="P57" s="4" t="s">
        <v>137</v>
      </c>
      <c r="R57" s="4" t="s">
        <v>306</v>
      </c>
      <c r="T57" s="5"/>
      <c r="V57" s="4" t="s">
        <v>54</v>
      </c>
      <c r="W57" s="4" t="s">
        <v>498</v>
      </c>
    </row>
    <row r="58" spans="1:23">
      <c r="A58" s="4" t="s">
        <v>47</v>
      </c>
      <c r="B58" s="4" t="s">
        <v>327</v>
      </c>
      <c r="C58" s="4" t="s">
        <v>414</v>
      </c>
      <c r="D58" s="4" t="s">
        <v>58</v>
      </c>
      <c r="E58" s="5">
        <v>44711</v>
      </c>
      <c r="F58" s="5">
        <v>44711</v>
      </c>
      <c r="G58" s="4" t="s">
        <v>477</v>
      </c>
      <c r="I58" s="4" t="s">
        <v>50</v>
      </c>
      <c r="J58" s="4" t="s">
        <v>38</v>
      </c>
      <c r="K58" s="4" t="s">
        <v>48</v>
      </c>
      <c r="L58" s="12">
        <v>78853</v>
      </c>
      <c r="M58" s="4" t="s">
        <v>48</v>
      </c>
      <c r="N58" s="107">
        <v>78853</v>
      </c>
      <c r="P58" s="4" t="s">
        <v>137</v>
      </c>
      <c r="R58" s="4" t="s">
        <v>312</v>
      </c>
      <c r="T58" s="5"/>
      <c r="V58" s="4" t="s">
        <v>54</v>
      </c>
      <c r="W58" s="4" t="s">
        <v>499</v>
      </c>
    </row>
    <row r="59" spans="1:23">
      <c r="A59" s="4" t="s">
        <v>47</v>
      </c>
      <c r="B59" s="4" t="s">
        <v>327</v>
      </c>
      <c r="C59" s="4" t="s">
        <v>359</v>
      </c>
      <c r="D59" s="4" t="s">
        <v>58</v>
      </c>
      <c r="E59" s="5">
        <v>44711</v>
      </c>
      <c r="F59" s="5">
        <v>44711</v>
      </c>
      <c r="G59" s="4" t="s">
        <v>477</v>
      </c>
      <c r="I59" s="4" t="s">
        <v>50</v>
      </c>
      <c r="J59" s="4" t="s">
        <v>38</v>
      </c>
      <c r="K59" s="4" t="s">
        <v>48</v>
      </c>
      <c r="L59" s="12">
        <v>110000</v>
      </c>
      <c r="M59" s="4" t="s">
        <v>48</v>
      </c>
      <c r="N59" s="107">
        <v>110000</v>
      </c>
      <c r="P59" s="4" t="s">
        <v>52</v>
      </c>
      <c r="R59" s="4" t="s">
        <v>257</v>
      </c>
      <c r="T59" s="5"/>
      <c r="V59" s="4" t="s">
        <v>53</v>
      </c>
      <c r="W59" s="4" t="s">
        <v>500</v>
      </c>
    </row>
    <row r="60" spans="1:23">
      <c r="A60" s="4" t="s">
        <v>47</v>
      </c>
      <c r="B60" s="4" t="s">
        <v>327</v>
      </c>
      <c r="C60" s="4" t="s">
        <v>360</v>
      </c>
      <c r="D60" s="4" t="s">
        <v>58</v>
      </c>
      <c r="E60" s="5">
        <v>44711</v>
      </c>
      <c r="F60" s="5">
        <v>44711</v>
      </c>
      <c r="G60" s="4" t="s">
        <v>477</v>
      </c>
      <c r="I60" s="4" t="s">
        <v>50</v>
      </c>
      <c r="J60" s="4" t="s">
        <v>38</v>
      </c>
      <c r="K60" s="4" t="s">
        <v>48</v>
      </c>
      <c r="L60" s="12">
        <v>138000</v>
      </c>
      <c r="M60" s="4" t="s">
        <v>48</v>
      </c>
      <c r="N60" s="107">
        <v>138000</v>
      </c>
      <c r="P60" s="4" t="s">
        <v>52</v>
      </c>
      <c r="R60" s="4" t="s">
        <v>258</v>
      </c>
      <c r="T60" s="5"/>
      <c r="V60" s="4" t="s">
        <v>53</v>
      </c>
      <c r="W60" s="4" t="s">
        <v>501</v>
      </c>
    </row>
    <row r="61" spans="1:23">
      <c r="A61" s="4" t="s">
        <v>47</v>
      </c>
      <c r="B61" s="4" t="s">
        <v>327</v>
      </c>
      <c r="C61" s="4" t="s">
        <v>361</v>
      </c>
      <c r="D61" s="4" t="s">
        <v>58</v>
      </c>
      <c r="E61" s="5">
        <v>44711</v>
      </c>
      <c r="F61" s="5">
        <v>44711</v>
      </c>
      <c r="G61" s="4" t="s">
        <v>477</v>
      </c>
      <c r="I61" s="4" t="s">
        <v>50</v>
      </c>
      <c r="J61" s="4" t="s">
        <v>38</v>
      </c>
      <c r="K61" s="4" t="s">
        <v>48</v>
      </c>
      <c r="L61" s="12">
        <v>138000</v>
      </c>
      <c r="M61" s="4" t="s">
        <v>48</v>
      </c>
      <c r="N61" s="107">
        <v>138000</v>
      </c>
      <c r="P61" s="4" t="s">
        <v>52</v>
      </c>
      <c r="R61" s="4" t="s">
        <v>259</v>
      </c>
      <c r="T61" s="5"/>
      <c r="V61" s="4" t="s">
        <v>53</v>
      </c>
      <c r="W61" s="4" t="s">
        <v>502</v>
      </c>
    </row>
    <row r="62" spans="1:23">
      <c r="A62" s="4" t="s">
        <v>47</v>
      </c>
      <c r="B62" s="4" t="s">
        <v>327</v>
      </c>
      <c r="C62" s="4" t="s">
        <v>362</v>
      </c>
      <c r="D62" s="4" t="s">
        <v>58</v>
      </c>
      <c r="E62" s="5">
        <v>44711</v>
      </c>
      <c r="F62" s="5">
        <v>44711</v>
      </c>
      <c r="G62" s="4" t="s">
        <v>477</v>
      </c>
      <c r="I62" s="4" t="s">
        <v>50</v>
      </c>
      <c r="J62" s="4" t="s">
        <v>38</v>
      </c>
      <c r="K62" s="4" t="s">
        <v>48</v>
      </c>
      <c r="L62" s="12">
        <v>131431</v>
      </c>
      <c r="M62" s="4" t="s">
        <v>48</v>
      </c>
      <c r="N62" s="107">
        <v>131431</v>
      </c>
      <c r="P62" s="4" t="s">
        <v>52</v>
      </c>
      <c r="R62" s="4" t="s">
        <v>260</v>
      </c>
      <c r="T62" s="5"/>
      <c r="V62" s="4" t="s">
        <v>53</v>
      </c>
      <c r="W62" s="4" t="s">
        <v>503</v>
      </c>
    </row>
    <row r="63" spans="1:23">
      <c r="A63" s="4" t="s">
        <v>47</v>
      </c>
      <c r="B63" s="4" t="s">
        <v>327</v>
      </c>
      <c r="C63" s="4" t="s">
        <v>363</v>
      </c>
      <c r="D63" s="4" t="s">
        <v>58</v>
      </c>
      <c r="E63" s="5">
        <v>44711</v>
      </c>
      <c r="F63" s="5">
        <v>44711</v>
      </c>
      <c r="G63" s="4" t="s">
        <v>477</v>
      </c>
      <c r="I63" s="4" t="s">
        <v>50</v>
      </c>
      <c r="J63" s="4" t="s">
        <v>38</v>
      </c>
      <c r="K63" s="4" t="s">
        <v>48</v>
      </c>
      <c r="L63" s="12">
        <v>110000</v>
      </c>
      <c r="M63" s="4" t="s">
        <v>48</v>
      </c>
      <c r="N63" s="107">
        <v>110000</v>
      </c>
      <c r="P63" s="4" t="s">
        <v>52</v>
      </c>
      <c r="R63" s="4" t="s">
        <v>261</v>
      </c>
      <c r="T63" s="5"/>
      <c r="V63" s="4" t="s">
        <v>53</v>
      </c>
      <c r="W63" s="4" t="s">
        <v>504</v>
      </c>
    </row>
    <row r="64" spans="1:23">
      <c r="A64" s="4" t="s">
        <v>47</v>
      </c>
      <c r="B64" s="4" t="s">
        <v>327</v>
      </c>
      <c r="C64" s="4" t="s">
        <v>364</v>
      </c>
      <c r="D64" s="4" t="s">
        <v>58</v>
      </c>
      <c r="E64" s="5">
        <v>44711</v>
      </c>
      <c r="F64" s="5">
        <v>44711</v>
      </c>
      <c r="G64" s="4" t="s">
        <v>477</v>
      </c>
      <c r="I64" s="4" t="s">
        <v>50</v>
      </c>
      <c r="J64" s="4" t="s">
        <v>38</v>
      </c>
      <c r="K64" s="4" t="s">
        <v>48</v>
      </c>
      <c r="L64" s="12">
        <v>104764</v>
      </c>
      <c r="M64" s="4" t="s">
        <v>48</v>
      </c>
      <c r="N64" s="107">
        <v>104764</v>
      </c>
      <c r="P64" s="4" t="s">
        <v>52</v>
      </c>
      <c r="R64" s="4" t="s">
        <v>262</v>
      </c>
      <c r="T64" s="5"/>
      <c r="V64" s="4" t="s">
        <v>53</v>
      </c>
      <c r="W64" s="4" t="s">
        <v>505</v>
      </c>
    </row>
    <row r="65" spans="1:23">
      <c r="A65" s="4" t="s">
        <v>47</v>
      </c>
      <c r="B65" s="4" t="s">
        <v>327</v>
      </c>
      <c r="C65" s="4" t="s">
        <v>365</v>
      </c>
      <c r="D65" s="4" t="s">
        <v>58</v>
      </c>
      <c r="E65" s="5">
        <v>44711</v>
      </c>
      <c r="F65" s="5">
        <v>44711</v>
      </c>
      <c r="G65" s="4" t="s">
        <v>477</v>
      </c>
      <c r="I65" s="4" t="s">
        <v>50</v>
      </c>
      <c r="J65" s="4" t="s">
        <v>38</v>
      </c>
      <c r="K65" s="4" t="s">
        <v>48</v>
      </c>
      <c r="L65" s="12">
        <v>110000</v>
      </c>
      <c r="M65" s="4" t="s">
        <v>48</v>
      </c>
      <c r="N65" s="107">
        <v>110000</v>
      </c>
      <c r="P65" s="4" t="s">
        <v>52</v>
      </c>
      <c r="R65" s="4" t="s">
        <v>263</v>
      </c>
      <c r="T65" s="5"/>
      <c r="V65" s="4" t="s">
        <v>53</v>
      </c>
      <c r="W65" s="4" t="s">
        <v>506</v>
      </c>
    </row>
    <row r="66" spans="1:23">
      <c r="A66" s="4" t="s">
        <v>47</v>
      </c>
      <c r="B66" s="4" t="s">
        <v>327</v>
      </c>
      <c r="C66" s="4" t="s">
        <v>366</v>
      </c>
      <c r="D66" s="4" t="s">
        <v>58</v>
      </c>
      <c r="E66" s="5">
        <v>44711</v>
      </c>
      <c r="F66" s="5">
        <v>44711</v>
      </c>
      <c r="G66" s="4" t="s">
        <v>477</v>
      </c>
      <c r="I66" s="4" t="s">
        <v>50</v>
      </c>
      <c r="J66" s="4" t="s">
        <v>38</v>
      </c>
      <c r="K66" s="4" t="s">
        <v>48</v>
      </c>
      <c r="L66" s="12">
        <v>131431</v>
      </c>
      <c r="M66" s="4" t="s">
        <v>48</v>
      </c>
      <c r="N66" s="107">
        <v>131431</v>
      </c>
      <c r="P66" s="4" t="s">
        <v>52</v>
      </c>
      <c r="R66" s="4" t="s">
        <v>264</v>
      </c>
      <c r="T66" s="5"/>
      <c r="V66" s="4" t="s">
        <v>53</v>
      </c>
      <c r="W66" s="4" t="s">
        <v>507</v>
      </c>
    </row>
    <row r="67" spans="1:23">
      <c r="A67" s="4" t="s">
        <v>47</v>
      </c>
      <c r="B67" s="4" t="s">
        <v>327</v>
      </c>
      <c r="C67" s="4" t="s">
        <v>367</v>
      </c>
      <c r="D67" s="4" t="s">
        <v>58</v>
      </c>
      <c r="E67" s="5">
        <v>44711</v>
      </c>
      <c r="F67" s="5">
        <v>44711</v>
      </c>
      <c r="G67" s="4" t="s">
        <v>477</v>
      </c>
      <c r="I67" s="4" t="s">
        <v>50</v>
      </c>
      <c r="J67" s="4" t="s">
        <v>38</v>
      </c>
      <c r="K67" s="4" t="s">
        <v>48</v>
      </c>
      <c r="L67" s="12">
        <v>138000</v>
      </c>
      <c r="M67" s="4" t="s">
        <v>48</v>
      </c>
      <c r="N67" s="107">
        <v>138000</v>
      </c>
      <c r="P67" s="4" t="s">
        <v>52</v>
      </c>
      <c r="R67" s="4" t="s">
        <v>265</v>
      </c>
      <c r="T67" s="5"/>
      <c r="V67" s="4" t="s">
        <v>53</v>
      </c>
      <c r="W67" s="4" t="s">
        <v>508</v>
      </c>
    </row>
    <row r="68" spans="1:23">
      <c r="A68" s="4" t="s">
        <v>47</v>
      </c>
      <c r="B68" s="4" t="s">
        <v>327</v>
      </c>
      <c r="C68" s="4" t="s">
        <v>368</v>
      </c>
      <c r="D68" s="4" t="s">
        <v>58</v>
      </c>
      <c r="E68" s="5">
        <v>44711</v>
      </c>
      <c r="F68" s="5">
        <v>44711</v>
      </c>
      <c r="G68" s="4" t="s">
        <v>477</v>
      </c>
      <c r="I68" s="4" t="s">
        <v>50</v>
      </c>
      <c r="J68" s="4" t="s">
        <v>38</v>
      </c>
      <c r="K68" s="4" t="s">
        <v>48</v>
      </c>
      <c r="L68" s="12">
        <v>147622</v>
      </c>
      <c r="M68" s="4" t="s">
        <v>48</v>
      </c>
      <c r="N68" s="107">
        <v>147622</v>
      </c>
      <c r="P68" s="4" t="s">
        <v>52</v>
      </c>
      <c r="R68" s="4" t="s">
        <v>266</v>
      </c>
      <c r="T68" s="5"/>
      <c r="V68" s="4" t="s">
        <v>53</v>
      </c>
      <c r="W68" s="4" t="s">
        <v>509</v>
      </c>
    </row>
    <row r="69" spans="1:23">
      <c r="A69" s="4" t="s">
        <v>47</v>
      </c>
      <c r="B69" s="4" t="s">
        <v>327</v>
      </c>
      <c r="C69" s="4" t="s">
        <v>369</v>
      </c>
      <c r="D69" s="4" t="s">
        <v>58</v>
      </c>
      <c r="E69" s="5">
        <v>44711</v>
      </c>
      <c r="F69" s="5">
        <v>44711</v>
      </c>
      <c r="G69" s="4" t="s">
        <v>477</v>
      </c>
      <c r="I69" s="4" t="s">
        <v>50</v>
      </c>
      <c r="J69" s="4" t="s">
        <v>38</v>
      </c>
      <c r="K69" s="4" t="s">
        <v>48</v>
      </c>
      <c r="L69" s="12">
        <v>45995</v>
      </c>
      <c r="M69" s="4" t="s">
        <v>48</v>
      </c>
      <c r="N69" s="107">
        <v>45995</v>
      </c>
      <c r="P69" s="4" t="s">
        <v>52</v>
      </c>
      <c r="R69" s="4" t="s">
        <v>267</v>
      </c>
      <c r="T69" s="5"/>
      <c r="V69" s="4" t="s">
        <v>53</v>
      </c>
      <c r="W69" s="4" t="s">
        <v>510</v>
      </c>
    </row>
    <row r="70" spans="1:23">
      <c r="A70" s="4" t="s">
        <v>47</v>
      </c>
      <c r="B70" s="4" t="s">
        <v>327</v>
      </c>
      <c r="C70" s="4" t="s">
        <v>370</v>
      </c>
      <c r="D70" s="4" t="s">
        <v>58</v>
      </c>
      <c r="E70" s="5">
        <v>44711</v>
      </c>
      <c r="F70" s="5">
        <v>44711</v>
      </c>
      <c r="G70" s="4" t="s">
        <v>477</v>
      </c>
      <c r="I70" s="4" t="s">
        <v>50</v>
      </c>
      <c r="J70" s="4" t="s">
        <v>38</v>
      </c>
      <c r="K70" s="4" t="s">
        <v>48</v>
      </c>
      <c r="L70" s="12">
        <v>138000</v>
      </c>
      <c r="M70" s="4" t="s">
        <v>48</v>
      </c>
      <c r="N70" s="107">
        <v>138000</v>
      </c>
      <c r="P70" s="4" t="s">
        <v>52</v>
      </c>
      <c r="R70" s="4" t="s">
        <v>268</v>
      </c>
      <c r="T70" s="5"/>
      <c r="V70" s="4" t="s">
        <v>53</v>
      </c>
      <c r="W70" s="4" t="s">
        <v>511</v>
      </c>
    </row>
    <row r="71" spans="1:23">
      <c r="A71" s="4" t="s">
        <v>47</v>
      </c>
      <c r="B71" s="4" t="s">
        <v>327</v>
      </c>
      <c r="C71" s="4" t="s">
        <v>371</v>
      </c>
      <c r="D71" s="4" t="s">
        <v>58</v>
      </c>
      <c r="E71" s="5">
        <v>44711</v>
      </c>
      <c r="F71" s="5">
        <v>44711</v>
      </c>
      <c r="G71" s="4" t="s">
        <v>477</v>
      </c>
      <c r="I71" s="4" t="s">
        <v>50</v>
      </c>
      <c r="J71" s="4" t="s">
        <v>38</v>
      </c>
      <c r="K71" s="4" t="s">
        <v>48</v>
      </c>
      <c r="L71" s="12">
        <v>85422</v>
      </c>
      <c r="M71" s="4" t="s">
        <v>48</v>
      </c>
      <c r="N71" s="107">
        <v>85422</v>
      </c>
      <c r="P71" s="4" t="s">
        <v>52</v>
      </c>
      <c r="R71" s="4" t="s">
        <v>269</v>
      </c>
      <c r="T71" s="5"/>
      <c r="V71" s="4" t="s">
        <v>53</v>
      </c>
      <c r="W71" s="4" t="s">
        <v>512</v>
      </c>
    </row>
    <row r="72" spans="1:23">
      <c r="A72" s="4" t="s">
        <v>47</v>
      </c>
      <c r="B72" s="4" t="s">
        <v>327</v>
      </c>
      <c r="C72" s="4" t="s">
        <v>372</v>
      </c>
      <c r="D72" s="4" t="s">
        <v>58</v>
      </c>
      <c r="E72" s="5">
        <v>44711</v>
      </c>
      <c r="F72" s="5">
        <v>44711</v>
      </c>
      <c r="G72" s="4" t="s">
        <v>477</v>
      </c>
      <c r="I72" s="4" t="s">
        <v>50</v>
      </c>
      <c r="J72" s="4" t="s">
        <v>38</v>
      </c>
      <c r="K72" s="4" t="s">
        <v>48</v>
      </c>
      <c r="L72" s="12">
        <v>110000</v>
      </c>
      <c r="M72" s="4" t="s">
        <v>48</v>
      </c>
      <c r="N72" s="107">
        <v>110000</v>
      </c>
      <c r="P72" s="4" t="s">
        <v>52</v>
      </c>
      <c r="R72" s="4" t="s">
        <v>270</v>
      </c>
      <c r="T72" s="5"/>
      <c r="V72" s="4" t="s">
        <v>53</v>
      </c>
      <c r="W72" s="4" t="s">
        <v>513</v>
      </c>
    </row>
    <row r="73" spans="1:23">
      <c r="A73" s="4" t="s">
        <v>47</v>
      </c>
      <c r="B73" s="4" t="s">
        <v>327</v>
      </c>
      <c r="C73" s="4" t="s">
        <v>373</v>
      </c>
      <c r="D73" s="4" t="s">
        <v>58</v>
      </c>
      <c r="E73" s="5">
        <v>44711</v>
      </c>
      <c r="F73" s="5">
        <v>44711</v>
      </c>
      <c r="G73" s="4" t="s">
        <v>477</v>
      </c>
      <c r="I73" s="4" t="s">
        <v>50</v>
      </c>
      <c r="J73" s="4" t="s">
        <v>38</v>
      </c>
      <c r="K73" s="4" t="s">
        <v>48</v>
      </c>
      <c r="L73" s="12">
        <v>110000</v>
      </c>
      <c r="M73" s="4" t="s">
        <v>48</v>
      </c>
      <c r="N73" s="107">
        <v>110000</v>
      </c>
      <c r="P73" s="4" t="s">
        <v>52</v>
      </c>
      <c r="R73" s="4" t="s">
        <v>271</v>
      </c>
      <c r="T73" s="5"/>
      <c r="V73" s="4" t="s">
        <v>53</v>
      </c>
      <c r="W73" s="4" t="s">
        <v>514</v>
      </c>
    </row>
    <row r="74" spans="1:23">
      <c r="A74" s="4" t="s">
        <v>47</v>
      </c>
      <c r="B74" s="4" t="s">
        <v>327</v>
      </c>
      <c r="C74" s="4" t="s">
        <v>374</v>
      </c>
      <c r="D74" s="4" t="s">
        <v>58</v>
      </c>
      <c r="E74" s="5">
        <v>44711</v>
      </c>
      <c r="F74" s="5">
        <v>44711</v>
      </c>
      <c r="G74" s="4" t="s">
        <v>477</v>
      </c>
      <c r="I74" s="4" t="s">
        <v>50</v>
      </c>
      <c r="J74" s="4" t="s">
        <v>38</v>
      </c>
      <c r="K74" s="4" t="s">
        <v>48</v>
      </c>
      <c r="L74" s="12">
        <v>138000</v>
      </c>
      <c r="M74" s="4" t="s">
        <v>48</v>
      </c>
      <c r="N74" s="107">
        <v>138000</v>
      </c>
      <c r="P74" s="4" t="s">
        <v>52</v>
      </c>
      <c r="R74" s="4" t="s">
        <v>272</v>
      </c>
      <c r="T74" s="5"/>
      <c r="V74" s="4" t="s">
        <v>53</v>
      </c>
      <c r="W74" s="4" t="s">
        <v>515</v>
      </c>
    </row>
    <row r="75" spans="1:23">
      <c r="A75" s="4" t="s">
        <v>47</v>
      </c>
      <c r="B75" s="4" t="s">
        <v>327</v>
      </c>
      <c r="C75" s="4" t="s">
        <v>375</v>
      </c>
      <c r="D75" s="4" t="s">
        <v>58</v>
      </c>
      <c r="E75" s="5">
        <v>44711</v>
      </c>
      <c r="F75" s="5">
        <v>44711</v>
      </c>
      <c r="G75" s="4" t="s">
        <v>477</v>
      </c>
      <c r="I75" s="4" t="s">
        <v>50</v>
      </c>
      <c r="J75" s="4" t="s">
        <v>38</v>
      </c>
      <c r="K75" s="4" t="s">
        <v>48</v>
      </c>
      <c r="L75" s="12">
        <v>138000</v>
      </c>
      <c r="M75" s="4" t="s">
        <v>48</v>
      </c>
      <c r="N75" s="107">
        <v>138000</v>
      </c>
      <c r="P75" s="4" t="s">
        <v>52</v>
      </c>
      <c r="R75" s="4" t="s">
        <v>273</v>
      </c>
      <c r="T75" s="5"/>
      <c r="V75" s="4" t="s">
        <v>53</v>
      </c>
      <c r="W75" s="4" t="s">
        <v>516</v>
      </c>
    </row>
    <row r="76" spans="1:23">
      <c r="A76" s="4" t="s">
        <v>47</v>
      </c>
      <c r="B76" s="4" t="s">
        <v>327</v>
      </c>
      <c r="C76" s="4" t="s">
        <v>376</v>
      </c>
      <c r="D76" s="4" t="s">
        <v>58</v>
      </c>
      <c r="E76" s="5">
        <v>44711</v>
      </c>
      <c r="F76" s="5">
        <v>44711</v>
      </c>
      <c r="G76" s="4" t="s">
        <v>477</v>
      </c>
      <c r="I76" s="4" t="s">
        <v>50</v>
      </c>
      <c r="J76" s="4" t="s">
        <v>38</v>
      </c>
      <c r="K76" s="4" t="s">
        <v>48</v>
      </c>
      <c r="L76" s="12">
        <v>138000</v>
      </c>
      <c r="M76" s="4" t="s">
        <v>48</v>
      </c>
      <c r="N76" s="107">
        <v>138000</v>
      </c>
      <c r="P76" s="4" t="s">
        <v>52</v>
      </c>
      <c r="R76" s="4" t="s">
        <v>274</v>
      </c>
      <c r="T76" s="5"/>
      <c r="V76" s="4" t="s">
        <v>53</v>
      </c>
      <c r="W76" s="4" t="s">
        <v>517</v>
      </c>
    </row>
    <row r="77" spans="1:23">
      <c r="A77" s="4" t="s">
        <v>47</v>
      </c>
      <c r="B77" s="4" t="s">
        <v>327</v>
      </c>
      <c r="C77" s="4" t="s">
        <v>377</v>
      </c>
      <c r="D77" s="4" t="s">
        <v>58</v>
      </c>
      <c r="E77" s="5">
        <v>44711</v>
      </c>
      <c r="F77" s="5">
        <v>44711</v>
      </c>
      <c r="G77" s="4" t="s">
        <v>477</v>
      </c>
      <c r="I77" s="4" t="s">
        <v>50</v>
      </c>
      <c r="J77" s="4" t="s">
        <v>38</v>
      </c>
      <c r="K77" s="4" t="s">
        <v>48</v>
      </c>
      <c r="L77" s="12">
        <v>45995</v>
      </c>
      <c r="M77" s="4" t="s">
        <v>48</v>
      </c>
      <c r="N77" s="107">
        <v>45995</v>
      </c>
      <c r="P77" s="4" t="s">
        <v>52</v>
      </c>
      <c r="R77" s="4" t="s">
        <v>275</v>
      </c>
      <c r="T77" s="5"/>
      <c r="V77" s="4" t="s">
        <v>53</v>
      </c>
      <c r="W77" s="4" t="s">
        <v>518</v>
      </c>
    </row>
    <row r="78" spans="1:23">
      <c r="A78" s="4" t="s">
        <v>47</v>
      </c>
      <c r="B78" s="4" t="s">
        <v>327</v>
      </c>
      <c r="C78" s="4" t="s">
        <v>401</v>
      </c>
      <c r="D78" s="4" t="s">
        <v>58</v>
      </c>
      <c r="E78" s="5">
        <v>44711</v>
      </c>
      <c r="F78" s="5">
        <v>44711</v>
      </c>
      <c r="G78" s="4" t="s">
        <v>477</v>
      </c>
      <c r="I78" s="4" t="s">
        <v>50</v>
      </c>
      <c r="J78" s="4" t="s">
        <v>38</v>
      </c>
      <c r="K78" s="4" t="s">
        <v>48</v>
      </c>
      <c r="L78" s="12">
        <v>138000</v>
      </c>
      <c r="M78" s="4" t="s">
        <v>48</v>
      </c>
      <c r="N78" s="107">
        <v>138000</v>
      </c>
      <c r="P78" s="4" t="s">
        <v>52</v>
      </c>
      <c r="R78" s="4" t="s">
        <v>299</v>
      </c>
      <c r="T78" s="5"/>
      <c r="V78" s="4" t="s">
        <v>53</v>
      </c>
      <c r="W78" s="4" t="s">
        <v>519</v>
      </c>
    </row>
    <row r="79" spans="1:23">
      <c r="A79" s="4" t="s">
        <v>47</v>
      </c>
      <c r="B79" s="4" t="s">
        <v>327</v>
      </c>
      <c r="C79" s="4" t="s">
        <v>409</v>
      </c>
      <c r="D79" s="4" t="s">
        <v>58</v>
      </c>
      <c r="E79" s="5">
        <v>44711</v>
      </c>
      <c r="F79" s="5">
        <v>44711</v>
      </c>
      <c r="G79" s="4" t="s">
        <v>477</v>
      </c>
      <c r="I79" s="4" t="s">
        <v>50</v>
      </c>
      <c r="J79" s="4" t="s">
        <v>38</v>
      </c>
      <c r="K79" s="4" t="s">
        <v>48</v>
      </c>
      <c r="L79" s="12">
        <v>36663</v>
      </c>
      <c r="M79" s="4" t="s">
        <v>48</v>
      </c>
      <c r="N79" s="107">
        <v>36663</v>
      </c>
      <c r="P79" s="4" t="s">
        <v>52</v>
      </c>
      <c r="R79" s="4" t="s">
        <v>307</v>
      </c>
      <c r="T79" s="5"/>
      <c r="V79" s="4" t="s">
        <v>53</v>
      </c>
      <c r="W79" s="4" t="s">
        <v>520</v>
      </c>
    </row>
    <row r="80" spans="1:23">
      <c r="A80" s="4" t="s">
        <v>47</v>
      </c>
      <c r="B80" s="4" t="s">
        <v>327</v>
      </c>
      <c r="C80" s="4" t="s">
        <v>415</v>
      </c>
      <c r="D80" s="4" t="s">
        <v>58</v>
      </c>
      <c r="E80" s="5">
        <v>44711</v>
      </c>
      <c r="F80" s="5">
        <v>44711</v>
      </c>
      <c r="G80" s="4" t="s">
        <v>477</v>
      </c>
      <c r="I80" s="4" t="s">
        <v>50</v>
      </c>
      <c r="J80" s="4" t="s">
        <v>38</v>
      </c>
      <c r="K80" s="4" t="s">
        <v>48</v>
      </c>
      <c r="L80" s="12">
        <v>138000</v>
      </c>
      <c r="M80" s="4" t="s">
        <v>48</v>
      </c>
      <c r="N80" s="107">
        <v>138000</v>
      </c>
      <c r="P80" s="4" t="s">
        <v>52</v>
      </c>
      <c r="R80" s="4" t="s">
        <v>313</v>
      </c>
      <c r="T80" s="5"/>
      <c r="V80" s="4" t="s">
        <v>53</v>
      </c>
      <c r="W80" s="4" t="s">
        <v>521</v>
      </c>
    </row>
    <row r="81" spans="1:23">
      <c r="A81" s="4" t="s">
        <v>47</v>
      </c>
      <c r="B81" s="4" t="s">
        <v>327</v>
      </c>
      <c r="C81" s="4" t="s">
        <v>416</v>
      </c>
      <c r="D81" s="4" t="s">
        <v>58</v>
      </c>
      <c r="E81" s="5">
        <v>44711</v>
      </c>
      <c r="F81" s="5">
        <v>44711</v>
      </c>
      <c r="G81" s="4" t="s">
        <v>477</v>
      </c>
      <c r="I81" s="4" t="s">
        <v>50</v>
      </c>
      <c r="J81" s="4" t="s">
        <v>38</v>
      </c>
      <c r="K81" s="4" t="s">
        <v>48</v>
      </c>
      <c r="L81" s="12">
        <v>72284</v>
      </c>
      <c r="M81" s="4" t="s">
        <v>48</v>
      </c>
      <c r="N81" s="107">
        <v>72284</v>
      </c>
      <c r="P81" s="4" t="s">
        <v>52</v>
      </c>
      <c r="R81" s="4" t="s">
        <v>314</v>
      </c>
      <c r="T81" s="5"/>
      <c r="V81" s="4" t="s">
        <v>53</v>
      </c>
      <c r="W81" s="4" t="s">
        <v>522</v>
      </c>
    </row>
    <row r="82" spans="1:23">
      <c r="A82" s="4" t="s">
        <v>47</v>
      </c>
      <c r="B82" s="4" t="s">
        <v>327</v>
      </c>
      <c r="C82" s="4" t="s">
        <v>378</v>
      </c>
      <c r="D82" s="4" t="s">
        <v>58</v>
      </c>
      <c r="E82" s="5">
        <v>44711</v>
      </c>
      <c r="F82" s="5">
        <v>44711</v>
      </c>
      <c r="G82" s="4" t="s">
        <v>477</v>
      </c>
      <c r="I82" s="4" t="s">
        <v>50</v>
      </c>
      <c r="J82" s="4" t="s">
        <v>38</v>
      </c>
      <c r="K82" s="4" t="s">
        <v>48</v>
      </c>
      <c r="L82" s="12">
        <v>110000</v>
      </c>
      <c r="M82" s="4" t="s">
        <v>48</v>
      </c>
      <c r="N82" s="107">
        <v>110000</v>
      </c>
      <c r="P82" s="4" t="s">
        <v>194</v>
      </c>
      <c r="R82" s="4" t="s">
        <v>276</v>
      </c>
      <c r="T82" s="5"/>
      <c r="V82" s="4" t="s">
        <v>143</v>
      </c>
      <c r="W82" s="4" t="s">
        <v>523</v>
      </c>
    </row>
    <row r="83" spans="1:23">
      <c r="A83" s="4" t="s">
        <v>47</v>
      </c>
      <c r="B83" s="4" t="s">
        <v>327</v>
      </c>
      <c r="C83" s="4" t="s">
        <v>379</v>
      </c>
      <c r="D83" s="4" t="s">
        <v>58</v>
      </c>
      <c r="E83" s="5">
        <v>44711</v>
      </c>
      <c r="F83" s="5">
        <v>44711</v>
      </c>
      <c r="G83" s="4" t="s">
        <v>477</v>
      </c>
      <c r="I83" s="4" t="s">
        <v>50</v>
      </c>
      <c r="J83" s="4" t="s">
        <v>38</v>
      </c>
      <c r="K83" s="4" t="s">
        <v>48</v>
      </c>
      <c r="L83" s="12">
        <v>138000</v>
      </c>
      <c r="M83" s="4" t="s">
        <v>48</v>
      </c>
      <c r="N83" s="107">
        <v>138000</v>
      </c>
      <c r="P83" s="4" t="s">
        <v>194</v>
      </c>
      <c r="R83" s="4" t="s">
        <v>277</v>
      </c>
      <c r="T83" s="5"/>
      <c r="V83" s="4" t="s">
        <v>143</v>
      </c>
      <c r="W83" s="4" t="s">
        <v>524</v>
      </c>
    </row>
    <row r="84" spans="1:23">
      <c r="A84" s="4" t="s">
        <v>47</v>
      </c>
      <c r="B84" s="4" t="s">
        <v>327</v>
      </c>
      <c r="C84" s="4" t="s">
        <v>380</v>
      </c>
      <c r="D84" s="4" t="s">
        <v>58</v>
      </c>
      <c r="E84" s="5">
        <v>44711</v>
      </c>
      <c r="F84" s="5">
        <v>44711</v>
      </c>
      <c r="G84" s="4" t="s">
        <v>477</v>
      </c>
      <c r="I84" s="4" t="s">
        <v>50</v>
      </c>
      <c r="J84" s="4" t="s">
        <v>38</v>
      </c>
      <c r="K84" s="4" t="s">
        <v>48</v>
      </c>
      <c r="L84" s="12">
        <v>138000</v>
      </c>
      <c r="M84" s="4" t="s">
        <v>48</v>
      </c>
      <c r="N84" s="107">
        <v>138000</v>
      </c>
      <c r="P84" s="4" t="s">
        <v>194</v>
      </c>
      <c r="R84" s="4" t="s">
        <v>278</v>
      </c>
      <c r="T84" s="5"/>
      <c r="V84" s="4" t="s">
        <v>143</v>
      </c>
      <c r="W84" s="4" t="s">
        <v>525</v>
      </c>
    </row>
    <row r="85" spans="1:23">
      <c r="A85" s="4" t="s">
        <v>47</v>
      </c>
      <c r="B85" s="4" t="s">
        <v>327</v>
      </c>
      <c r="C85" s="4" t="s">
        <v>381</v>
      </c>
      <c r="D85" s="4" t="s">
        <v>58</v>
      </c>
      <c r="E85" s="5">
        <v>44711</v>
      </c>
      <c r="F85" s="5">
        <v>44711</v>
      </c>
      <c r="G85" s="4" t="s">
        <v>477</v>
      </c>
      <c r="I85" s="4" t="s">
        <v>50</v>
      </c>
      <c r="J85" s="4" t="s">
        <v>38</v>
      </c>
      <c r="K85" s="4" t="s">
        <v>48</v>
      </c>
      <c r="L85" s="12">
        <v>138000</v>
      </c>
      <c r="M85" s="4" t="s">
        <v>48</v>
      </c>
      <c r="N85" s="107">
        <v>138000</v>
      </c>
      <c r="P85" s="4" t="s">
        <v>194</v>
      </c>
      <c r="R85" s="4" t="s">
        <v>279</v>
      </c>
      <c r="T85" s="5"/>
      <c r="V85" s="4" t="s">
        <v>143</v>
      </c>
      <c r="W85" s="4" t="s">
        <v>526</v>
      </c>
    </row>
    <row r="86" spans="1:23">
      <c r="A86" s="4" t="s">
        <v>47</v>
      </c>
      <c r="B86" s="4" t="s">
        <v>327</v>
      </c>
      <c r="C86" s="4" t="s">
        <v>382</v>
      </c>
      <c r="D86" s="4" t="s">
        <v>58</v>
      </c>
      <c r="E86" s="5">
        <v>44711</v>
      </c>
      <c r="F86" s="5">
        <v>44711</v>
      </c>
      <c r="G86" s="4" t="s">
        <v>477</v>
      </c>
      <c r="I86" s="4" t="s">
        <v>50</v>
      </c>
      <c r="J86" s="4" t="s">
        <v>38</v>
      </c>
      <c r="K86" s="4" t="s">
        <v>48</v>
      </c>
      <c r="L86" s="12">
        <v>110000</v>
      </c>
      <c r="M86" s="4" t="s">
        <v>48</v>
      </c>
      <c r="N86" s="107">
        <v>110000</v>
      </c>
      <c r="P86" s="4" t="s">
        <v>194</v>
      </c>
      <c r="R86" s="4" t="s">
        <v>280</v>
      </c>
      <c r="T86" s="5"/>
      <c r="V86" s="4" t="s">
        <v>143</v>
      </c>
      <c r="W86" s="4" t="s">
        <v>527</v>
      </c>
    </row>
    <row r="87" spans="1:23">
      <c r="A87" s="4" t="s">
        <v>47</v>
      </c>
      <c r="B87" s="4" t="s">
        <v>327</v>
      </c>
      <c r="C87" s="4" t="s">
        <v>383</v>
      </c>
      <c r="D87" s="4" t="s">
        <v>58</v>
      </c>
      <c r="E87" s="5">
        <v>44711</v>
      </c>
      <c r="F87" s="5">
        <v>44711</v>
      </c>
      <c r="G87" s="4" t="s">
        <v>477</v>
      </c>
      <c r="I87" s="4" t="s">
        <v>50</v>
      </c>
      <c r="J87" s="4" t="s">
        <v>38</v>
      </c>
      <c r="K87" s="4" t="s">
        <v>48</v>
      </c>
      <c r="L87" s="12">
        <v>155000</v>
      </c>
      <c r="M87" s="4" t="s">
        <v>48</v>
      </c>
      <c r="N87" s="107">
        <v>155000</v>
      </c>
      <c r="P87" s="4" t="s">
        <v>194</v>
      </c>
      <c r="R87" s="4" t="s">
        <v>281</v>
      </c>
      <c r="T87" s="5"/>
      <c r="V87" s="4" t="s">
        <v>143</v>
      </c>
      <c r="W87" s="4" t="s">
        <v>528</v>
      </c>
    </row>
    <row r="88" spans="1:23">
      <c r="A88" s="4" t="s">
        <v>47</v>
      </c>
      <c r="B88" s="4" t="s">
        <v>327</v>
      </c>
      <c r="C88" s="4" t="s">
        <v>384</v>
      </c>
      <c r="D88" s="4" t="s">
        <v>58</v>
      </c>
      <c r="E88" s="5">
        <v>44711</v>
      </c>
      <c r="F88" s="5">
        <v>44711</v>
      </c>
      <c r="G88" s="4" t="s">
        <v>477</v>
      </c>
      <c r="I88" s="4" t="s">
        <v>50</v>
      </c>
      <c r="J88" s="4" t="s">
        <v>38</v>
      </c>
      <c r="K88" s="4" t="s">
        <v>48</v>
      </c>
      <c r="L88" s="12">
        <v>110000</v>
      </c>
      <c r="M88" s="4" t="s">
        <v>48</v>
      </c>
      <c r="N88" s="107">
        <v>110000</v>
      </c>
      <c r="P88" s="4" t="s">
        <v>194</v>
      </c>
      <c r="R88" s="4" t="s">
        <v>282</v>
      </c>
      <c r="T88" s="5"/>
      <c r="V88" s="4" t="s">
        <v>143</v>
      </c>
      <c r="W88" s="4" t="s">
        <v>529</v>
      </c>
    </row>
    <row r="89" spans="1:23">
      <c r="A89" s="4" t="s">
        <v>47</v>
      </c>
      <c r="B89" s="4" t="s">
        <v>327</v>
      </c>
      <c r="C89" s="4" t="s">
        <v>385</v>
      </c>
      <c r="D89" s="4" t="s">
        <v>58</v>
      </c>
      <c r="E89" s="5">
        <v>44711</v>
      </c>
      <c r="F89" s="5">
        <v>44711</v>
      </c>
      <c r="G89" s="4" t="s">
        <v>477</v>
      </c>
      <c r="I89" s="4" t="s">
        <v>50</v>
      </c>
      <c r="J89" s="4" t="s">
        <v>38</v>
      </c>
      <c r="K89" s="4" t="s">
        <v>48</v>
      </c>
      <c r="L89" s="12">
        <v>110000</v>
      </c>
      <c r="M89" s="4" t="s">
        <v>48</v>
      </c>
      <c r="N89" s="107">
        <v>110000</v>
      </c>
      <c r="P89" s="4" t="s">
        <v>194</v>
      </c>
      <c r="R89" s="4" t="s">
        <v>283</v>
      </c>
      <c r="T89" s="5"/>
      <c r="V89" s="4" t="s">
        <v>143</v>
      </c>
      <c r="W89" s="4" t="s">
        <v>530</v>
      </c>
    </row>
    <row r="90" spans="1:23">
      <c r="A90" s="4" t="s">
        <v>47</v>
      </c>
      <c r="B90" s="4" t="s">
        <v>327</v>
      </c>
      <c r="C90" s="4" t="s">
        <v>386</v>
      </c>
      <c r="D90" s="4" t="s">
        <v>58</v>
      </c>
      <c r="E90" s="5">
        <v>44711</v>
      </c>
      <c r="F90" s="5">
        <v>44711</v>
      </c>
      <c r="G90" s="4" t="s">
        <v>477</v>
      </c>
      <c r="I90" s="4" t="s">
        <v>50</v>
      </c>
      <c r="J90" s="4" t="s">
        <v>38</v>
      </c>
      <c r="K90" s="4" t="s">
        <v>48</v>
      </c>
      <c r="L90" s="12">
        <v>138000</v>
      </c>
      <c r="M90" s="4" t="s">
        <v>48</v>
      </c>
      <c r="N90" s="107">
        <v>138000</v>
      </c>
      <c r="P90" s="4" t="s">
        <v>194</v>
      </c>
      <c r="R90" s="4" t="s">
        <v>284</v>
      </c>
      <c r="T90" s="5"/>
      <c r="V90" s="4" t="s">
        <v>143</v>
      </c>
      <c r="W90" s="4" t="s">
        <v>531</v>
      </c>
    </row>
    <row r="91" spans="1:23">
      <c r="A91" s="4" t="s">
        <v>47</v>
      </c>
      <c r="B91" s="4" t="s">
        <v>327</v>
      </c>
      <c r="C91" s="4" t="s">
        <v>387</v>
      </c>
      <c r="D91" s="4" t="s">
        <v>58</v>
      </c>
      <c r="E91" s="5">
        <v>44711</v>
      </c>
      <c r="F91" s="5">
        <v>44711</v>
      </c>
      <c r="G91" s="4" t="s">
        <v>477</v>
      </c>
      <c r="I91" s="4" t="s">
        <v>50</v>
      </c>
      <c r="J91" s="4" t="s">
        <v>38</v>
      </c>
      <c r="K91" s="4" t="s">
        <v>48</v>
      </c>
      <c r="L91" s="12">
        <v>110000</v>
      </c>
      <c r="M91" s="4" t="s">
        <v>48</v>
      </c>
      <c r="N91" s="107">
        <v>110000</v>
      </c>
      <c r="P91" s="4" t="s">
        <v>194</v>
      </c>
      <c r="R91" s="4" t="s">
        <v>285</v>
      </c>
      <c r="T91" s="5"/>
      <c r="V91" s="4" t="s">
        <v>143</v>
      </c>
      <c r="W91" s="4" t="s">
        <v>532</v>
      </c>
    </row>
    <row r="92" spans="1:23">
      <c r="A92" s="4" t="s">
        <v>47</v>
      </c>
      <c r="B92" s="4" t="s">
        <v>327</v>
      </c>
      <c r="C92" s="4" t="s">
        <v>388</v>
      </c>
      <c r="D92" s="4" t="s">
        <v>58</v>
      </c>
      <c r="E92" s="5">
        <v>44711</v>
      </c>
      <c r="F92" s="5">
        <v>44711</v>
      </c>
      <c r="G92" s="4" t="s">
        <v>477</v>
      </c>
      <c r="I92" s="4" t="s">
        <v>50</v>
      </c>
      <c r="J92" s="4" t="s">
        <v>38</v>
      </c>
      <c r="K92" s="4" t="s">
        <v>48</v>
      </c>
      <c r="L92" s="12">
        <v>155000</v>
      </c>
      <c r="M92" s="4" t="s">
        <v>48</v>
      </c>
      <c r="N92" s="107">
        <v>155000</v>
      </c>
      <c r="P92" s="4" t="s">
        <v>194</v>
      </c>
      <c r="R92" s="4" t="s">
        <v>286</v>
      </c>
      <c r="T92" s="5"/>
      <c r="V92" s="4" t="s">
        <v>143</v>
      </c>
      <c r="W92" s="4" t="s">
        <v>533</v>
      </c>
    </row>
    <row r="93" spans="1:23">
      <c r="A93" s="4" t="s">
        <v>47</v>
      </c>
      <c r="B93" s="4" t="s">
        <v>327</v>
      </c>
      <c r="C93" s="4" t="s">
        <v>389</v>
      </c>
      <c r="D93" s="4" t="s">
        <v>58</v>
      </c>
      <c r="E93" s="5">
        <v>44711</v>
      </c>
      <c r="F93" s="5">
        <v>44711</v>
      </c>
      <c r="G93" s="4" t="s">
        <v>477</v>
      </c>
      <c r="I93" s="4" t="s">
        <v>50</v>
      </c>
      <c r="J93" s="4" t="s">
        <v>38</v>
      </c>
      <c r="K93" s="4" t="s">
        <v>48</v>
      </c>
      <c r="L93" s="12">
        <v>138000</v>
      </c>
      <c r="M93" s="4" t="s">
        <v>48</v>
      </c>
      <c r="N93" s="107">
        <v>138000</v>
      </c>
      <c r="P93" s="4" t="s">
        <v>194</v>
      </c>
      <c r="R93" s="4" t="s">
        <v>287</v>
      </c>
      <c r="T93" s="5"/>
      <c r="V93" s="4" t="s">
        <v>143</v>
      </c>
      <c r="W93" s="4" t="s">
        <v>534</v>
      </c>
    </row>
    <row r="94" spans="1:23">
      <c r="A94" s="4" t="s">
        <v>47</v>
      </c>
      <c r="B94" s="4" t="s">
        <v>327</v>
      </c>
      <c r="C94" s="4" t="s">
        <v>390</v>
      </c>
      <c r="D94" s="4" t="s">
        <v>58</v>
      </c>
      <c r="E94" s="5">
        <v>44711</v>
      </c>
      <c r="F94" s="5">
        <v>44711</v>
      </c>
      <c r="G94" s="4" t="s">
        <v>477</v>
      </c>
      <c r="I94" s="4" t="s">
        <v>50</v>
      </c>
      <c r="J94" s="4" t="s">
        <v>38</v>
      </c>
      <c r="K94" s="4" t="s">
        <v>48</v>
      </c>
      <c r="L94" s="12">
        <v>138000</v>
      </c>
      <c r="M94" s="4" t="s">
        <v>48</v>
      </c>
      <c r="N94" s="107">
        <v>138000</v>
      </c>
      <c r="P94" s="4" t="s">
        <v>194</v>
      </c>
      <c r="R94" s="4" t="s">
        <v>288</v>
      </c>
      <c r="T94" s="5"/>
      <c r="V94" s="4" t="s">
        <v>143</v>
      </c>
      <c r="W94" s="4" t="s">
        <v>535</v>
      </c>
    </row>
    <row r="95" spans="1:23">
      <c r="A95" s="4" t="s">
        <v>47</v>
      </c>
      <c r="B95" s="4" t="s">
        <v>327</v>
      </c>
      <c r="C95" s="4" t="s">
        <v>391</v>
      </c>
      <c r="D95" s="4" t="s">
        <v>58</v>
      </c>
      <c r="E95" s="5">
        <v>44711</v>
      </c>
      <c r="F95" s="5">
        <v>44711</v>
      </c>
      <c r="G95" s="4" t="s">
        <v>477</v>
      </c>
      <c r="I95" s="4" t="s">
        <v>50</v>
      </c>
      <c r="J95" s="4" t="s">
        <v>38</v>
      </c>
      <c r="K95" s="4" t="s">
        <v>48</v>
      </c>
      <c r="L95" s="12">
        <v>110000</v>
      </c>
      <c r="M95" s="4" t="s">
        <v>48</v>
      </c>
      <c r="N95" s="107">
        <v>110000</v>
      </c>
      <c r="P95" s="4" t="s">
        <v>194</v>
      </c>
      <c r="R95" s="4" t="s">
        <v>289</v>
      </c>
      <c r="T95" s="5"/>
      <c r="V95" s="4" t="s">
        <v>143</v>
      </c>
      <c r="W95" s="4" t="s">
        <v>536</v>
      </c>
    </row>
    <row r="96" spans="1:23">
      <c r="A96" s="4" t="s">
        <v>47</v>
      </c>
      <c r="B96" s="4" t="s">
        <v>327</v>
      </c>
      <c r="C96" s="4" t="s">
        <v>392</v>
      </c>
      <c r="D96" s="4" t="s">
        <v>58</v>
      </c>
      <c r="E96" s="5">
        <v>44711</v>
      </c>
      <c r="F96" s="5">
        <v>44711</v>
      </c>
      <c r="G96" s="4" t="s">
        <v>477</v>
      </c>
      <c r="I96" s="4" t="s">
        <v>50</v>
      </c>
      <c r="J96" s="4" t="s">
        <v>38</v>
      </c>
      <c r="K96" s="4" t="s">
        <v>48</v>
      </c>
      <c r="L96" s="12">
        <v>138000</v>
      </c>
      <c r="M96" s="4" t="s">
        <v>48</v>
      </c>
      <c r="N96" s="107">
        <v>138000</v>
      </c>
      <c r="P96" s="4" t="s">
        <v>194</v>
      </c>
      <c r="R96" s="4" t="s">
        <v>290</v>
      </c>
      <c r="T96" s="5"/>
      <c r="V96" s="4" t="s">
        <v>143</v>
      </c>
      <c r="W96" s="4" t="s">
        <v>537</v>
      </c>
    </row>
    <row r="97" spans="1:23">
      <c r="A97" s="4" t="s">
        <v>47</v>
      </c>
      <c r="B97" s="4" t="s">
        <v>327</v>
      </c>
      <c r="C97" s="4" t="s">
        <v>393</v>
      </c>
      <c r="D97" s="4" t="s">
        <v>58</v>
      </c>
      <c r="E97" s="5">
        <v>44711</v>
      </c>
      <c r="F97" s="5">
        <v>44711</v>
      </c>
      <c r="G97" s="4" t="s">
        <v>477</v>
      </c>
      <c r="I97" s="4" t="s">
        <v>50</v>
      </c>
      <c r="J97" s="4" t="s">
        <v>38</v>
      </c>
      <c r="K97" s="4" t="s">
        <v>48</v>
      </c>
      <c r="L97" s="12">
        <v>110000</v>
      </c>
      <c r="M97" s="4" t="s">
        <v>48</v>
      </c>
      <c r="N97" s="107">
        <v>110000</v>
      </c>
      <c r="P97" s="4" t="s">
        <v>194</v>
      </c>
      <c r="R97" s="4" t="s">
        <v>291</v>
      </c>
      <c r="T97" s="5"/>
      <c r="V97" s="4" t="s">
        <v>143</v>
      </c>
      <c r="W97" s="4" t="s">
        <v>538</v>
      </c>
    </row>
    <row r="98" spans="1:23">
      <c r="A98" s="4" t="s">
        <v>47</v>
      </c>
      <c r="B98" s="4" t="s">
        <v>327</v>
      </c>
      <c r="C98" s="4" t="s">
        <v>394</v>
      </c>
      <c r="D98" s="4" t="s">
        <v>58</v>
      </c>
      <c r="E98" s="5">
        <v>44711</v>
      </c>
      <c r="F98" s="5">
        <v>44711</v>
      </c>
      <c r="G98" s="4" t="s">
        <v>477</v>
      </c>
      <c r="I98" s="4" t="s">
        <v>50</v>
      </c>
      <c r="J98" s="4" t="s">
        <v>38</v>
      </c>
      <c r="K98" s="4" t="s">
        <v>48</v>
      </c>
      <c r="L98" s="12">
        <v>138000</v>
      </c>
      <c r="M98" s="4" t="s">
        <v>48</v>
      </c>
      <c r="N98" s="107">
        <v>138000</v>
      </c>
      <c r="P98" s="4" t="s">
        <v>194</v>
      </c>
      <c r="R98" s="4" t="s">
        <v>292</v>
      </c>
      <c r="T98" s="5"/>
      <c r="V98" s="4" t="s">
        <v>143</v>
      </c>
      <c r="W98" s="4" t="s">
        <v>539</v>
      </c>
    </row>
    <row r="99" spans="1:23">
      <c r="A99" s="4" t="s">
        <v>47</v>
      </c>
      <c r="B99" s="4" t="s">
        <v>327</v>
      </c>
      <c r="C99" s="4" t="s">
        <v>395</v>
      </c>
      <c r="D99" s="4" t="s">
        <v>58</v>
      </c>
      <c r="E99" s="5">
        <v>44711</v>
      </c>
      <c r="F99" s="5">
        <v>44711</v>
      </c>
      <c r="G99" s="4" t="s">
        <v>477</v>
      </c>
      <c r="I99" s="4" t="s">
        <v>50</v>
      </c>
      <c r="J99" s="4" t="s">
        <v>38</v>
      </c>
      <c r="K99" s="4" t="s">
        <v>48</v>
      </c>
      <c r="L99" s="12">
        <v>124862</v>
      </c>
      <c r="M99" s="4" t="s">
        <v>48</v>
      </c>
      <c r="N99" s="107">
        <v>124862</v>
      </c>
      <c r="P99" s="4" t="s">
        <v>194</v>
      </c>
      <c r="R99" s="4" t="s">
        <v>293</v>
      </c>
      <c r="T99" s="5"/>
      <c r="V99" s="4" t="s">
        <v>143</v>
      </c>
      <c r="W99" s="4" t="s">
        <v>540</v>
      </c>
    </row>
    <row r="100" spans="1:23">
      <c r="A100" s="4" t="s">
        <v>47</v>
      </c>
      <c r="B100" s="4" t="s">
        <v>327</v>
      </c>
      <c r="C100" s="4" t="s">
        <v>396</v>
      </c>
      <c r="D100" s="4" t="s">
        <v>58</v>
      </c>
      <c r="E100" s="5">
        <v>44711</v>
      </c>
      <c r="F100" s="5">
        <v>44711</v>
      </c>
      <c r="G100" s="4" t="s">
        <v>477</v>
      </c>
      <c r="I100" s="4" t="s">
        <v>50</v>
      </c>
      <c r="J100" s="4" t="s">
        <v>38</v>
      </c>
      <c r="K100" s="4" t="s">
        <v>48</v>
      </c>
      <c r="L100" s="12">
        <v>147622</v>
      </c>
      <c r="M100" s="4" t="s">
        <v>48</v>
      </c>
      <c r="N100" s="107">
        <v>147622</v>
      </c>
      <c r="P100" s="4" t="s">
        <v>194</v>
      </c>
      <c r="R100" s="4" t="s">
        <v>294</v>
      </c>
      <c r="T100" s="5"/>
      <c r="V100" s="4" t="s">
        <v>143</v>
      </c>
      <c r="W100" s="4" t="s">
        <v>541</v>
      </c>
    </row>
    <row r="101" spans="1:23">
      <c r="A101" s="4" t="s">
        <v>47</v>
      </c>
      <c r="B101" s="4" t="s">
        <v>327</v>
      </c>
      <c r="C101" s="4" t="s">
        <v>397</v>
      </c>
      <c r="D101" s="4" t="s">
        <v>58</v>
      </c>
      <c r="E101" s="5">
        <v>44711</v>
      </c>
      <c r="F101" s="5">
        <v>44711</v>
      </c>
      <c r="G101" s="4" t="s">
        <v>477</v>
      </c>
      <c r="I101" s="4" t="s">
        <v>50</v>
      </c>
      <c r="J101" s="4" t="s">
        <v>38</v>
      </c>
      <c r="K101" s="4" t="s">
        <v>48</v>
      </c>
      <c r="L101" s="12">
        <v>110000</v>
      </c>
      <c r="M101" s="4" t="s">
        <v>48</v>
      </c>
      <c r="N101" s="107">
        <v>110000</v>
      </c>
      <c r="P101" s="4" t="s">
        <v>194</v>
      </c>
      <c r="R101" s="4" t="s">
        <v>295</v>
      </c>
      <c r="T101" s="5"/>
      <c r="V101" s="4" t="s">
        <v>143</v>
      </c>
      <c r="W101" s="4" t="s">
        <v>542</v>
      </c>
    </row>
    <row r="102" spans="1:23">
      <c r="A102" s="4" t="s">
        <v>47</v>
      </c>
      <c r="B102" s="4" t="s">
        <v>327</v>
      </c>
      <c r="C102" s="4" t="s">
        <v>398</v>
      </c>
      <c r="D102" s="4" t="s">
        <v>58</v>
      </c>
      <c r="E102" s="5">
        <v>44711</v>
      </c>
      <c r="F102" s="5">
        <v>44711</v>
      </c>
      <c r="G102" s="4" t="s">
        <v>477</v>
      </c>
      <c r="I102" s="4" t="s">
        <v>50</v>
      </c>
      <c r="J102" s="4" t="s">
        <v>38</v>
      </c>
      <c r="K102" s="4" t="s">
        <v>48</v>
      </c>
      <c r="L102" s="12">
        <v>110000</v>
      </c>
      <c r="M102" s="4" t="s">
        <v>48</v>
      </c>
      <c r="N102" s="107">
        <v>110000</v>
      </c>
      <c r="P102" s="4" t="s">
        <v>194</v>
      </c>
      <c r="R102" s="4" t="s">
        <v>296</v>
      </c>
      <c r="T102" s="5"/>
      <c r="V102" s="4" t="s">
        <v>143</v>
      </c>
      <c r="W102" s="4" t="s">
        <v>543</v>
      </c>
    </row>
    <row r="103" spans="1:23">
      <c r="A103" s="4" t="s">
        <v>47</v>
      </c>
      <c r="B103" s="4" t="s">
        <v>327</v>
      </c>
      <c r="C103" s="4" t="s">
        <v>399</v>
      </c>
      <c r="D103" s="4" t="s">
        <v>58</v>
      </c>
      <c r="E103" s="5">
        <v>44711</v>
      </c>
      <c r="F103" s="5">
        <v>44711</v>
      </c>
      <c r="G103" s="4" t="s">
        <v>477</v>
      </c>
      <c r="I103" s="4" t="s">
        <v>50</v>
      </c>
      <c r="J103" s="4" t="s">
        <v>38</v>
      </c>
      <c r="K103" s="4" t="s">
        <v>48</v>
      </c>
      <c r="L103" s="12">
        <v>104764</v>
      </c>
      <c r="M103" s="4" t="s">
        <v>48</v>
      </c>
      <c r="N103" s="107">
        <v>104764</v>
      </c>
      <c r="P103" s="4" t="s">
        <v>194</v>
      </c>
      <c r="R103" s="4" t="s">
        <v>297</v>
      </c>
      <c r="T103" s="5"/>
      <c r="V103" s="4" t="s">
        <v>143</v>
      </c>
      <c r="W103" s="4" t="s">
        <v>544</v>
      </c>
    </row>
    <row r="104" spans="1:23">
      <c r="A104" s="4" t="s">
        <v>47</v>
      </c>
      <c r="B104" s="4" t="s">
        <v>327</v>
      </c>
      <c r="C104" s="4" t="s">
        <v>400</v>
      </c>
      <c r="D104" s="4" t="s">
        <v>58</v>
      </c>
      <c r="E104" s="5">
        <v>44711</v>
      </c>
      <c r="F104" s="5">
        <v>44711</v>
      </c>
      <c r="G104" s="4" t="s">
        <v>477</v>
      </c>
      <c r="I104" s="4" t="s">
        <v>50</v>
      </c>
      <c r="J104" s="4" t="s">
        <v>38</v>
      </c>
      <c r="K104" s="4" t="s">
        <v>48</v>
      </c>
      <c r="L104" s="12">
        <v>110000</v>
      </c>
      <c r="M104" s="4" t="s">
        <v>48</v>
      </c>
      <c r="N104" s="107">
        <v>110000</v>
      </c>
      <c r="P104" s="4" t="s">
        <v>194</v>
      </c>
      <c r="R104" s="4" t="s">
        <v>298</v>
      </c>
      <c r="T104" s="5"/>
      <c r="V104" s="4" t="s">
        <v>143</v>
      </c>
      <c r="W104" s="4" t="s">
        <v>545</v>
      </c>
    </row>
    <row r="105" spans="1:23">
      <c r="A105" s="4" t="s">
        <v>47</v>
      </c>
      <c r="B105" s="4" t="s">
        <v>327</v>
      </c>
      <c r="C105" s="4" t="s">
        <v>403</v>
      </c>
      <c r="D105" s="4" t="s">
        <v>58</v>
      </c>
      <c r="E105" s="5">
        <v>44711</v>
      </c>
      <c r="F105" s="5">
        <v>44711</v>
      </c>
      <c r="G105" s="4" t="s">
        <v>477</v>
      </c>
      <c r="I105" s="4" t="s">
        <v>50</v>
      </c>
      <c r="J105" s="4" t="s">
        <v>38</v>
      </c>
      <c r="K105" s="4" t="s">
        <v>48</v>
      </c>
      <c r="L105" s="12">
        <v>138000</v>
      </c>
      <c r="M105" s="4" t="s">
        <v>48</v>
      </c>
      <c r="N105" s="107">
        <v>138000</v>
      </c>
      <c r="P105" s="4" t="s">
        <v>194</v>
      </c>
      <c r="R105" s="4" t="s">
        <v>301</v>
      </c>
      <c r="T105" s="5"/>
      <c r="V105" s="4" t="s">
        <v>143</v>
      </c>
      <c r="W105" s="4" t="s">
        <v>546</v>
      </c>
    </row>
    <row r="106" spans="1:23">
      <c r="A106" s="4" t="s">
        <v>47</v>
      </c>
      <c r="B106" s="4" t="s">
        <v>327</v>
      </c>
      <c r="C106" s="4" t="s">
        <v>404</v>
      </c>
      <c r="D106" s="4" t="s">
        <v>58</v>
      </c>
      <c r="E106" s="5">
        <v>44711</v>
      </c>
      <c r="F106" s="5">
        <v>44711</v>
      </c>
      <c r="G106" s="4" t="s">
        <v>477</v>
      </c>
      <c r="I106" s="4" t="s">
        <v>50</v>
      </c>
      <c r="J106" s="4" t="s">
        <v>38</v>
      </c>
      <c r="K106" s="4" t="s">
        <v>48</v>
      </c>
      <c r="L106" s="12">
        <v>131431</v>
      </c>
      <c r="M106" s="4" t="s">
        <v>48</v>
      </c>
      <c r="N106" s="107">
        <v>131431</v>
      </c>
      <c r="P106" s="4" t="s">
        <v>194</v>
      </c>
      <c r="R106" s="4" t="s">
        <v>302</v>
      </c>
      <c r="T106" s="5"/>
      <c r="V106" s="4" t="s">
        <v>143</v>
      </c>
      <c r="W106" s="4" t="s">
        <v>547</v>
      </c>
    </row>
    <row r="107" spans="1:23">
      <c r="A107" s="4" t="s">
        <v>47</v>
      </c>
      <c r="B107" s="4" t="s">
        <v>327</v>
      </c>
      <c r="C107" s="4" t="s">
        <v>405</v>
      </c>
      <c r="D107" s="4" t="s">
        <v>58</v>
      </c>
      <c r="E107" s="5">
        <v>44711</v>
      </c>
      <c r="F107" s="5">
        <v>44711</v>
      </c>
      <c r="G107" s="4" t="s">
        <v>477</v>
      </c>
      <c r="I107" s="4" t="s">
        <v>50</v>
      </c>
      <c r="J107" s="4" t="s">
        <v>38</v>
      </c>
      <c r="K107" s="4" t="s">
        <v>48</v>
      </c>
      <c r="L107" s="12">
        <v>110000</v>
      </c>
      <c r="M107" s="4" t="s">
        <v>48</v>
      </c>
      <c r="N107" s="107">
        <v>110000</v>
      </c>
      <c r="P107" s="4" t="s">
        <v>194</v>
      </c>
      <c r="R107" s="4" t="s">
        <v>303</v>
      </c>
      <c r="T107" s="5"/>
      <c r="V107" s="4" t="s">
        <v>143</v>
      </c>
      <c r="W107" s="4" t="s">
        <v>548</v>
      </c>
    </row>
    <row r="108" spans="1:23">
      <c r="A108" s="4" t="s">
        <v>47</v>
      </c>
      <c r="B108" s="4" t="s">
        <v>327</v>
      </c>
      <c r="C108" s="4" t="s">
        <v>406</v>
      </c>
      <c r="D108" s="4" t="s">
        <v>58</v>
      </c>
      <c r="E108" s="5">
        <v>44711</v>
      </c>
      <c r="F108" s="5">
        <v>44711</v>
      </c>
      <c r="G108" s="4" t="s">
        <v>477</v>
      </c>
      <c r="I108" s="4" t="s">
        <v>50</v>
      </c>
      <c r="J108" s="4" t="s">
        <v>38</v>
      </c>
      <c r="K108" s="4" t="s">
        <v>48</v>
      </c>
      <c r="L108" s="12">
        <v>178000</v>
      </c>
      <c r="M108" s="4" t="s">
        <v>48</v>
      </c>
      <c r="N108" s="107">
        <v>178000</v>
      </c>
      <c r="P108" s="4" t="s">
        <v>194</v>
      </c>
      <c r="R108" s="4" t="s">
        <v>304</v>
      </c>
      <c r="T108" s="5"/>
      <c r="V108" s="4" t="s">
        <v>143</v>
      </c>
      <c r="W108" s="4" t="s">
        <v>549</v>
      </c>
    </row>
    <row r="109" spans="1:23">
      <c r="A109" s="4" t="s">
        <v>47</v>
      </c>
      <c r="B109" s="4" t="s">
        <v>327</v>
      </c>
      <c r="C109" s="4" t="s">
        <v>410</v>
      </c>
      <c r="D109" s="4" t="s">
        <v>58</v>
      </c>
      <c r="E109" s="5">
        <v>44711</v>
      </c>
      <c r="F109" s="5">
        <v>44711</v>
      </c>
      <c r="G109" s="4" t="s">
        <v>477</v>
      </c>
      <c r="I109" s="4" t="s">
        <v>50</v>
      </c>
      <c r="J109" s="4" t="s">
        <v>38</v>
      </c>
      <c r="K109" s="4" t="s">
        <v>48</v>
      </c>
      <c r="L109" s="12">
        <v>110000</v>
      </c>
      <c r="M109" s="4" t="s">
        <v>48</v>
      </c>
      <c r="N109" s="107">
        <v>110000</v>
      </c>
      <c r="P109" s="4" t="s">
        <v>194</v>
      </c>
      <c r="R109" s="4" t="s">
        <v>308</v>
      </c>
      <c r="T109" s="5"/>
      <c r="V109" s="4" t="s">
        <v>143</v>
      </c>
      <c r="W109" s="4" t="s">
        <v>550</v>
      </c>
    </row>
    <row r="110" spans="1:23">
      <c r="A110" s="4" t="s">
        <v>47</v>
      </c>
      <c r="B110" s="4" t="s">
        <v>327</v>
      </c>
      <c r="C110" s="4" t="s">
        <v>411</v>
      </c>
      <c r="D110" s="4" t="s">
        <v>58</v>
      </c>
      <c r="E110" s="5">
        <v>44711</v>
      </c>
      <c r="F110" s="5">
        <v>44711</v>
      </c>
      <c r="G110" s="4" t="s">
        <v>477</v>
      </c>
      <c r="I110" s="4" t="s">
        <v>50</v>
      </c>
      <c r="J110" s="4" t="s">
        <v>38</v>
      </c>
      <c r="K110" s="4" t="s">
        <v>48</v>
      </c>
      <c r="L110" s="12">
        <v>138000</v>
      </c>
      <c r="M110" s="4" t="s">
        <v>48</v>
      </c>
      <c r="N110" s="107">
        <v>138000</v>
      </c>
      <c r="P110" s="4" t="s">
        <v>194</v>
      </c>
      <c r="R110" s="4" t="s">
        <v>309</v>
      </c>
      <c r="T110" s="5"/>
      <c r="V110" s="4" t="s">
        <v>143</v>
      </c>
      <c r="W110" s="4" t="s">
        <v>551</v>
      </c>
    </row>
    <row r="111" spans="1:23">
      <c r="A111" s="4" t="s">
        <v>47</v>
      </c>
      <c r="B111" s="4" t="s">
        <v>327</v>
      </c>
      <c r="C111" s="4" t="s">
        <v>412</v>
      </c>
      <c r="D111" s="4" t="s">
        <v>58</v>
      </c>
      <c r="E111" s="5">
        <v>44711</v>
      </c>
      <c r="F111" s="5">
        <v>44711</v>
      </c>
      <c r="G111" s="4" t="s">
        <v>477</v>
      </c>
      <c r="I111" s="4" t="s">
        <v>50</v>
      </c>
      <c r="J111" s="4" t="s">
        <v>38</v>
      </c>
      <c r="K111" s="4" t="s">
        <v>48</v>
      </c>
      <c r="L111" s="12">
        <v>110000</v>
      </c>
      <c r="M111" s="4" t="s">
        <v>48</v>
      </c>
      <c r="N111" s="107">
        <v>110000</v>
      </c>
      <c r="P111" s="4" t="s">
        <v>194</v>
      </c>
      <c r="R111" s="4" t="s">
        <v>310</v>
      </c>
      <c r="T111" s="5"/>
      <c r="V111" s="4" t="s">
        <v>143</v>
      </c>
      <c r="W111" s="4" t="s">
        <v>552</v>
      </c>
    </row>
    <row r="112" spans="1:23">
      <c r="A112" s="4" t="s">
        <v>47</v>
      </c>
      <c r="B112" s="4" t="s">
        <v>327</v>
      </c>
      <c r="C112" s="4" t="s">
        <v>413</v>
      </c>
      <c r="D112" s="4" t="s">
        <v>58</v>
      </c>
      <c r="E112" s="5">
        <v>44711</v>
      </c>
      <c r="F112" s="5">
        <v>44711</v>
      </c>
      <c r="G112" s="4" t="s">
        <v>477</v>
      </c>
      <c r="I112" s="4" t="s">
        <v>50</v>
      </c>
      <c r="J112" s="4" t="s">
        <v>38</v>
      </c>
      <c r="K112" s="4" t="s">
        <v>48</v>
      </c>
      <c r="L112" s="12">
        <v>178000</v>
      </c>
      <c r="M112" s="4" t="s">
        <v>48</v>
      </c>
      <c r="N112" s="107">
        <v>178000</v>
      </c>
      <c r="P112" s="4" t="s">
        <v>194</v>
      </c>
      <c r="R112" s="4" t="s">
        <v>311</v>
      </c>
      <c r="T112" s="5"/>
      <c r="V112" s="4" t="s">
        <v>143</v>
      </c>
      <c r="W112" s="4" t="s">
        <v>553</v>
      </c>
    </row>
    <row r="113" spans="1:23">
      <c r="A113" s="4" t="s">
        <v>47</v>
      </c>
      <c r="B113" s="4" t="s">
        <v>327</v>
      </c>
      <c r="C113" s="4" t="s">
        <v>417</v>
      </c>
      <c r="D113" s="4" t="s">
        <v>58</v>
      </c>
      <c r="E113" s="5">
        <v>44711</v>
      </c>
      <c r="F113" s="5">
        <v>44711</v>
      </c>
      <c r="G113" s="4" t="s">
        <v>477</v>
      </c>
      <c r="I113" s="4" t="s">
        <v>50</v>
      </c>
      <c r="J113" s="4" t="s">
        <v>38</v>
      </c>
      <c r="K113" s="4" t="s">
        <v>48</v>
      </c>
      <c r="L113" s="12">
        <v>51856</v>
      </c>
      <c r="M113" s="4" t="s">
        <v>48</v>
      </c>
      <c r="N113" s="107">
        <v>51856</v>
      </c>
      <c r="P113" s="4" t="s">
        <v>194</v>
      </c>
      <c r="R113" s="4" t="s">
        <v>315</v>
      </c>
      <c r="T113" s="5"/>
      <c r="V113" s="4" t="s">
        <v>143</v>
      </c>
      <c r="W113" s="4" t="s">
        <v>554</v>
      </c>
    </row>
    <row r="114" spans="1:23">
      <c r="A114" s="4" t="s">
        <v>47</v>
      </c>
      <c r="B114" s="4" t="s">
        <v>327</v>
      </c>
      <c r="C114" s="4" t="s">
        <v>418</v>
      </c>
      <c r="D114" s="4" t="s">
        <v>58</v>
      </c>
      <c r="E114" s="5">
        <v>44711</v>
      </c>
      <c r="F114" s="5">
        <v>44711</v>
      </c>
      <c r="G114" s="4" t="s">
        <v>477</v>
      </c>
      <c r="I114" s="4" t="s">
        <v>50</v>
      </c>
      <c r="J114" s="4" t="s">
        <v>38</v>
      </c>
      <c r="K114" s="4" t="s">
        <v>48</v>
      </c>
      <c r="L114" s="12">
        <v>42431</v>
      </c>
      <c r="M114" s="4" t="s">
        <v>48</v>
      </c>
      <c r="N114" s="107">
        <v>42431</v>
      </c>
      <c r="P114" s="4" t="s">
        <v>194</v>
      </c>
      <c r="R114" s="4" t="s">
        <v>316</v>
      </c>
      <c r="T114" s="5"/>
      <c r="V114" s="4" t="s">
        <v>143</v>
      </c>
      <c r="W114" s="4" t="s">
        <v>555</v>
      </c>
    </row>
    <row r="115" spans="1:23">
      <c r="A115" s="4" t="s">
        <v>47</v>
      </c>
      <c r="B115" s="4" t="s">
        <v>327</v>
      </c>
      <c r="C115" s="4" t="s">
        <v>419</v>
      </c>
      <c r="D115" s="4" t="s">
        <v>58</v>
      </c>
      <c r="E115" s="5">
        <v>44711</v>
      </c>
      <c r="F115" s="5">
        <v>44711</v>
      </c>
      <c r="G115" s="4" t="s">
        <v>477</v>
      </c>
      <c r="I115" s="4" t="s">
        <v>50</v>
      </c>
      <c r="J115" s="4" t="s">
        <v>38</v>
      </c>
      <c r="K115" s="4" t="s">
        <v>48</v>
      </c>
      <c r="L115" s="12">
        <v>31427</v>
      </c>
      <c r="M115" s="4" t="s">
        <v>48</v>
      </c>
      <c r="N115" s="107">
        <v>31427</v>
      </c>
      <c r="P115" s="4" t="s">
        <v>194</v>
      </c>
      <c r="R115" s="4" t="s">
        <v>317</v>
      </c>
      <c r="T115" s="5"/>
      <c r="V115" s="4" t="s">
        <v>143</v>
      </c>
      <c r="W115" s="4" t="s">
        <v>556</v>
      </c>
    </row>
    <row r="116" spans="1:23">
      <c r="A116" s="4" t="s">
        <v>47</v>
      </c>
      <c r="B116" s="4" t="s">
        <v>327</v>
      </c>
      <c r="C116" s="4" t="s">
        <v>340</v>
      </c>
      <c r="D116" s="4" t="s">
        <v>58</v>
      </c>
      <c r="E116" s="5">
        <v>44711</v>
      </c>
      <c r="F116" s="5">
        <v>44711</v>
      </c>
      <c r="G116" s="4" t="s">
        <v>477</v>
      </c>
      <c r="I116" s="4" t="s">
        <v>135</v>
      </c>
      <c r="J116" s="4" t="s">
        <v>134</v>
      </c>
      <c r="K116" s="4" t="s">
        <v>48</v>
      </c>
      <c r="L116" s="12">
        <v>225783</v>
      </c>
      <c r="M116" s="4" t="s">
        <v>48</v>
      </c>
      <c r="N116" s="107">
        <v>225783</v>
      </c>
      <c r="P116" s="4" t="s">
        <v>49</v>
      </c>
      <c r="R116" s="4" t="s">
        <v>238</v>
      </c>
      <c r="T116" s="5"/>
      <c r="V116" s="4" t="s">
        <v>225</v>
      </c>
      <c r="W116" s="4" t="s">
        <v>557</v>
      </c>
    </row>
    <row r="117" spans="1:23">
      <c r="A117" s="4" t="s">
        <v>47</v>
      </c>
      <c r="B117" s="4" t="s">
        <v>327</v>
      </c>
      <c r="C117" s="4" t="s">
        <v>426</v>
      </c>
      <c r="D117" s="4" t="s">
        <v>58</v>
      </c>
      <c r="E117" s="5">
        <v>44711</v>
      </c>
      <c r="F117" s="5">
        <v>44711</v>
      </c>
      <c r="G117" s="4" t="s">
        <v>477</v>
      </c>
      <c r="I117" s="4" t="s">
        <v>57</v>
      </c>
      <c r="J117" s="4" t="s">
        <v>55</v>
      </c>
      <c r="K117" s="4" t="s">
        <v>48</v>
      </c>
      <c r="L117" s="12">
        <v>110000</v>
      </c>
      <c r="M117" s="4" t="s">
        <v>48</v>
      </c>
      <c r="N117" s="107">
        <v>110000</v>
      </c>
      <c r="P117" s="4" t="s">
        <v>136</v>
      </c>
      <c r="R117" s="4" t="s">
        <v>324</v>
      </c>
      <c r="S117" s="4" t="s">
        <v>558</v>
      </c>
      <c r="T117" s="5">
        <v>44721</v>
      </c>
      <c r="V117" s="4" t="s">
        <v>56</v>
      </c>
      <c r="W117" s="4" t="s">
        <v>559</v>
      </c>
    </row>
    <row r="118" spans="1:23">
      <c r="A118" s="4" t="s">
        <v>47</v>
      </c>
      <c r="B118" s="4" t="s">
        <v>327</v>
      </c>
      <c r="C118" s="4" t="s">
        <v>427</v>
      </c>
      <c r="D118" s="4" t="s">
        <v>58</v>
      </c>
      <c r="E118" s="5">
        <v>44711</v>
      </c>
      <c r="F118" s="5">
        <v>44711</v>
      </c>
      <c r="G118" s="4" t="s">
        <v>477</v>
      </c>
      <c r="I118" s="4" t="s">
        <v>57</v>
      </c>
      <c r="J118" s="4" t="s">
        <v>55</v>
      </c>
      <c r="K118" s="4" t="s">
        <v>48</v>
      </c>
      <c r="L118" s="12">
        <v>110000</v>
      </c>
      <c r="M118" s="4" t="s">
        <v>48</v>
      </c>
      <c r="N118" s="107">
        <v>110000</v>
      </c>
      <c r="P118" s="4" t="s">
        <v>136</v>
      </c>
      <c r="R118" s="4" t="s">
        <v>325</v>
      </c>
      <c r="S118" s="4" t="s">
        <v>560</v>
      </c>
      <c r="T118" s="5">
        <v>44721</v>
      </c>
      <c r="V118" s="4" t="s">
        <v>56</v>
      </c>
      <c r="W118" s="4" t="s">
        <v>561</v>
      </c>
    </row>
    <row r="119" spans="1:23">
      <c r="A119" s="4" t="s">
        <v>47</v>
      </c>
      <c r="B119" s="4" t="s">
        <v>327</v>
      </c>
      <c r="C119" s="4" t="s">
        <v>421</v>
      </c>
      <c r="D119" s="4" t="s">
        <v>58</v>
      </c>
      <c r="E119" s="5">
        <v>44711</v>
      </c>
      <c r="F119" s="5">
        <v>44711</v>
      </c>
      <c r="G119" s="4" t="s">
        <v>477</v>
      </c>
      <c r="I119" s="4" t="s">
        <v>57</v>
      </c>
      <c r="J119" s="4" t="s">
        <v>55</v>
      </c>
      <c r="K119" s="4" t="s">
        <v>48</v>
      </c>
      <c r="L119" s="12">
        <v>102146</v>
      </c>
      <c r="M119" s="4" t="s">
        <v>48</v>
      </c>
      <c r="N119" s="107">
        <v>102146</v>
      </c>
      <c r="P119" s="4" t="s">
        <v>136</v>
      </c>
      <c r="R119" s="4" t="s">
        <v>319</v>
      </c>
      <c r="S119" s="4" t="s">
        <v>562</v>
      </c>
      <c r="T119" s="5">
        <v>44721</v>
      </c>
      <c r="V119" s="4" t="s">
        <v>56</v>
      </c>
      <c r="W119" s="4" t="s">
        <v>563</v>
      </c>
    </row>
    <row r="120" spans="1:23">
      <c r="A120" s="4" t="s">
        <v>47</v>
      </c>
      <c r="B120" s="4" t="s">
        <v>327</v>
      </c>
      <c r="C120" s="4" t="s">
        <v>423</v>
      </c>
      <c r="D120" s="4" t="s">
        <v>58</v>
      </c>
      <c r="E120" s="5">
        <v>44711</v>
      </c>
      <c r="F120" s="5">
        <v>44711</v>
      </c>
      <c r="G120" s="4" t="s">
        <v>477</v>
      </c>
      <c r="I120" s="4" t="s">
        <v>57</v>
      </c>
      <c r="J120" s="4" t="s">
        <v>55</v>
      </c>
      <c r="K120" s="4" t="s">
        <v>48</v>
      </c>
      <c r="L120" s="12">
        <v>110000</v>
      </c>
      <c r="M120" s="4" t="s">
        <v>48</v>
      </c>
      <c r="N120" s="107">
        <v>110000</v>
      </c>
      <c r="P120" s="4" t="s">
        <v>136</v>
      </c>
      <c r="R120" s="4" t="s">
        <v>321</v>
      </c>
      <c r="S120" s="4" t="s">
        <v>564</v>
      </c>
      <c r="T120" s="5">
        <v>44721</v>
      </c>
      <c r="V120" s="4" t="s">
        <v>56</v>
      </c>
      <c r="W120" s="4" t="s">
        <v>565</v>
      </c>
    </row>
    <row r="121" spans="1:23">
      <c r="A121" s="4" t="s">
        <v>47</v>
      </c>
      <c r="B121" s="4" t="s">
        <v>327</v>
      </c>
      <c r="C121" s="4" t="s">
        <v>425</v>
      </c>
      <c r="D121" s="4" t="s">
        <v>58</v>
      </c>
      <c r="E121" s="5">
        <v>44711</v>
      </c>
      <c r="F121" s="5">
        <v>44711</v>
      </c>
      <c r="G121" s="4" t="s">
        <v>477</v>
      </c>
      <c r="I121" s="4" t="s">
        <v>57</v>
      </c>
      <c r="J121" s="4" t="s">
        <v>55</v>
      </c>
      <c r="K121" s="4" t="s">
        <v>48</v>
      </c>
      <c r="L121" s="12">
        <v>110000</v>
      </c>
      <c r="M121" s="4" t="s">
        <v>48</v>
      </c>
      <c r="N121" s="107">
        <v>110000</v>
      </c>
      <c r="P121" s="4" t="s">
        <v>136</v>
      </c>
      <c r="R121" s="4" t="s">
        <v>323</v>
      </c>
      <c r="S121" s="4" t="s">
        <v>566</v>
      </c>
      <c r="T121" s="5">
        <v>44721</v>
      </c>
      <c r="V121" s="4" t="s">
        <v>56</v>
      </c>
      <c r="W121" s="4" t="s">
        <v>567</v>
      </c>
    </row>
    <row r="122" spans="1:23">
      <c r="A122" s="4" t="s">
        <v>47</v>
      </c>
      <c r="B122" s="4" t="s">
        <v>327</v>
      </c>
      <c r="C122" s="4" t="s">
        <v>422</v>
      </c>
      <c r="D122" s="4" t="s">
        <v>58</v>
      </c>
      <c r="E122" s="5">
        <v>44711</v>
      </c>
      <c r="F122" s="5">
        <v>44711</v>
      </c>
      <c r="G122" s="4" t="s">
        <v>477</v>
      </c>
      <c r="I122" s="4" t="s">
        <v>57</v>
      </c>
      <c r="J122" s="4" t="s">
        <v>55</v>
      </c>
      <c r="K122" s="4" t="s">
        <v>48</v>
      </c>
      <c r="L122" s="12">
        <v>107382</v>
      </c>
      <c r="M122" s="4" t="s">
        <v>48</v>
      </c>
      <c r="N122" s="107">
        <v>107382</v>
      </c>
      <c r="P122" s="4" t="s">
        <v>136</v>
      </c>
      <c r="R122" s="4" t="s">
        <v>320</v>
      </c>
      <c r="S122" s="4" t="s">
        <v>568</v>
      </c>
      <c r="T122" s="5">
        <v>44721</v>
      </c>
      <c r="V122" s="4" t="s">
        <v>56</v>
      </c>
      <c r="W122" s="4" t="s">
        <v>569</v>
      </c>
    </row>
    <row r="123" spans="1:23">
      <c r="A123" s="4" t="s">
        <v>47</v>
      </c>
      <c r="B123" s="4" t="s">
        <v>327</v>
      </c>
      <c r="C123" s="4" t="s">
        <v>424</v>
      </c>
      <c r="D123" s="4" t="s">
        <v>58</v>
      </c>
      <c r="E123" s="5">
        <v>44711</v>
      </c>
      <c r="F123" s="5">
        <v>44711</v>
      </c>
      <c r="G123" s="4" t="s">
        <v>477</v>
      </c>
      <c r="I123" s="4" t="s">
        <v>57</v>
      </c>
      <c r="J123" s="4" t="s">
        <v>55</v>
      </c>
      <c r="K123" s="4" t="s">
        <v>48</v>
      </c>
      <c r="L123" s="12">
        <v>110000</v>
      </c>
      <c r="M123" s="4" t="s">
        <v>48</v>
      </c>
      <c r="N123" s="107">
        <v>110000</v>
      </c>
      <c r="P123" s="4" t="s">
        <v>136</v>
      </c>
      <c r="R123" s="4" t="s">
        <v>322</v>
      </c>
      <c r="S123" s="4" t="s">
        <v>570</v>
      </c>
      <c r="T123" s="5">
        <v>44721</v>
      </c>
      <c r="V123" s="4" t="s">
        <v>56</v>
      </c>
      <c r="W123" s="4" t="s">
        <v>571</v>
      </c>
    </row>
    <row r="124" spans="1:23">
      <c r="A124" s="4" t="s">
        <v>47</v>
      </c>
      <c r="B124" s="4" t="s">
        <v>327</v>
      </c>
      <c r="C124" s="4" t="s">
        <v>420</v>
      </c>
      <c r="D124" s="4" t="s">
        <v>58</v>
      </c>
      <c r="E124" s="5">
        <v>44711</v>
      </c>
      <c r="F124" s="5">
        <v>44711</v>
      </c>
      <c r="G124" s="4" t="s">
        <v>477</v>
      </c>
      <c r="I124" s="4" t="s">
        <v>57</v>
      </c>
      <c r="J124" s="4" t="s">
        <v>55</v>
      </c>
      <c r="K124" s="4" t="s">
        <v>48</v>
      </c>
      <c r="L124" s="12">
        <v>82000</v>
      </c>
      <c r="M124" s="4" t="s">
        <v>48</v>
      </c>
      <c r="N124" s="107">
        <v>82000</v>
      </c>
      <c r="P124" s="4" t="s">
        <v>136</v>
      </c>
      <c r="R124" s="4" t="s">
        <v>318</v>
      </c>
      <c r="S124" s="4" t="s">
        <v>572</v>
      </c>
      <c r="T124" s="5">
        <v>44721</v>
      </c>
      <c r="V124" s="4" t="s">
        <v>56</v>
      </c>
      <c r="W124" s="4" t="s">
        <v>573</v>
      </c>
    </row>
    <row r="125" spans="1:23">
      <c r="A125" s="4" t="s">
        <v>574</v>
      </c>
      <c r="B125" s="4" t="s">
        <v>65</v>
      </c>
      <c r="C125" s="4" t="s">
        <v>575</v>
      </c>
      <c r="D125" s="4" t="s">
        <v>459</v>
      </c>
      <c r="E125" s="5">
        <v>43830</v>
      </c>
      <c r="F125" s="5">
        <v>43830</v>
      </c>
      <c r="G125" s="4" t="s">
        <v>432</v>
      </c>
      <c r="I125" s="4" t="s">
        <v>576</v>
      </c>
      <c r="J125" s="4" t="s">
        <v>576</v>
      </c>
      <c r="K125" s="4" t="s">
        <v>34</v>
      </c>
      <c r="L125" s="75">
        <v>27108.82</v>
      </c>
      <c r="M125" s="4" t="s">
        <v>34</v>
      </c>
      <c r="N125" s="75">
        <v>27108.82</v>
      </c>
      <c r="P125" s="4" t="s">
        <v>577</v>
      </c>
      <c r="R125" s="4" t="s">
        <v>578</v>
      </c>
      <c r="T125" s="5"/>
      <c r="W125" s="4" t="s">
        <v>579</v>
      </c>
    </row>
    <row r="126" spans="1:23">
      <c r="A126" s="4" t="s">
        <v>574</v>
      </c>
      <c r="B126" s="4" t="s">
        <v>65</v>
      </c>
      <c r="C126" s="4" t="s">
        <v>575</v>
      </c>
      <c r="D126" s="4" t="s">
        <v>459</v>
      </c>
      <c r="E126" s="5">
        <v>43830</v>
      </c>
      <c r="F126" s="5">
        <v>43830</v>
      </c>
      <c r="G126" s="4" t="s">
        <v>432</v>
      </c>
      <c r="I126" s="4" t="s">
        <v>576</v>
      </c>
      <c r="J126" s="4" t="s">
        <v>576</v>
      </c>
      <c r="K126" s="4" t="s">
        <v>34</v>
      </c>
      <c r="L126" s="75">
        <v>16597.349999999999</v>
      </c>
      <c r="M126" s="4" t="s">
        <v>34</v>
      </c>
      <c r="N126" s="75">
        <v>16597.349999999999</v>
      </c>
      <c r="P126" s="4" t="s">
        <v>577</v>
      </c>
      <c r="R126" s="4" t="s">
        <v>578</v>
      </c>
      <c r="T126" s="5"/>
      <c r="W126" s="4" t="s">
        <v>579</v>
      </c>
    </row>
    <row r="127" spans="1:23">
      <c r="A127" s="4" t="s">
        <v>574</v>
      </c>
      <c r="B127" s="4" t="s">
        <v>65</v>
      </c>
      <c r="C127" s="4" t="s">
        <v>575</v>
      </c>
      <c r="D127" s="4" t="s">
        <v>459</v>
      </c>
      <c r="E127" s="5">
        <v>43830</v>
      </c>
      <c r="F127" s="5">
        <v>43830</v>
      </c>
      <c r="G127" s="4" t="s">
        <v>432</v>
      </c>
      <c r="I127" s="4" t="s">
        <v>576</v>
      </c>
      <c r="J127" s="4" t="s">
        <v>576</v>
      </c>
      <c r="K127" s="4" t="s">
        <v>34</v>
      </c>
      <c r="L127" s="75">
        <v>208471.04000000001</v>
      </c>
      <c r="M127" s="4" t="s">
        <v>34</v>
      </c>
      <c r="N127" s="75">
        <v>208471.04000000001</v>
      </c>
      <c r="P127" s="4" t="s">
        <v>580</v>
      </c>
      <c r="R127" s="4" t="s">
        <v>578</v>
      </c>
      <c r="T127" s="5"/>
      <c r="W127" s="4" t="s">
        <v>579</v>
      </c>
    </row>
    <row r="128" spans="1:23">
      <c r="A128" s="4" t="s">
        <v>574</v>
      </c>
      <c r="B128" s="4" t="s">
        <v>65</v>
      </c>
      <c r="C128" s="4" t="s">
        <v>575</v>
      </c>
      <c r="D128" s="4" t="s">
        <v>459</v>
      </c>
      <c r="E128" s="5">
        <v>43830</v>
      </c>
      <c r="F128" s="5">
        <v>43830</v>
      </c>
      <c r="G128" s="4" t="s">
        <v>432</v>
      </c>
      <c r="I128" s="4" t="s">
        <v>576</v>
      </c>
      <c r="J128" s="4" t="s">
        <v>576</v>
      </c>
      <c r="K128" s="4" t="s">
        <v>34</v>
      </c>
      <c r="L128" s="75">
        <v>5387.28</v>
      </c>
      <c r="M128" s="4" t="s">
        <v>34</v>
      </c>
      <c r="N128" s="75">
        <v>5387.28</v>
      </c>
      <c r="P128" s="4" t="s">
        <v>581</v>
      </c>
      <c r="R128" s="4" t="s">
        <v>578</v>
      </c>
      <c r="T128" s="5"/>
      <c r="W128" s="4" t="s">
        <v>579</v>
      </c>
    </row>
    <row r="129" spans="1:23">
      <c r="A129" s="4" t="s">
        <v>574</v>
      </c>
      <c r="B129" s="4" t="s">
        <v>65</v>
      </c>
      <c r="C129" s="4" t="s">
        <v>582</v>
      </c>
      <c r="D129" s="4" t="s">
        <v>459</v>
      </c>
      <c r="E129" s="5">
        <v>43830</v>
      </c>
      <c r="F129" s="5">
        <v>43830</v>
      </c>
      <c r="G129" s="4" t="s">
        <v>432</v>
      </c>
      <c r="I129" s="4" t="s">
        <v>576</v>
      </c>
      <c r="J129" s="4" t="s">
        <v>576</v>
      </c>
      <c r="K129" s="4" t="s">
        <v>34</v>
      </c>
      <c r="L129" s="75">
        <v>276203.95</v>
      </c>
      <c r="M129" s="4" t="s">
        <v>34</v>
      </c>
      <c r="N129" s="75">
        <v>276203.95</v>
      </c>
      <c r="P129" s="4" t="s">
        <v>580</v>
      </c>
      <c r="R129" s="4" t="s">
        <v>583</v>
      </c>
      <c r="T129" s="5"/>
      <c r="W129" s="4" t="s">
        <v>584</v>
      </c>
    </row>
    <row r="130" spans="1:23">
      <c r="A130" s="4" t="s">
        <v>574</v>
      </c>
      <c r="B130" s="4" t="s">
        <v>65</v>
      </c>
      <c r="C130" s="4" t="s">
        <v>585</v>
      </c>
      <c r="D130" s="4" t="s">
        <v>51</v>
      </c>
      <c r="E130" s="5">
        <v>43823</v>
      </c>
      <c r="F130" s="5">
        <v>43823</v>
      </c>
      <c r="G130" s="4" t="s">
        <v>432</v>
      </c>
      <c r="I130" s="4" t="s">
        <v>586</v>
      </c>
      <c r="J130" s="4" t="s">
        <v>587</v>
      </c>
      <c r="K130" s="4" t="s">
        <v>34</v>
      </c>
      <c r="L130" s="75">
        <v>197043.24</v>
      </c>
      <c r="M130" s="4" t="s">
        <v>34</v>
      </c>
      <c r="N130" s="75">
        <v>197043.24</v>
      </c>
      <c r="R130" s="4" t="s">
        <v>588</v>
      </c>
      <c r="T130" s="5"/>
      <c r="V130" s="4" t="s">
        <v>586</v>
      </c>
      <c r="W130" s="4" t="s">
        <v>589</v>
      </c>
    </row>
    <row r="131" spans="1:23">
      <c r="A131" s="4" t="s">
        <v>39</v>
      </c>
      <c r="B131" s="4" t="s">
        <v>327</v>
      </c>
      <c r="C131" s="4" t="s">
        <v>590</v>
      </c>
      <c r="D131" s="4" t="s">
        <v>459</v>
      </c>
      <c r="E131" s="5">
        <v>44712</v>
      </c>
      <c r="F131" s="5">
        <v>44712</v>
      </c>
      <c r="G131" s="4" t="s">
        <v>432</v>
      </c>
      <c r="I131" s="4" t="s">
        <v>591</v>
      </c>
      <c r="J131" s="4" t="s">
        <v>591</v>
      </c>
      <c r="K131" s="4" t="s">
        <v>64</v>
      </c>
      <c r="L131" s="12">
        <v>22431263</v>
      </c>
      <c r="M131" s="4" t="s">
        <v>40</v>
      </c>
      <c r="N131" s="75">
        <v>1312442.96</v>
      </c>
      <c r="P131" s="4" t="s">
        <v>592</v>
      </c>
      <c r="R131" s="4" t="s">
        <v>593</v>
      </c>
      <c r="T131" s="5"/>
      <c r="V131" s="4" t="s">
        <v>591</v>
      </c>
      <c r="W131" s="4" t="s">
        <v>594</v>
      </c>
    </row>
    <row r="132" spans="1:23">
      <c r="A132" s="4" t="s">
        <v>39</v>
      </c>
      <c r="B132" s="4" t="s">
        <v>327</v>
      </c>
      <c r="C132" s="4" t="s">
        <v>595</v>
      </c>
      <c r="D132" s="4" t="s">
        <v>459</v>
      </c>
      <c r="E132" s="5">
        <v>44712</v>
      </c>
      <c r="F132" s="5">
        <v>44712</v>
      </c>
      <c r="G132" s="4" t="s">
        <v>432</v>
      </c>
      <c r="I132" s="4" t="s">
        <v>591</v>
      </c>
      <c r="J132" s="4" t="s">
        <v>591</v>
      </c>
      <c r="K132" s="4" t="s">
        <v>64</v>
      </c>
      <c r="L132" s="12">
        <v>6984690</v>
      </c>
      <c r="M132" s="4" t="s">
        <v>40</v>
      </c>
      <c r="N132" s="75">
        <v>408671.02</v>
      </c>
      <c r="P132" s="4" t="s">
        <v>592</v>
      </c>
      <c r="R132" s="4" t="s">
        <v>596</v>
      </c>
      <c r="T132" s="5"/>
      <c r="V132" s="4" t="s">
        <v>591</v>
      </c>
      <c r="W132" s="4" t="s">
        <v>597</v>
      </c>
    </row>
    <row r="133" spans="1:23">
      <c r="A133" s="4" t="s">
        <v>39</v>
      </c>
      <c r="B133" s="4" t="s">
        <v>201</v>
      </c>
      <c r="C133" s="4" t="s">
        <v>598</v>
      </c>
      <c r="D133" s="4" t="s">
        <v>459</v>
      </c>
      <c r="E133" s="5">
        <v>44681</v>
      </c>
      <c r="F133" s="5">
        <v>44681</v>
      </c>
      <c r="G133" s="4" t="s">
        <v>432</v>
      </c>
      <c r="I133" s="4" t="s">
        <v>473</v>
      </c>
      <c r="J133" s="4" t="s">
        <v>473</v>
      </c>
      <c r="K133" s="4" t="s">
        <v>34</v>
      </c>
      <c r="L133" s="75">
        <v>297897.46000000002</v>
      </c>
      <c r="M133" s="4" t="s">
        <v>40</v>
      </c>
      <c r="N133" s="75">
        <v>2331941.33</v>
      </c>
      <c r="P133" s="4" t="s">
        <v>592</v>
      </c>
      <c r="R133" s="4" t="s">
        <v>599</v>
      </c>
      <c r="T133" s="5"/>
      <c r="V133" s="4" t="s">
        <v>473</v>
      </c>
      <c r="W133" s="4" t="s">
        <v>600</v>
      </c>
    </row>
    <row r="134" spans="1:23">
      <c r="A134" s="4" t="s">
        <v>39</v>
      </c>
      <c r="B134" s="4" t="s">
        <v>201</v>
      </c>
      <c r="C134" s="4" t="s">
        <v>598</v>
      </c>
      <c r="D134" s="4" t="s">
        <v>459</v>
      </c>
      <c r="E134" s="5">
        <v>44681</v>
      </c>
      <c r="F134" s="5">
        <v>44681</v>
      </c>
      <c r="G134" s="4" t="s">
        <v>432</v>
      </c>
      <c r="I134" s="4" t="s">
        <v>473</v>
      </c>
      <c r="J134" s="4" t="s">
        <v>473</v>
      </c>
      <c r="K134" s="4" t="s">
        <v>34</v>
      </c>
      <c r="L134" s="75">
        <v>41188.050000000003</v>
      </c>
      <c r="M134" s="4" t="s">
        <v>40</v>
      </c>
      <c r="N134" s="75">
        <v>322420.03999999998</v>
      </c>
      <c r="P134" s="4" t="s">
        <v>601</v>
      </c>
      <c r="R134" s="4" t="s">
        <v>599</v>
      </c>
      <c r="T134" s="5"/>
      <c r="V134" s="4" t="s">
        <v>473</v>
      </c>
      <c r="W134" s="4" t="s">
        <v>600</v>
      </c>
    </row>
    <row r="135" spans="1:23">
      <c r="A135" s="4" t="s">
        <v>39</v>
      </c>
      <c r="B135" s="4" t="s">
        <v>327</v>
      </c>
      <c r="C135" s="4" t="s">
        <v>602</v>
      </c>
      <c r="D135" s="4" t="s">
        <v>459</v>
      </c>
      <c r="E135" s="5">
        <v>44712</v>
      </c>
      <c r="F135" s="5">
        <v>44712</v>
      </c>
      <c r="G135" s="4" t="s">
        <v>432</v>
      </c>
      <c r="I135" s="4" t="s">
        <v>473</v>
      </c>
      <c r="J135" s="4" t="s">
        <v>473</v>
      </c>
      <c r="K135" s="4" t="s">
        <v>34</v>
      </c>
      <c r="L135" s="75">
        <v>305698.84999999998</v>
      </c>
      <c r="M135" s="4" t="s">
        <v>40</v>
      </c>
      <c r="N135" s="75">
        <v>2398910.62</v>
      </c>
      <c r="P135" s="4" t="s">
        <v>592</v>
      </c>
      <c r="R135" s="4" t="s">
        <v>603</v>
      </c>
      <c r="T135" s="5"/>
      <c r="V135" s="4" t="s">
        <v>473</v>
      </c>
      <c r="W135" s="4" t="s">
        <v>604</v>
      </c>
    </row>
    <row r="136" spans="1:23">
      <c r="A136" s="4" t="s">
        <v>39</v>
      </c>
      <c r="B136" s="4" t="s">
        <v>327</v>
      </c>
      <c r="C136" s="4" t="s">
        <v>602</v>
      </c>
      <c r="D136" s="4" t="s">
        <v>459</v>
      </c>
      <c r="E136" s="5">
        <v>44712</v>
      </c>
      <c r="F136" s="5">
        <v>44712</v>
      </c>
      <c r="G136" s="4" t="s">
        <v>432</v>
      </c>
      <c r="I136" s="4" t="s">
        <v>473</v>
      </c>
      <c r="J136" s="4" t="s">
        <v>473</v>
      </c>
      <c r="K136" s="4" t="s">
        <v>34</v>
      </c>
      <c r="L136" s="75">
        <v>43762.29</v>
      </c>
      <c r="M136" s="4" t="s">
        <v>40</v>
      </c>
      <c r="N136" s="75">
        <v>343415.78</v>
      </c>
      <c r="P136" s="4" t="s">
        <v>601</v>
      </c>
      <c r="R136" s="4" t="s">
        <v>603</v>
      </c>
      <c r="T136" s="5"/>
      <c r="V136" s="4" t="s">
        <v>473</v>
      </c>
      <c r="W136" s="4" t="s">
        <v>604</v>
      </c>
    </row>
    <row r="137" spans="1:23">
      <c r="A137" s="4" t="s">
        <v>605</v>
      </c>
      <c r="B137" s="4" t="s">
        <v>327</v>
      </c>
      <c r="C137" s="4" t="s">
        <v>606</v>
      </c>
      <c r="D137" s="4" t="s">
        <v>459</v>
      </c>
      <c r="E137" s="5">
        <v>44701</v>
      </c>
      <c r="F137" s="5">
        <v>44701</v>
      </c>
      <c r="G137" s="4" t="s">
        <v>432</v>
      </c>
      <c r="I137" s="4" t="s">
        <v>62</v>
      </c>
      <c r="J137" s="4" t="s">
        <v>62</v>
      </c>
      <c r="K137" s="4" t="s">
        <v>61</v>
      </c>
      <c r="L137" s="75">
        <v>786540.19</v>
      </c>
      <c r="M137" s="4" t="s">
        <v>61</v>
      </c>
      <c r="N137" s="75">
        <v>786540.19</v>
      </c>
      <c r="P137" s="4" t="s">
        <v>601</v>
      </c>
      <c r="R137" s="4" t="s">
        <v>607</v>
      </c>
      <c r="T137" s="5"/>
    </row>
    <row r="138" spans="1:23">
      <c r="A138" s="4" t="s">
        <v>605</v>
      </c>
      <c r="B138" s="4" t="s">
        <v>327</v>
      </c>
      <c r="C138" s="4" t="s">
        <v>608</v>
      </c>
      <c r="D138" s="4" t="s">
        <v>459</v>
      </c>
      <c r="E138" s="5">
        <v>44712</v>
      </c>
      <c r="F138" s="5">
        <v>44712</v>
      </c>
      <c r="G138" s="4" t="s">
        <v>432</v>
      </c>
      <c r="I138" s="4" t="s">
        <v>62</v>
      </c>
      <c r="J138" s="4" t="s">
        <v>62</v>
      </c>
      <c r="K138" s="4" t="s">
        <v>61</v>
      </c>
      <c r="L138" s="75">
        <v>2226000</v>
      </c>
      <c r="M138" s="4" t="s">
        <v>61</v>
      </c>
      <c r="N138" s="75">
        <v>2226000</v>
      </c>
      <c r="P138" s="4" t="s">
        <v>601</v>
      </c>
      <c r="R138" s="4" t="s">
        <v>609</v>
      </c>
      <c r="T138" s="5"/>
    </row>
    <row r="139" spans="1:23">
      <c r="A139" s="4" t="s">
        <v>605</v>
      </c>
      <c r="B139" s="4" t="s">
        <v>201</v>
      </c>
      <c r="C139" s="4" t="s">
        <v>610</v>
      </c>
      <c r="D139" s="4" t="s">
        <v>611</v>
      </c>
      <c r="E139" s="5">
        <v>44681</v>
      </c>
      <c r="F139" s="5">
        <v>44681</v>
      </c>
      <c r="G139" s="4" t="s">
        <v>477</v>
      </c>
      <c r="I139" s="4" t="s">
        <v>62</v>
      </c>
      <c r="J139" s="4" t="s">
        <v>62</v>
      </c>
      <c r="K139" s="4" t="s">
        <v>61</v>
      </c>
      <c r="L139" s="75">
        <v>700000</v>
      </c>
      <c r="M139" s="4" t="s">
        <v>61</v>
      </c>
      <c r="N139" s="75">
        <v>700000</v>
      </c>
      <c r="P139" s="4" t="s">
        <v>601</v>
      </c>
      <c r="R139" s="4" t="s">
        <v>612</v>
      </c>
      <c r="T139" s="5"/>
      <c r="V139" s="4" t="s">
        <v>613</v>
      </c>
    </row>
    <row r="140" spans="1:23">
      <c r="A140" s="4" t="s">
        <v>605</v>
      </c>
      <c r="B140" s="4" t="s">
        <v>327</v>
      </c>
      <c r="C140" s="4" t="s">
        <v>614</v>
      </c>
      <c r="D140" s="4" t="s">
        <v>611</v>
      </c>
      <c r="E140" s="5">
        <v>44712</v>
      </c>
      <c r="F140" s="5">
        <v>44712</v>
      </c>
      <c r="G140" s="4" t="s">
        <v>477</v>
      </c>
      <c r="I140" s="4" t="s">
        <v>62</v>
      </c>
      <c r="J140" s="4" t="s">
        <v>62</v>
      </c>
      <c r="K140" s="4" t="s">
        <v>61</v>
      </c>
      <c r="L140" s="75">
        <v>700000</v>
      </c>
      <c r="M140" s="4" t="s">
        <v>61</v>
      </c>
      <c r="N140" s="75">
        <v>700000</v>
      </c>
      <c r="P140" s="4" t="s">
        <v>601</v>
      </c>
      <c r="R140" s="4" t="s">
        <v>615</v>
      </c>
      <c r="T140" s="5"/>
      <c r="V140" s="4" t="s">
        <v>613</v>
      </c>
    </row>
    <row r="141" spans="1:23">
      <c r="A141" s="4" t="s">
        <v>605</v>
      </c>
      <c r="B141" s="4" t="s">
        <v>327</v>
      </c>
      <c r="C141" s="4" t="s">
        <v>616</v>
      </c>
      <c r="D141" s="4" t="s">
        <v>611</v>
      </c>
      <c r="E141" s="5">
        <v>44712</v>
      </c>
      <c r="F141" s="5">
        <v>44712</v>
      </c>
      <c r="G141" s="4" t="s">
        <v>477</v>
      </c>
      <c r="I141" s="4" t="s">
        <v>62</v>
      </c>
      <c r="J141" s="4" t="s">
        <v>62</v>
      </c>
      <c r="K141" s="4" t="s">
        <v>61</v>
      </c>
      <c r="L141" s="75">
        <v>747029.7</v>
      </c>
      <c r="M141" s="4" t="s">
        <v>61</v>
      </c>
      <c r="N141" s="75">
        <v>747029.7</v>
      </c>
      <c r="P141" s="4" t="s">
        <v>601</v>
      </c>
      <c r="R141" s="4" t="s">
        <v>615</v>
      </c>
      <c r="T141" s="5"/>
      <c r="V141" s="4" t="s">
        <v>613</v>
      </c>
    </row>
    <row r="142" spans="1:23">
      <c r="A142" s="4" t="s">
        <v>617</v>
      </c>
      <c r="B142" s="4" t="s">
        <v>201</v>
      </c>
      <c r="C142" s="4" t="s">
        <v>618</v>
      </c>
      <c r="D142" s="4" t="s">
        <v>611</v>
      </c>
      <c r="E142" s="5">
        <v>44681</v>
      </c>
      <c r="F142" s="5">
        <v>44681</v>
      </c>
      <c r="G142" s="4" t="s">
        <v>477</v>
      </c>
      <c r="I142" s="4" t="s">
        <v>62</v>
      </c>
      <c r="J142" s="4" t="s">
        <v>62</v>
      </c>
      <c r="K142" s="4" t="s">
        <v>61</v>
      </c>
      <c r="L142" s="75">
        <v>13123.88</v>
      </c>
      <c r="M142" s="4" t="s">
        <v>61</v>
      </c>
      <c r="N142" s="75">
        <v>13123.88</v>
      </c>
      <c r="P142" s="4" t="s">
        <v>601</v>
      </c>
      <c r="R142" s="4" t="s">
        <v>619</v>
      </c>
      <c r="T142" s="5"/>
      <c r="V142" s="4" t="s">
        <v>620</v>
      </c>
    </row>
    <row r="143" spans="1:23">
      <c r="A143" s="4" t="s">
        <v>617</v>
      </c>
      <c r="B143" s="4" t="s">
        <v>327</v>
      </c>
      <c r="C143" s="4" t="s">
        <v>621</v>
      </c>
      <c r="D143" s="4" t="s">
        <v>611</v>
      </c>
      <c r="E143" s="5">
        <v>44712</v>
      </c>
      <c r="F143" s="5">
        <v>44712</v>
      </c>
      <c r="G143" s="4" t="s">
        <v>477</v>
      </c>
      <c r="I143" s="4" t="s">
        <v>62</v>
      </c>
      <c r="J143" s="4" t="s">
        <v>62</v>
      </c>
      <c r="K143" s="4" t="s">
        <v>61</v>
      </c>
      <c r="L143" s="75">
        <v>44806.43</v>
      </c>
      <c r="M143" s="4" t="s">
        <v>61</v>
      </c>
      <c r="N143" s="75">
        <v>44806.43</v>
      </c>
      <c r="P143" s="4" t="s">
        <v>601</v>
      </c>
      <c r="R143" s="4" t="s">
        <v>622</v>
      </c>
      <c r="T143" s="5"/>
      <c r="V143" s="4" t="s">
        <v>620</v>
      </c>
    </row>
    <row r="144" spans="1:23">
      <c r="A144" s="4" t="s">
        <v>62</v>
      </c>
      <c r="B144" s="4" t="s">
        <v>327</v>
      </c>
      <c r="C144" s="4" t="s">
        <v>623</v>
      </c>
      <c r="D144" s="4" t="s">
        <v>459</v>
      </c>
      <c r="E144" s="5">
        <v>44712</v>
      </c>
      <c r="F144" s="5">
        <v>44712</v>
      </c>
      <c r="G144" s="4" t="s">
        <v>432</v>
      </c>
      <c r="I144" s="4" t="s">
        <v>39</v>
      </c>
      <c r="J144" s="4" t="s">
        <v>39</v>
      </c>
      <c r="K144" s="4" t="s">
        <v>61</v>
      </c>
      <c r="L144" s="75">
        <v>59221.16</v>
      </c>
      <c r="M144" s="4" t="s">
        <v>61</v>
      </c>
      <c r="N144" s="75">
        <v>59221.16</v>
      </c>
      <c r="P144" s="4" t="s">
        <v>624</v>
      </c>
      <c r="R144" s="4" t="s">
        <v>625</v>
      </c>
      <c r="T144" s="5"/>
      <c r="V144" s="4" t="s">
        <v>39</v>
      </c>
    </row>
    <row r="145" spans="1:22">
      <c r="A145" s="4" t="s">
        <v>62</v>
      </c>
      <c r="B145" s="4" t="s">
        <v>327</v>
      </c>
      <c r="C145" s="4" t="s">
        <v>623</v>
      </c>
      <c r="D145" s="4" t="s">
        <v>459</v>
      </c>
      <c r="E145" s="5">
        <v>44712</v>
      </c>
      <c r="F145" s="5">
        <v>44712</v>
      </c>
      <c r="G145" s="4" t="s">
        <v>432</v>
      </c>
      <c r="I145" s="4" t="s">
        <v>39</v>
      </c>
      <c r="J145" s="4" t="s">
        <v>39</v>
      </c>
      <c r="K145" s="4" t="s">
        <v>61</v>
      </c>
      <c r="L145" s="75">
        <v>21013.96</v>
      </c>
      <c r="M145" s="4" t="s">
        <v>61</v>
      </c>
      <c r="N145" s="75">
        <v>21013.96</v>
      </c>
      <c r="P145" s="4" t="s">
        <v>624</v>
      </c>
      <c r="R145" s="4" t="s">
        <v>625</v>
      </c>
      <c r="T145" s="5"/>
      <c r="V145" s="4" t="s">
        <v>39</v>
      </c>
    </row>
    <row r="146" spans="1:22">
      <c r="A146" s="4" t="s">
        <v>62</v>
      </c>
      <c r="B146" s="4" t="s">
        <v>327</v>
      </c>
      <c r="C146" s="4" t="s">
        <v>623</v>
      </c>
      <c r="D146" s="4" t="s">
        <v>459</v>
      </c>
      <c r="E146" s="5">
        <v>44712</v>
      </c>
      <c r="F146" s="5">
        <v>44712</v>
      </c>
      <c r="G146" s="4" t="s">
        <v>432</v>
      </c>
      <c r="I146" s="4" t="s">
        <v>39</v>
      </c>
      <c r="J146" s="4" t="s">
        <v>39</v>
      </c>
      <c r="K146" s="4" t="s">
        <v>61</v>
      </c>
      <c r="L146" s="75">
        <v>247272.22</v>
      </c>
      <c r="M146" s="4" t="s">
        <v>61</v>
      </c>
      <c r="N146" s="75">
        <v>247272.22</v>
      </c>
      <c r="P146" s="4" t="s">
        <v>626</v>
      </c>
      <c r="R146" s="4" t="s">
        <v>625</v>
      </c>
      <c r="T146" s="5"/>
      <c r="V146" s="4" t="s">
        <v>39</v>
      </c>
    </row>
    <row r="147" spans="1:22">
      <c r="A147" s="4" t="s">
        <v>62</v>
      </c>
      <c r="B147" s="4" t="s">
        <v>327</v>
      </c>
      <c r="C147" s="4" t="s">
        <v>623</v>
      </c>
      <c r="D147" s="4" t="s">
        <v>459</v>
      </c>
      <c r="E147" s="5">
        <v>44712</v>
      </c>
      <c r="F147" s="5">
        <v>44712</v>
      </c>
      <c r="G147" s="4" t="s">
        <v>432</v>
      </c>
      <c r="I147" s="4" t="s">
        <v>39</v>
      </c>
      <c r="J147" s="4" t="s">
        <v>39</v>
      </c>
      <c r="K147" s="4" t="s">
        <v>61</v>
      </c>
      <c r="L147" s="75">
        <v>239750.18</v>
      </c>
      <c r="M147" s="4" t="s">
        <v>61</v>
      </c>
      <c r="N147" s="75">
        <v>239750.18</v>
      </c>
      <c r="P147" s="4" t="s">
        <v>626</v>
      </c>
      <c r="R147" s="4" t="s">
        <v>625</v>
      </c>
      <c r="T147" s="5"/>
      <c r="V147" s="4" t="s">
        <v>39</v>
      </c>
    </row>
    <row r="148" spans="1:22">
      <c r="A148" s="4" t="s">
        <v>62</v>
      </c>
      <c r="B148" s="4" t="s">
        <v>327</v>
      </c>
      <c r="C148" s="4" t="s">
        <v>623</v>
      </c>
      <c r="D148" s="4" t="s">
        <v>459</v>
      </c>
      <c r="E148" s="5">
        <v>44712</v>
      </c>
      <c r="F148" s="5">
        <v>44712</v>
      </c>
      <c r="G148" s="4" t="s">
        <v>432</v>
      </c>
      <c r="I148" s="4" t="s">
        <v>39</v>
      </c>
      <c r="J148" s="4" t="s">
        <v>39</v>
      </c>
      <c r="K148" s="4" t="s">
        <v>61</v>
      </c>
      <c r="L148" s="75">
        <v>125584.68</v>
      </c>
      <c r="M148" s="4" t="s">
        <v>61</v>
      </c>
      <c r="N148" s="75">
        <v>125584.68</v>
      </c>
      <c r="P148" s="4" t="s">
        <v>626</v>
      </c>
      <c r="R148" s="4" t="s">
        <v>625</v>
      </c>
      <c r="T148" s="5"/>
      <c r="V148" s="4" t="s">
        <v>39</v>
      </c>
    </row>
    <row r="149" spans="1:22">
      <c r="A149" s="4" t="s">
        <v>62</v>
      </c>
      <c r="B149" s="4" t="s">
        <v>327</v>
      </c>
      <c r="C149" s="4" t="s">
        <v>623</v>
      </c>
      <c r="D149" s="4" t="s">
        <v>459</v>
      </c>
      <c r="E149" s="5">
        <v>44712</v>
      </c>
      <c r="F149" s="5">
        <v>44712</v>
      </c>
      <c r="G149" s="4" t="s">
        <v>432</v>
      </c>
      <c r="I149" s="4" t="s">
        <v>39</v>
      </c>
      <c r="J149" s="4" t="s">
        <v>39</v>
      </c>
      <c r="K149" s="4" t="s">
        <v>61</v>
      </c>
      <c r="L149" s="75">
        <v>9509.39</v>
      </c>
      <c r="M149" s="4" t="s">
        <v>61</v>
      </c>
      <c r="N149" s="75">
        <v>9509.39</v>
      </c>
      <c r="P149" s="4" t="s">
        <v>626</v>
      </c>
      <c r="R149" s="4" t="s">
        <v>625</v>
      </c>
      <c r="T149" s="5"/>
      <c r="V149" s="4" t="s">
        <v>39</v>
      </c>
    </row>
    <row r="150" spans="1:22">
      <c r="A150" s="4" t="s">
        <v>62</v>
      </c>
      <c r="B150" s="4" t="s">
        <v>327</v>
      </c>
      <c r="C150" s="4" t="s">
        <v>623</v>
      </c>
      <c r="D150" s="4" t="s">
        <v>459</v>
      </c>
      <c r="E150" s="5">
        <v>44712</v>
      </c>
      <c r="F150" s="5">
        <v>44712</v>
      </c>
      <c r="G150" s="4" t="s">
        <v>432</v>
      </c>
      <c r="I150" s="4" t="s">
        <v>39</v>
      </c>
      <c r="J150" s="4" t="s">
        <v>39</v>
      </c>
      <c r="K150" s="4" t="s">
        <v>61</v>
      </c>
      <c r="L150" s="75">
        <v>282265.11</v>
      </c>
      <c r="M150" s="4" t="s">
        <v>61</v>
      </c>
      <c r="N150" s="75">
        <v>282265.11</v>
      </c>
      <c r="P150" s="4" t="s">
        <v>626</v>
      </c>
      <c r="R150" s="4" t="s">
        <v>625</v>
      </c>
      <c r="T150" s="5"/>
      <c r="V150" s="4" t="s">
        <v>39</v>
      </c>
    </row>
    <row r="151" spans="1:22">
      <c r="A151" s="4" t="s">
        <v>62</v>
      </c>
      <c r="B151" s="4" t="s">
        <v>327</v>
      </c>
      <c r="C151" s="4" t="s">
        <v>623</v>
      </c>
      <c r="D151" s="4" t="s">
        <v>459</v>
      </c>
      <c r="E151" s="5">
        <v>44712</v>
      </c>
      <c r="F151" s="5">
        <v>44712</v>
      </c>
      <c r="G151" s="4" t="s">
        <v>432</v>
      </c>
      <c r="I151" s="4" t="s">
        <v>39</v>
      </c>
      <c r="J151" s="4" t="s">
        <v>39</v>
      </c>
      <c r="K151" s="4" t="s">
        <v>61</v>
      </c>
      <c r="L151" s="75">
        <v>114621.6</v>
      </c>
      <c r="M151" s="4" t="s">
        <v>61</v>
      </c>
      <c r="N151" s="75">
        <v>114621.6</v>
      </c>
      <c r="P151" s="4" t="s">
        <v>627</v>
      </c>
      <c r="R151" s="4" t="s">
        <v>625</v>
      </c>
      <c r="T151" s="5"/>
      <c r="V151" s="4" t="s">
        <v>39</v>
      </c>
    </row>
    <row r="152" spans="1:22">
      <c r="A152" s="4" t="s">
        <v>62</v>
      </c>
      <c r="B152" s="4" t="s">
        <v>327</v>
      </c>
      <c r="C152" s="4" t="s">
        <v>623</v>
      </c>
      <c r="D152" s="4" t="s">
        <v>459</v>
      </c>
      <c r="E152" s="5">
        <v>44712</v>
      </c>
      <c r="F152" s="5">
        <v>44712</v>
      </c>
      <c r="G152" s="4" t="s">
        <v>432</v>
      </c>
      <c r="I152" s="4" t="s">
        <v>39</v>
      </c>
      <c r="J152" s="4" t="s">
        <v>39</v>
      </c>
      <c r="K152" s="4" t="s">
        <v>61</v>
      </c>
      <c r="L152" s="75">
        <v>10148.790000000001</v>
      </c>
      <c r="M152" s="4" t="s">
        <v>61</v>
      </c>
      <c r="N152" s="75">
        <v>10148.790000000001</v>
      </c>
      <c r="P152" s="4" t="s">
        <v>627</v>
      </c>
      <c r="R152" s="4" t="s">
        <v>625</v>
      </c>
      <c r="T152" s="5"/>
      <c r="V152" s="4" t="s">
        <v>39</v>
      </c>
    </row>
    <row r="153" spans="1:22">
      <c r="A153" s="4" t="s">
        <v>62</v>
      </c>
      <c r="B153" s="4" t="s">
        <v>327</v>
      </c>
      <c r="C153" s="4" t="s">
        <v>628</v>
      </c>
      <c r="D153" s="4" t="s">
        <v>459</v>
      </c>
      <c r="E153" s="5">
        <v>44712</v>
      </c>
      <c r="F153" s="5">
        <v>44712</v>
      </c>
      <c r="G153" s="4" t="s">
        <v>432</v>
      </c>
      <c r="I153" s="4" t="s">
        <v>39</v>
      </c>
      <c r="J153" s="4" t="s">
        <v>39</v>
      </c>
      <c r="K153" s="4" t="s">
        <v>61</v>
      </c>
      <c r="L153" s="75">
        <v>29928.12</v>
      </c>
      <c r="M153" s="4" t="s">
        <v>61</v>
      </c>
      <c r="N153" s="75">
        <v>29928.12</v>
      </c>
      <c r="P153" s="4" t="s">
        <v>629</v>
      </c>
      <c r="R153" s="4" t="s">
        <v>630</v>
      </c>
      <c r="T153" s="5"/>
      <c r="V153" s="4" t="s">
        <v>39</v>
      </c>
    </row>
    <row r="154" spans="1:22">
      <c r="A154" s="4" t="s">
        <v>62</v>
      </c>
      <c r="B154" s="4" t="s">
        <v>327</v>
      </c>
      <c r="C154" s="4" t="s">
        <v>628</v>
      </c>
      <c r="D154" s="4" t="s">
        <v>459</v>
      </c>
      <c r="E154" s="5">
        <v>44712</v>
      </c>
      <c r="F154" s="5">
        <v>44712</v>
      </c>
      <c r="G154" s="4" t="s">
        <v>432</v>
      </c>
      <c r="I154" s="4" t="s">
        <v>39</v>
      </c>
      <c r="J154" s="4" t="s">
        <v>39</v>
      </c>
      <c r="K154" s="4" t="s">
        <v>61</v>
      </c>
      <c r="L154" s="75">
        <v>115223.28</v>
      </c>
      <c r="M154" s="4" t="s">
        <v>61</v>
      </c>
      <c r="N154" s="75">
        <v>115223.28</v>
      </c>
      <c r="P154" s="4" t="s">
        <v>629</v>
      </c>
      <c r="R154" s="4" t="s">
        <v>630</v>
      </c>
      <c r="T154" s="5"/>
      <c r="V154" s="4" t="s">
        <v>39</v>
      </c>
    </row>
    <row r="155" spans="1:22">
      <c r="A155" s="4" t="s">
        <v>62</v>
      </c>
      <c r="B155" s="4" t="s">
        <v>327</v>
      </c>
      <c r="C155" s="4" t="s">
        <v>628</v>
      </c>
      <c r="D155" s="4" t="s">
        <v>459</v>
      </c>
      <c r="E155" s="5">
        <v>44712</v>
      </c>
      <c r="F155" s="5">
        <v>44712</v>
      </c>
      <c r="G155" s="4" t="s">
        <v>432</v>
      </c>
      <c r="I155" s="4" t="s">
        <v>39</v>
      </c>
      <c r="J155" s="4" t="s">
        <v>39</v>
      </c>
      <c r="K155" s="4" t="s">
        <v>61</v>
      </c>
      <c r="L155" s="75">
        <v>67376.39</v>
      </c>
      <c r="M155" s="4" t="s">
        <v>61</v>
      </c>
      <c r="N155" s="75">
        <v>67376.39</v>
      </c>
      <c r="P155" s="4" t="s">
        <v>631</v>
      </c>
      <c r="R155" s="4" t="s">
        <v>630</v>
      </c>
      <c r="T155" s="5"/>
      <c r="V155" s="4" t="s">
        <v>39</v>
      </c>
    </row>
    <row r="156" spans="1:22">
      <c r="A156" s="4" t="s">
        <v>62</v>
      </c>
      <c r="B156" s="4" t="s">
        <v>327</v>
      </c>
      <c r="C156" s="4" t="s">
        <v>628</v>
      </c>
      <c r="D156" s="4" t="s">
        <v>459</v>
      </c>
      <c r="E156" s="5">
        <v>44712</v>
      </c>
      <c r="F156" s="5">
        <v>44712</v>
      </c>
      <c r="G156" s="4" t="s">
        <v>432</v>
      </c>
      <c r="I156" s="4" t="s">
        <v>39</v>
      </c>
      <c r="J156" s="4" t="s">
        <v>39</v>
      </c>
      <c r="K156" s="4" t="s">
        <v>61</v>
      </c>
      <c r="L156" s="75">
        <v>181055.73</v>
      </c>
      <c r="M156" s="4" t="s">
        <v>61</v>
      </c>
      <c r="N156" s="75">
        <v>181055.73</v>
      </c>
      <c r="P156" s="4" t="s">
        <v>631</v>
      </c>
      <c r="R156" s="4" t="s">
        <v>630</v>
      </c>
      <c r="T156" s="5"/>
      <c r="V156" s="4" t="s">
        <v>39</v>
      </c>
    </row>
    <row r="157" spans="1:22">
      <c r="A157" s="4" t="s">
        <v>62</v>
      </c>
      <c r="B157" s="4" t="s">
        <v>327</v>
      </c>
      <c r="C157" s="4" t="s">
        <v>628</v>
      </c>
      <c r="D157" s="4" t="s">
        <v>459</v>
      </c>
      <c r="E157" s="5">
        <v>44712</v>
      </c>
      <c r="F157" s="5">
        <v>44712</v>
      </c>
      <c r="G157" s="4" t="s">
        <v>432</v>
      </c>
      <c r="I157" s="4" t="s">
        <v>39</v>
      </c>
      <c r="J157" s="4" t="s">
        <v>39</v>
      </c>
      <c r="K157" s="4" t="s">
        <v>61</v>
      </c>
      <c r="L157" s="75">
        <v>24803.31</v>
      </c>
      <c r="M157" s="4" t="s">
        <v>61</v>
      </c>
      <c r="N157" s="75">
        <v>24803.31</v>
      </c>
      <c r="P157" s="4" t="s">
        <v>631</v>
      </c>
      <c r="R157" s="4" t="s">
        <v>630</v>
      </c>
      <c r="T157" s="5"/>
      <c r="V157" s="4" t="s">
        <v>39</v>
      </c>
    </row>
    <row r="158" spans="1:22">
      <c r="A158" s="4" t="s">
        <v>62</v>
      </c>
      <c r="B158" s="4" t="s">
        <v>327</v>
      </c>
      <c r="C158" s="4" t="s">
        <v>628</v>
      </c>
      <c r="D158" s="4" t="s">
        <v>459</v>
      </c>
      <c r="E158" s="5">
        <v>44712</v>
      </c>
      <c r="F158" s="5">
        <v>44712</v>
      </c>
      <c r="G158" s="4" t="s">
        <v>432</v>
      </c>
      <c r="I158" s="4" t="s">
        <v>39</v>
      </c>
      <c r="J158" s="4" t="s">
        <v>39</v>
      </c>
      <c r="K158" s="4" t="s">
        <v>61</v>
      </c>
      <c r="L158" s="75">
        <v>324409.74</v>
      </c>
      <c r="M158" s="4" t="s">
        <v>61</v>
      </c>
      <c r="N158" s="75">
        <v>324409.74</v>
      </c>
      <c r="P158" s="4" t="s">
        <v>631</v>
      </c>
      <c r="R158" s="4" t="s">
        <v>630</v>
      </c>
      <c r="T158" s="5"/>
      <c r="V158" s="4" t="s">
        <v>39</v>
      </c>
    </row>
    <row r="159" spans="1:22">
      <c r="A159" s="4" t="s">
        <v>62</v>
      </c>
      <c r="B159" s="4" t="s">
        <v>327</v>
      </c>
      <c r="C159" s="4" t="s">
        <v>628</v>
      </c>
      <c r="D159" s="4" t="s">
        <v>459</v>
      </c>
      <c r="E159" s="5">
        <v>44712</v>
      </c>
      <c r="F159" s="5">
        <v>44712</v>
      </c>
      <c r="G159" s="4" t="s">
        <v>432</v>
      </c>
      <c r="I159" s="4" t="s">
        <v>39</v>
      </c>
      <c r="J159" s="4" t="s">
        <v>39</v>
      </c>
      <c r="K159" s="4" t="s">
        <v>61</v>
      </c>
      <c r="L159" s="75">
        <v>392418.21</v>
      </c>
      <c r="M159" s="4" t="s">
        <v>61</v>
      </c>
      <c r="N159" s="75">
        <v>392418.21</v>
      </c>
      <c r="P159" s="4" t="s">
        <v>631</v>
      </c>
      <c r="R159" s="4" t="s">
        <v>630</v>
      </c>
      <c r="T159" s="5"/>
      <c r="V159" s="4" t="s">
        <v>39</v>
      </c>
    </row>
    <row r="160" spans="1:22">
      <c r="A160" s="4" t="s">
        <v>62</v>
      </c>
      <c r="B160" s="4" t="s">
        <v>327</v>
      </c>
      <c r="C160" s="4" t="s">
        <v>628</v>
      </c>
      <c r="D160" s="4" t="s">
        <v>459</v>
      </c>
      <c r="E160" s="5">
        <v>44712</v>
      </c>
      <c r="F160" s="5">
        <v>44712</v>
      </c>
      <c r="G160" s="4" t="s">
        <v>432</v>
      </c>
      <c r="I160" s="4" t="s">
        <v>39</v>
      </c>
      <c r="J160" s="4" t="s">
        <v>39</v>
      </c>
      <c r="K160" s="4" t="s">
        <v>61</v>
      </c>
      <c r="L160" s="75">
        <v>237454.59</v>
      </c>
      <c r="M160" s="4" t="s">
        <v>61</v>
      </c>
      <c r="N160" s="75">
        <v>237454.59</v>
      </c>
      <c r="P160" s="4" t="s">
        <v>631</v>
      </c>
      <c r="R160" s="4" t="s">
        <v>630</v>
      </c>
      <c r="T160" s="5"/>
      <c r="V160" s="4" t="s">
        <v>39</v>
      </c>
    </row>
    <row r="161" spans="1:23">
      <c r="A161" s="4" t="s">
        <v>62</v>
      </c>
      <c r="B161" s="4" t="s">
        <v>327</v>
      </c>
      <c r="C161" s="4" t="s">
        <v>628</v>
      </c>
      <c r="D161" s="4" t="s">
        <v>459</v>
      </c>
      <c r="E161" s="5">
        <v>44712</v>
      </c>
      <c r="F161" s="5">
        <v>44712</v>
      </c>
      <c r="G161" s="4" t="s">
        <v>432</v>
      </c>
      <c r="I161" s="4" t="s">
        <v>39</v>
      </c>
      <c r="J161" s="4" t="s">
        <v>39</v>
      </c>
      <c r="K161" s="4" t="s">
        <v>61</v>
      </c>
      <c r="L161" s="75">
        <v>69848.070000000007</v>
      </c>
      <c r="M161" s="4" t="s">
        <v>61</v>
      </c>
      <c r="N161" s="75">
        <v>69848.070000000007</v>
      </c>
      <c r="P161" s="4" t="s">
        <v>631</v>
      </c>
      <c r="R161" s="4" t="s">
        <v>630</v>
      </c>
      <c r="T161" s="5"/>
      <c r="V161" s="4" t="s">
        <v>39</v>
      </c>
    </row>
    <row r="162" spans="1:23">
      <c r="A162" s="4" t="s">
        <v>62</v>
      </c>
      <c r="B162" s="4" t="s">
        <v>327</v>
      </c>
      <c r="C162" s="4" t="s">
        <v>628</v>
      </c>
      <c r="D162" s="4" t="s">
        <v>459</v>
      </c>
      <c r="E162" s="5">
        <v>44712</v>
      </c>
      <c r="F162" s="5">
        <v>44712</v>
      </c>
      <c r="G162" s="4" t="s">
        <v>432</v>
      </c>
      <c r="I162" s="4" t="s">
        <v>39</v>
      </c>
      <c r="J162" s="4" t="s">
        <v>39</v>
      </c>
      <c r="K162" s="4" t="s">
        <v>61</v>
      </c>
      <c r="L162" s="75">
        <v>158640.57999999999</v>
      </c>
      <c r="M162" s="4" t="s">
        <v>61</v>
      </c>
      <c r="N162" s="75">
        <v>158640.57999999999</v>
      </c>
      <c r="P162" s="4" t="s">
        <v>631</v>
      </c>
      <c r="R162" s="4" t="s">
        <v>630</v>
      </c>
      <c r="T162" s="5"/>
      <c r="V162" s="4" t="s">
        <v>39</v>
      </c>
    </row>
    <row r="163" spans="1:23">
      <c r="A163" s="4" t="s">
        <v>62</v>
      </c>
      <c r="B163" s="4" t="s">
        <v>327</v>
      </c>
      <c r="C163" s="4" t="s">
        <v>628</v>
      </c>
      <c r="D163" s="4" t="s">
        <v>459</v>
      </c>
      <c r="E163" s="5">
        <v>44712</v>
      </c>
      <c r="F163" s="5">
        <v>44712</v>
      </c>
      <c r="G163" s="4" t="s">
        <v>432</v>
      </c>
      <c r="I163" s="4" t="s">
        <v>39</v>
      </c>
      <c r="J163" s="4" t="s">
        <v>39</v>
      </c>
      <c r="K163" s="4" t="s">
        <v>61</v>
      </c>
      <c r="L163" s="75">
        <v>52521.03</v>
      </c>
      <c r="M163" s="4" t="s">
        <v>61</v>
      </c>
      <c r="N163" s="75">
        <v>52521.03</v>
      </c>
      <c r="P163" s="4" t="s">
        <v>631</v>
      </c>
      <c r="R163" s="4" t="s">
        <v>630</v>
      </c>
      <c r="T163" s="5"/>
      <c r="V163" s="4" t="s">
        <v>39</v>
      </c>
    </row>
    <row r="164" spans="1:23">
      <c r="A164" s="4" t="s">
        <v>62</v>
      </c>
      <c r="B164" s="4" t="s">
        <v>327</v>
      </c>
      <c r="C164" s="4" t="s">
        <v>632</v>
      </c>
      <c r="D164" s="4" t="s">
        <v>459</v>
      </c>
      <c r="E164" s="5">
        <v>44712</v>
      </c>
      <c r="F164" s="5">
        <v>44712</v>
      </c>
      <c r="G164" s="4" t="s">
        <v>432</v>
      </c>
      <c r="I164" s="4" t="s">
        <v>39</v>
      </c>
      <c r="J164" s="4" t="s">
        <v>39</v>
      </c>
      <c r="K164" s="4" t="s">
        <v>61</v>
      </c>
      <c r="L164" s="75">
        <v>155716.19</v>
      </c>
      <c r="M164" s="4" t="s">
        <v>61</v>
      </c>
      <c r="N164" s="75">
        <v>155716.19</v>
      </c>
      <c r="P164" s="4" t="s">
        <v>633</v>
      </c>
      <c r="R164" s="4" t="s">
        <v>634</v>
      </c>
      <c r="T164" s="5"/>
      <c r="V164" s="4" t="s">
        <v>39</v>
      </c>
    </row>
    <row r="165" spans="1:23">
      <c r="A165" s="4" t="s">
        <v>62</v>
      </c>
      <c r="B165" s="4" t="s">
        <v>327</v>
      </c>
      <c r="C165" s="4" t="s">
        <v>632</v>
      </c>
      <c r="D165" s="4" t="s">
        <v>459</v>
      </c>
      <c r="E165" s="5">
        <v>44712</v>
      </c>
      <c r="F165" s="5">
        <v>44712</v>
      </c>
      <c r="G165" s="4" t="s">
        <v>432</v>
      </c>
      <c r="I165" s="4" t="s">
        <v>39</v>
      </c>
      <c r="J165" s="4" t="s">
        <v>39</v>
      </c>
      <c r="K165" s="4" t="s">
        <v>61</v>
      </c>
      <c r="L165" s="75">
        <v>908593.76</v>
      </c>
      <c r="M165" s="4" t="s">
        <v>61</v>
      </c>
      <c r="N165" s="75">
        <v>908593.76</v>
      </c>
      <c r="P165" s="4" t="s">
        <v>635</v>
      </c>
      <c r="R165" s="4" t="s">
        <v>634</v>
      </c>
      <c r="T165" s="5"/>
      <c r="V165" s="4" t="s">
        <v>39</v>
      </c>
    </row>
    <row r="166" spans="1:23">
      <c r="A166" s="4" t="s">
        <v>62</v>
      </c>
      <c r="B166" s="4" t="s">
        <v>327</v>
      </c>
      <c r="C166" s="4" t="s">
        <v>632</v>
      </c>
      <c r="D166" s="4" t="s">
        <v>459</v>
      </c>
      <c r="E166" s="5">
        <v>44712</v>
      </c>
      <c r="F166" s="5">
        <v>44712</v>
      </c>
      <c r="G166" s="4" t="s">
        <v>432</v>
      </c>
      <c r="I166" s="4" t="s">
        <v>39</v>
      </c>
      <c r="J166" s="4" t="s">
        <v>39</v>
      </c>
      <c r="K166" s="4" t="s">
        <v>61</v>
      </c>
      <c r="L166" s="75">
        <v>1005365.63</v>
      </c>
      <c r="M166" s="4" t="s">
        <v>61</v>
      </c>
      <c r="N166" s="75">
        <v>1005365.63</v>
      </c>
      <c r="P166" s="4" t="s">
        <v>635</v>
      </c>
      <c r="R166" s="4" t="s">
        <v>634</v>
      </c>
      <c r="T166" s="5"/>
      <c r="V166" s="4" t="s">
        <v>39</v>
      </c>
    </row>
    <row r="167" spans="1:23">
      <c r="A167" s="4" t="s">
        <v>62</v>
      </c>
      <c r="B167" s="4" t="s">
        <v>327</v>
      </c>
      <c r="C167" s="4" t="s">
        <v>632</v>
      </c>
      <c r="D167" s="4" t="s">
        <v>459</v>
      </c>
      <c r="E167" s="5">
        <v>44712</v>
      </c>
      <c r="F167" s="5">
        <v>44712</v>
      </c>
      <c r="G167" s="4" t="s">
        <v>432</v>
      </c>
      <c r="I167" s="4" t="s">
        <v>39</v>
      </c>
      <c r="J167" s="4" t="s">
        <v>39</v>
      </c>
      <c r="K167" s="4" t="s">
        <v>61</v>
      </c>
      <c r="L167" s="75">
        <v>36524.06</v>
      </c>
      <c r="M167" s="4" t="s">
        <v>61</v>
      </c>
      <c r="N167" s="75">
        <v>36524.06</v>
      </c>
      <c r="P167" s="4" t="s">
        <v>636</v>
      </c>
      <c r="R167" s="4" t="s">
        <v>634</v>
      </c>
      <c r="T167" s="5"/>
      <c r="V167" s="4" t="s">
        <v>39</v>
      </c>
    </row>
    <row r="168" spans="1:23">
      <c r="A168" s="4" t="s">
        <v>62</v>
      </c>
      <c r="B168" s="4" t="s">
        <v>198</v>
      </c>
      <c r="C168" s="4" t="s">
        <v>199</v>
      </c>
      <c r="D168" s="4" t="s">
        <v>51</v>
      </c>
      <c r="E168" s="5">
        <v>44623</v>
      </c>
      <c r="F168" s="5">
        <v>44623</v>
      </c>
      <c r="G168" s="4" t="s">
        <v>432</v>
      </c>
      <c r="I168" s="4" t="s">
        <v>197</v>
      </c>
      <c r="J168" s="4" t="s">
        <v>59</v>
      </c>
      <c r="K168" s="4" t="s">
        <v>60</v>
      </c>
      <c r="L168" s="76">
        <v>5351.94</v>
      </c>
      <c r="M168" s="4" t="s">
        <v>61</v>
      </c>
      <c r="N168" s="75">
        <v>5351.94</v>
      </c>
      <c r="P168" s="4" t="s">
        <v>195</v>
      </c>
      <c r="R168" s="4" t="s">
        <v>193</v>
      </c>
      <c r="S168" s="4" t="s">
        <v>637</v>
      </c>
      <c r="T168" s="5">
        <v>44719</v>
      </c>
      <c r="V168" s="4" t="s">
        <v>197</v>
      </c>
      <c r="W168" s="4" t="s">
        <v>638</v>
      </c>
    </row>
    <row r="169" spans="1:23">
      <c r="A169" s="4" t="s">
        <v>62</v>
      </c>
      <c r="B169" s="4" t="s">
        <v>201</v>
      </c>
      <c r="C169" s="4" t="s">
        <v>213</v>
      </c>
      <c r="D169" s="4" t="s">
        <v>51</v>
      </c>
      <c r="E169" s="5">
        <v>44653</v>
      </c>
      <c r="F169" s="5">
        <v>44653</v>
      </c>
      <c r="G169" s="4" t="s">
        <v>432</v>
      </c>
      <c r="I169" s="4" t="s">
        <v>197</v>
      </c>
      <c r="J169" s="4" t="s">
        <v>59</v>
      </c>
      <c r="K169" s="4" t="s">
        <v>60</v>
      </c>
      <c r="L169" s="76">
        <v>5410.61</v>
      </c>
      <c r="M169" s="4" t="s">
        <v>61</v>
      </c>
      <c r="N169" s="75">
        <v>5410.61</v>
      </c>
      <c r="P169" s="4" t="s">
        <v>195</v>
      </c>
      <c r="R169" s="4" t="s">
        <v>193</v>
      </c>
      <c r="S169" s="4" t="s">
        <v>639</v>
      </c>
      <c r="T169" s="5">
        <v>44722</v>
      </c>
      <c r="V169" s="4" t="s">
        <v>197</v>
      </c>
      <c r="W169" s="4" t="s">
        <v>640</v>
      </c>
    </row>
    <row r="170" spans="1:23">
      <c r="A170" s="4" t="s">
        <v>62</v>
      </c>
      <c r="B170" s="4" t="s">
        <v>327</v>
      </c>
      <c r="C170" s="4" t="s">
        <v>428</v>
      </c>
      <c r="D170" s="4" t="s">
        <v>51</v>
      </c>
      <c r="E170" s="5">
        <v>44687</v>
      </c>
      <c r="F170" s="5">
        <v>44687</v>
      </c>
      <c r="G170" s="4" t="s">
        <v>432</v>
      </c>
      <c r="I170" s="4" t="s">
        <v>197</v>
      </c>
      <c r="J170" s="4" t="s">
        <v>59</v>
      </c>
      <c r="K170" s="4" t="s">
        <v>60</v>
      </c>
      <c r="L170" s="76">
        <v>5300</v>
      </c>
      <c r="M170" s="4" t="s">
        <v>61</v>
      </c>
      <c r="N170" s="75">
        <v>5300</v>
      </c>
      <c r="P170" s="4" t="s">
        <v>195</v>
      </c>
      <c r="R170" s="4" t="s">
        <v>193</v>
      </c>
      <c r="S170" s="4" t="s">
        <v>639</v>
      </c>
      <c r="T170" s="5">
        <v>44722</v>
      </c>
      <c r="V170" s="4" t="s">
        <v>197</v>
      </c>
      <c r="W170" s="4" t="s">
        <v>641</v>
      </c>
    </row>
    <row r="171" spans="1:23">
      <c r="A171" s="4" t="s">
        <v>62</v>
      </c>
      <c r="B171" s="4" t="s">
        <v>327</v>
      </c>
      <c r="C171" s="4" t="s">
        <v>642</v>
      </c>
      <c r="D171" s="4" t="s">
        <v>611</v>
      </c>
      <c r="E171" s="5">
        <v>44712</v>
      </c>
      <c r="F171" s="5">
        <v>44712</v>
      </c>
      <c r="G171" s="4" t="s">
        <v>477</v>
      </c>
      <c r="I171" s="4" t="s">
        <v>605</v>
      </c>
      <c r="J171" s="4" t="s">
        <v>605</v>
      </c>
      <c r="K171" s="4" t="s">
        <v>61</v>
      </c>
      <c r="L171" s="75">
        <v>5369089.4100000001</v>
      </c>
      <c r="M171" s="4" t="s">
        <v>61</v>
      </c>
      <c r="N171" s="75">
        <v>5369089.4100000001</v>
      </c>
      <c r="P171" s="4" t="s">
        <v>601</v>
      </c>
      <c r="R171" s="4" t="s">
        <v>643</v>
      </c>
      <c r="T171" s="5"/>
      <c r="V171" s="4" t="s">
        <v>644</v>
      </c>
    </row>
    <row r="172" spans="1:23">
      <c r="A172" s="4" t="s">
        <v>62</v>
      </c>
      <c r="B172" s="4" t="s">
        <v>327</v>
      </c>
      <c r="C172" s="4" t="s">
        <v>645</v>
      </c>
      <c r="D172" s="4" t="s">
        <v>611</v>
      </c>
      <c r="E172" s="5">
        <v>44712</v>
      </c>
      <c r="F172" s="5">
        <v>44712</v>
      </c>
      <c r="G172" s="4" t="s">
        <v>477</v>
      </c>
      <c r="I172" s="4" t="s">
        <v>605</v>
      </c>
      <c r="J172" s="4" t="s">
        <v>605</v>
      </c>
      <c r="K172" s="4" t="s">
        <v>61</v>
      </c>
      <c r="L172" s="75">
        <v>10589393.24</v>
      </c>
      <c r="M172" s="4" t="s">
        <v>61</v>
      </c>
      <c r="N172" s="75">
        <v>10589393.24</v>
      </c>
      <c r="P172" s="4" t="s">
        <v>601</v>
      </c>
      <c r="R172" s="4" t="s">
        <v>646</v>
      </c>
      <c r="T172" s="5"/>
      <c r="V172" s="4" t="s">
        <v>644</v>
      </c>
    </row>
    <row r="173" spans="1:23">
      <c r="A173" s="4" t="s">
        <v>62</v>
      </c>
      <c r="B173" s="4" t="s">
        <v>327</v>
      </c>
      <c r="C173" s="4" t="s">
        <v>429</v>
      </c>
      <c r="D173" s="4" t="s">
        <v>58</v>
      </c>
      <c r="E173" s="5">
        <v>44711</v>
      </c>
      <c r="F173" s="5">
        <v>44711</v>
      </c>
      <c r="G173" s="4" t="s">
        <v>477</v>
      </c>
      <c r="I173" s="4" t="s">
        <v>197</v>
      </c>
      <c r="J173" s="4" t="s">
        <v>59</v>
      </c>
      <c r="K173" s="4" t="s">
        <v>61</v>
      </c>
      <c r="L173" s="75">
        <v>5000</v>
      </c>
      <c r="M173" s="4" t="s">
        <v>61</v>
      </c>
      <c r="N173" s="75">
        <v>5000</v>
      </c>
      <c r="P173" s="4" t="s">
        <v>195</v>
      </c>
      <c r="R173" s="4" t="s">
        <v>326</v>
      </c>
      <c r="S173" s="4" t="s">
        <v>647</v>
      </c>
      <c r="T173" s="5">
        <v>44714</v>
      </c>
      <c r="V173" s="4" t="s">
        <v>196</v>
      </c>
      <c r="W173" s="4" t="s">
        <v>648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9696"/>
    <pageSetUpPr fitToPage="1"/>
  </sheetPr>
  <dimension ref="A1:Q14"/>
  <sheetViews>
    <sheetView topLeftCell="A3" zoomScale="110" zoomScaleNormal="110" workbookViewId="0">
      <selection activeCell="K24" sqref="K24"/>
    </sheetView>
  </sheetViews>
  <sheetFormatPr defaultColWidth="9" defaultRowHeight="14"/>
  <cols>
    <col min="1" max="1" width="8.453125" style="6" bestFit="1" customWidth="1"/>
    <col min="2" max="3" width="11.453125" style="6" customWidth="1"/>
    <col min="4" max="4" width="10.7265625" style="6" hidden="1" customWidth="1"/>
    <col min="5" max="5" width="11.453125" style="6" customWidth="1"/>
    <col min="6" max="6" width="13.26953125" style="6" bestFit="1" customWidth="1"/>
    <col min="7" max="7" width="9" style="6"/>
    <col min="8" max="8" width="7.453125" style="6" hidden="1" customWidth="1"/>
    <col min="9" max="9" width="0" style="6" hidden="1" customWidth="1"/>
    <col min="10" max="10" width="9.90625" style="6" customWidth="1"/>
    <col min="11" max="11" width="29" style="6" customWidth="1"/>
    <col min="12" max="12" width="12.90625" style="6" bestFit="1" customWidth="1"/>
    <col min="13" max="13" width="9" style="6"/>
    <col min="14" max="14" width="13.6328125" style="26" bestFit="1" customWidth="1"/>
    <col min="15" max="15" width="14.26953125" style="6" customWidth="1"/>
    <col min="16" max="16" width="9" style="6"/>
    <col min="17" max="17" width="8.26953125" style="6" hidden="1" customWidth="1"/>
    <col min="18" max="18" width="58.7265625" style="6" bestFit="1" customWidth="1"/>
    <col min="19" max="20" width="0" style="6" hidden="1" customWidth="1"/>
    <col min="21" max="23" width="9" style="6"/>
    <col min="24" max="24" width="15.6328125" style="6" bestFit="1" customWidth="1"/>
    <col min="25" max="25" width="14" style="6" customWidth="1"/>
    <col min="26" max="16384" width="9" style="6"/>
  </cols>
  <sheetData>
    <row r="1" spans="1:14" ht="14.5" hidden="1">
      <c r="A1" s="13" t="s">
        <v>93</v>
      </c>
    </row>
    <row r="2" spans="1:14" hidden="1"/>
    <row r="4" spans="1:14" ht="14.5">
      <c r="A4" s="36" t="s">
        <v>94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14.5" customHeight="1">
      <c r="A5" s="6" t="s">
        <v>95</v>
      </c>
    </row>
    <row r="6" spans="1:14" ht="14.5" customHeight="1"/>
    <row r="7" spans="1:14">
      <c r="A7" s="77"/>
    </row>
    <row r="8" spans="1:14" s="24" customFormat="1">
      <c r="N8" s="78"/>
    </row>
    <row r="9" spans="1:14" s="24" customFormat="1">
      <c r="N9" s="78"/>
    </row>
    <row r="10" spans="1:14" ht="14.5">
      <c r="A10" s="77" t="s">
        <v>737</v>
      </c>
    </row>
    <row r="12" spans="1:14" s="24" customFormat="1">
      <c r="N12" s="78"/>
    </row>
    <row r="14" spans="1:14">
      <c r="A14" s="77"/>
    </row>
  </sheetData>
  <phoneticPr fontId="32" type="noConversion"/>
  <pageMargins left="0.31496062992125984" right="0.31496062992125984" top="0.94488188976377963" bottom="0.35433070866141736" header="0.51181102362204722" footer="0.51181102362204722"/>
  <pageSetup paperSize="9" scale="92" orientation="landscape" r:id="rId1"/>
  <headerFooter>
    <oddHeader>&amp;C&amp;"新細明體,標準"緯創軟體股份有限公司
與關係人間重要交易公告
&amp;"Times New Roman,標準"114&amp;"新細明體,標準"年&amp;"Times New Roman,標準"4&amp;"新細明體,標準"月</oddHeader>
    <oddFooter>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Q5"/>
  <sheetViews>
    <sheetView zoomScaleNormal="100" workbookViewId="0">
      <selection activeCell="F12" sqref="F12"/>
    </sheetView>
  </sheetViews>
  <sheetFormatPr defaultRowHeight="17"/>
  <cols>
    <col min="17" max="17" width="12.90625" customWidth="1"/>
  </cols>
  <sheetData>
    <row r="4" spans="17:17">
      <c r="Q4" s="87"/>
    </row>
    <row r="5" spans="17:17">
      <c r="Q5" s="86"/>
    </row>
  </sheetData>
  <phoneticPr fontId="32" type="noConversion"/>
  <pageMargins left="0.70866141732283472" right="0.70866141732283472" top="0.74803149606299213" bottom="0.74803149606299213" header="0.31496062992125984" footer="0.31496062992125984"/>
  <pageSetup paperSize="9" scale="81" orientation="landscape" r:id="rId1"/>
  <headerFooter>
    <oddFooter>&amp;R&amp;F
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F A A B Q S w M E F A A C A A g A G a U U W 0 0 f 9 X C q A A A A + g A A A B I A H A B D b 2 5 m a W c v U G F j a 2 F n Z S 5 4 b W w g o h g A K K A U A A A A A A A A A A A A A A A A A A A A A A A A A A A A h Y 9 N D o I w F I S v Q r q n r 6 3 B H / I o C 7 e S m G j U L Y E K j V A M F C F e z Y V H 8 g q S K O r O 5 c x 8 k 8 w 8 b n c M + 7 J w L q p u d G U C w i k j j j J J l W q T B a S 1 R 3 d O Q o n r O D n F m X I G 2 D R + 3 + i A 5 N a e f Y C u 6 2 g 3 o V W d g W C M w y F a b Z J c l b G r T W N j k y j y a a X / W 0 T i 7 j V G C j r l 1 O M L Q T 0 h x A x h D D D S 5 g u J Y T N l C D 8 m L t v C t r W S 1 9 z d 7 h F G i f D + I Z 9 Q S w M E F A A C A A g A G a U U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m l F F s X c P J K U A I A A F Q F A A A T A B w A R m 9 y b X V s Y X M v U 2 V j d G l v b j E u b S C i G A A o o B Q A A A A A A A A A A A A A A A A A A A A A A A A A A A C F V E 1 r G l E U 3 Q v + h 8 G V g h h s S z c h K y m l U L p o h S 5 C F p q 8 U o k z U 8 a x J I i Q x p o x i U a D q a k o 8 S N a p x B N a m w 0 f v 6 Z e R / z L / q a q Y k 6 M + l s H t x z z j 3 n 3 X n c E F g X A z z H v N N O 9 7 L V Y r W E P v o E s M G Q i o z K Q z e z w g S B a L U w 9 F P G e 6 i f o Z U X W + s g 6 P K E B Q F w 4 n t e 2 P T z / K b d E V l 9 4 2 P B i u 2 f 1 L Y W X f X w n E g 5 a 0 6 t A + y 2 S e s A F T p q 5 Q y e H d J W X p 8 / C F x e w c e F P v A C 6 + G D Y Z b z b n 8 C I b t m 5 4 x E b D B + A d M 9 Z X C O q 0 O b k 3 n F i c + f u f 6 S o k 4 m Y k M 5 S R n c k H x J Q 0 V a Z 7 g w 6 w e C B h d j R E 7 A 2 w 7 s / 9 C L 1 S 9 H s H e N i i U 1 l z V r j U 7 r l D B t v e E T g R h g 5 + T m B D L p k N G + Q a y X S 6 9 x 4 x g X W n p X X G p S 4 6 l G B F v i X R n G G 4 b l n Z J a j i + R d o 8 e K C n h W n 9 m E L O 0 / 1 F U 6 V i t p P R 5 4 O 0 5 T N R 1 d F S 8 g M V D 0 p Y p / r j 0 i T 5 N 4 i c a 1 Z R e E 0 5 i O p D I u z D X 0 v s l M t R y X u P j t r V + u 3 l 8 I r s X y y i d J p M r H T n e U G M y z F Z g t 4 6 7 8 s w o 7 h m N L M y k d N 2 S E u q M T R 9 g R V b L T b O f 1 K q i x I 3 B f D I p L P / S 0 Z V x A U n 7 8 N u e L t g d / 6 m u f F A i s R G + / A q L R j 9 h B p 3 P N 9 X j 3 x n U i 2 v 3 M M H m n v g U U 0 Y T O n a y E z e 5 B 7 m W 8 E l 1 U U X a E / Q 9 C 2 t 1 Z d g x S J u 8 x E e S w Z T T B d w 6 h e k r + q b m 0 a j j Y b 3 g x k D N 1 6 g v y u V J J X m / Y d 4 C l v 8 M t P U S s i / s I a f R T R 7 C z 4 8 g 6 r B a A p y Z 4 f I f U E s B A i 0 A F A A C A A g A G a U U W 0 0 f 9 X C q A A A A + g A A A B I A A A A A A A A A A A A A A A A A A A A A A E N v b m Z p Z y 9 Q Y W N r Y W d l L n h t b F B L A Q I t A B Q A A g A I A B m l F F s P y u m r p A A A A O k A A A A T A A A A A A A A A A A A A A A A A P Y A A A B b Q 2 9 u d G V u d F 9 U e X B l c 1 0 u e G 1 s U E s B A i 0 A F A A C A A g A G a U U W x d w 8 k p Q A g A A V A U A A B M A A A A A A A A A A A A A A A A A 5 w E A A E Z v c m 1 1 b G F z L 1 N l Y 3 R p b 2 4 x L m 1 Q S w U G A A A A A A M A A w D C A A A A h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0 A A A A A A A A Y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5 b e l 5 L 2 c 6 K G o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Q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F Q x M j o 0 M D o z N i 4 1 O T g 4 N T I 0 W i I g L z 4 8 R W 5 0 c n k g V H l w Z T 0 i R m l s b E N v b H V t b l R 5 c G V z I i B W Y W x 1 Z T 0 i c 0 F 3 V U R B d 2 N I Q l F N R 0 J n W U d B d 1 l E Q m d Z R 0 F B Q U F B Q U F E Q m d N R 0 F B Q U R B Q U F E Q X d N P S I g L z 4 8 R W 5 0 c n k g V H l w Z T 0 i R m l s b E N v b H V t b k 5 h b W V z I i B W Y W x 1 Z T 0 i c 1 s m c X V v d D v l h a z l j 7 j k u 6 P n o r w m c X V v d D s s J n F 1 b 3 Q 7 5 p a H 5 L u 2 6 J m f 5 6 K 8 J n F 1 b 3 Q 7 L C Z x d W 9 0 O + a c g + i o i O W 5 t O W 6 p i Z x d W 9 0 O y w m c X V v d D v p g Y 7 l u L P m n J / p l p M m c X V v d D s s J n F 1 b 3 Q 7 5 p a H 5 L u 2 5 p e l 5 p y f J n F 1 b 3 Q 7 L C Z x d W 9 0 O + m B j u W 4 s + a X p e a c n y Z x d W 9 0 O y w m c X V v d D v o v 7 T o v Y k m c X V v d D s s J n F 1 b 3 Q 7 R y 9 M 5 6 e R 5 5 u u J n F 1 b 3 Q 7 L C Z x d W 9 0 O + e f r e a W h y Z x d W 9 0 O y w m c X V v d D v l h a f m l o c m c X V v d D s s J n F 1 b 3 Q 7 5 Y C f 6 a C F L + i y u O m g h e a M h + e k u u e i v C Z x d W 9 0 O y w m c X V v d D v l g J / o s r j p o I X m j I f n p L r n o r w m c X V v d D s s J n F 1 b 3 Q 7 6 Y e R 6 a G N J n F 1 b 3 Q 7 L C Z x d W 9 0 O + W 5 o + W I p S Z x d W 9 0 O y w m c X V v d D v m n K z l n I v o s q j l u a P p h 5 H p o Y 0 m c X V v d D s s J n F 1 b 3 Q 7 5 b m j 5 Y i l M i Z x d W 9 0 O y w m c X V v d D v l i K n m v a T k u K 3 l v 4 M m c X V v d D s s J n F 1 b 3 Q 7 6 K i C 5 Z a u J n F 1 b 3 Q 7 L C Z x d W 9 0 O + a I k O a c r O S 4 r e W / g y Z x d W 9 0 O y w m c X V v d D v l g p n n l K g x J n F 1 b 3 Q 7 L C Z x d W 9 0 O + a P j + i / s C Z x d W 9 0 O y w m c X V v d D v l h a f p g 6 j l k 6 H l t 6 X n t 6 j n o r w m c X V v d D s s J n F 1 b 3 Q 7 5 a e T 5 Z C N J n F 1 b 3 Q 7 L C Z x d W 9 0 O + a M h + a 0 v i Z x d W 9 0 O y w m c X V v d D v m l o f k u 7 b o o a j p o K 3 l h a f m l o c m c X V v d D s s J n F 1 b 3 Q 7 5 a 6 i 5 o i 2 J n F 1 b 3 Q 7 L C Z x d W 9 0 O + W Q j e e o s S Z x d W 9 0 O y w m c X V v d D v k v p v m h 4 n l l Y Y m c X V v d D s s J n F 1 b 3 Q 7 5 Z C N 5 6 i x M y Z x d W 9 0 O y w m c X V v d D v l i p / o g 7 3 n r 4 T l n I 0 m c X V v d D s s J n F 1 b 3 Q 7 5 Y q f 6 I O 9 5 6 + E 5 Z y N 5 Y W n 5 p a H J n F 1 b 3 Q 7 L C Z x d W 9 0 O + e 1 k O a 4 h e a W h + S 7 t i Z x d W 9 0 O y w m c X V v d D v o s r / m m J P l p K X k v L Q m c X V v d D s s J n F 1 b 3 Q 7 5 Y y v 5 4 6 H J n F 1 b 3 Q 7 L C Z x d W 9 0 O + a P m + e u l + W P s O W 5 o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L + W 3 s u i u i u a b t O m h n u W e i y 5 7 5 Y W s 5 Y + 4 5 L u j 5 6 K 8 L D B 9 J n F 1 b 3 Q 7 L C Z x d W 9 0 O 1 N l Y 3 R p b 2 4 x L + i h q O a g v D E v 5 b e y 6 K 6 K 5 p u 0 6 a G e 5 Z 6 L L n v m l o f k u 7 b o m Z / n o r w s M X 0 m c X V v d D s s J n F 1 b 3 Q 7 U 2 V j d G l v b j E v 6 K G o 5 q C 8 M S / l t 7 L o r o r m m 7 T p o Z 7 l n o s u e + a c g + i o i O W 5 t O W 6 p i w y f S Z x d W 9 0 O y w m c X V v d D t T Z W N 0 a W 9 u M S / o o a j m o L w x L + W 3 s u i u i u a b t O m h n u W e i y 5 7 6 Y G O 5 b i z 5 p y f 6 Z a T L D N 9 J n F 1 b 3 Q 7 L C Z x d W 9 0 O 1 N l Y 3 R p b 2 4 x L + i h q O a g v D E v 5 b e y 6 K 6 K 5 p u 0 6 a G e 5 Z 6 L L n v m l o f k u 7 b m l 6 X m n J 8 s N H 0 m c X V v d D s s J n F 1 b 3 Q 7 U 2 V j d G l v b j E v 6 K G o 5 q C 8 M S / l t 7 L o r o r m m 7 T p o Z 7 l n o s u e + m B j u W 4 s + a X p e a c n y w 1 f S Z x d W 9 0 O y w m c X V v d D t T Z W N 0 a W 9 u M S / o o a j m o L w x L + W 3 s u i u i u a b t O m h n u W e i y 5 7 6 L + 0 6 L 2 J L D Z 9 J n F 1 b 3 Q 7 L C Z x d W 9 0 O 1 N l Y 3 R p b 2 4 x L + i h q O a g v D E v 5 b e y 6 K 6 K 5 p u 0 6 a G e 5 Z 6 L L n t H L 0 z n p 5 H n m 6 4 s N 3 0 m c X V v d D s s J n F 1 b 3 Q 7 U 2 V j d G l v b j E v 6 K G o 5 q C 8 M S / l t 7 L o r o r m m 7 T p o Z 7 l n o s u e + e f r e a W h y w 4 f S Z x d W 9 0 O y w m c X V v d D t T Z W N 0 a W 9 u M S / o o a j m o L w x L + W 3 s u i u i u a b t O m h n u W e i y 5 7 5 Y W n 5 p a H L D l 9 J n F 1 b 3 Q 7 L C Z x d W 9 0 O 1 N l Y 3 R p b 2 4 x L + i h q O a g v D E v 5 b e y 6 K 6 K 5 p u 0 6 a G e 5 Z 6 L L n v l g J / p o I U v 6 L K 4 6 a C F 5 o y H 5 6 S 6 5 6 K 8 L D E w f S Z x d W 9 0 O y w m c X V v d D t T Z W N 0 a W 9 u M S / o o a j m o L w x L + W 3 s u i u i u a b t O m h n u W e i y 5 7 5 Y C f 6 L K 4 6 a C F 5 o y H 5 6 S 6 5 6 K 8 L D E x f S Z x d W 9 0 O y w m c X V v d D t T Z W N 0 a W 9 u M S / o o a j m o L w x L + W 3 s u i u i u a b t O m h n u W e i y 5 7 6 Y e R 6 a G N L D E y f S Z x d W 9 0 O y w m c X V v d D t T Z W N 0 a W 9 u M S / o o a j m o L w x L + W 3 s u i u i u a b t O m h n u W e i y 5 7 5 b m j 5 Y i l L D E z f S Z x d W 9 0 O y w m c X V v d D t T Z W N 0 a W 9 u M S / o o a j m o L w x L + W 3 s u i u i u a b t O m h n u W e i y 5 7 5 p y s 5 Z y L 6 L K o 5 b m j 6 Y e R 6 a G N L D E 0 f S Z x d W 9 0 O y w m c X V v d D t T Z W N 0 a W 9 u M S / o o a j m o L w x L + W 3 s u i u i u a b t O m h n u W e i y 5 7 5 b m j 5 Y i l M i w x N X 0 m c X V v d D s s J n F 1 b 3 Q 7 U 2 V j d G l v b j E v 6 K G o 5 q C 8 M S / l t 7 L o r o r m m 7 T p o Z 7 l n o s u e + W I q e a 9 p O S 4 r e W / g y w x N n 0 m c X V v d D s s J n F 1 b 3 Q 7 U 2 V j d G l v b j E v 6 K G o 5 q C 8 M S / l t 7 L o r o r m m 7 T p o Z 7 l n o s u e + i o g u W W r i w x N 3 0 m c X V v d D s s J n F 1 b 3 Q 7 U 2 V j d G l v b j E v 6 K G o 5 q C 8 M S / l t 7 L o r o r m m 7 T p o Z 7 l n o s u e + a I k O a c r O S 4 r e W / g y w x O H 0 m c X V v d D s s J n F 1 b 3 Q 7 U 2 V j d G l v b j E v 6 K G o 5 q C 8 M S / l t 7 L o r o r m m 7 T p o Z 7 l n o s u e + W C m e e U q D E s M T l 9 J n F 1 b 3 Q 7 L C Z x d W 9 0 O 1 N l Y 3 R p b 2 4 x L + i h q O a g v D E v 5 b e y 6 K 6 K 5 p u 0 6 a G e 5 Z 6 L L n v m j 4 / o v 7 A s M j B 9 J n F 1 b 3 Q 7 L C Z x d W 9 0 O 1 N l Y 3 R p b 2 4 x L + i h q O a g v D E v 5 b e y 6 K 6 K 5 p u 0 6 a G e 5 Z 6 L L n v l h a f p g 6 j l k 6 H l t 6 X n t 6 j n o r w s M j F 9 J n F 1 b 3 Q 7 L C Z x d W 9 0 O 1 N l Y 3 R p b 2 4 x L + i h q O a g v D E v 5 b e y 6 K 6 K 5 p u 0 6 a G e 5 Z 6 L L n v l p 5 P l k I 0 s M j J 9 J n F 1 b 3 Q 7 L C Z x d W 9 0 O 1 N l Y 3 R p b 2 4 x L + i h q O a g v D E v 5 b e y 6 K 6 K 5 p u 0 6 a G e 5 Z 6 L L n v m j I f m t L 4 s M j N 9 J n F 1 b 3 Q 7 L C Z x d W 9 0 O 1 N l Y 3 R p b 2 4 x L + i h q O a g v D E v 5 b e y 6 K 6 K 5 p u 0 6 a G e 5 Z 6 L L n v m l o f k u 7 b o o a j p o K 3 l h a f m l o c s M j R 9 J n F 1 b 3 Q 7 L C Z x d W 9 0 O 1 N l Y 3 R p b 2 4 x L + i h q O a g v D E v 5 b e y 6 K 6 K 5 p u 0 6 a G e 5 Z 6 L L n v l r q L m i L Y s M j V 9 J n F 1 b 3 Q 7 L C Z x d W 9 0 O 1 N l Y 3 R p b 2 4 x L + i h q O a g v D E v 5 b e y 6 K 6 K 5 p u 0 6 a G e 5 Z 6 L L n v l k I 3 n q L E s M j Z 9 J n F 1 b 3 Q 7 L C Z x d W 9 0 O 1 N l Y 3 R p b 2 4 x L + i h q O a g v D E v 5 b e y 6 K 6 K 5 p u 0 6 a G e 5 Z 6 L L n v k v p v m h 4 n l l Y Y s M j d 9 J n F 1 b 3 Q 7 L C Z x d W 9 0 O 1 N l Y 3 R p b 2 4 x L + i h q O a g v D E v 5 b e y 6 K 6 K 5 p u 0 6 a G e 5 Z 6 L L n v l k I 3 n q L E z L D I 4 f S Z x d W 9 0 O y w m c X V v d D t T Z W N 0 a W 9 u M S / o o a j m o L w x L + W 3 s u i u i u a b t O m h n u W e i y 5 7 5 Y q f 6 I O 9 5 6 + E 5 Z y N L D I 5 f S Z x d W 9 0 O y w m c X V v d D t T Z W N 0 a W 9 u M S / o o a j m o L w x L + W 3 s u i u i u a b t O m h n u W e i y 5 7 5 Y q f 6 I O 9 5 6 + E 5 Z y N 5 Y W n 5 p a H L D M w f S Z x d W 9 0 O y w m c X V v d D t T Z W N 0 a W 9 u M S / o o a j m o L w x L + W 3 s u i u i u a b t O m h n u W e i y 5 7 5 7 W Q 5 r i F 5 p a H 5 L u 2 L D M x f S Z x d W 9 0 O y w m c X V v d D t T Z W N 0 a W 9 u M S / o o a j m o L w x L + W 3 s u i u i u a b t O m h n u W e i y 5 7 6 L K / 5 p i T 5 a S l 5 L y 0 L D M 1 f S Z x d W 9 0 O y w m c X V v d D t T Z W N 0 a W 9 u M S / o o a j m o L w x L + W 3 s u i u i u a b t O m h n u W e i y 5 7 5 Y y v 5 4 6 H L D M 2 f S Z x d W 9 0 O y w m c X V v d D t T Z W N 0 a W 9 u M S / o o a j m o L w x L + W 3 s u i u i u a b t O m h n u W e i y 5 7 5 o + b 5 6 6 X 5 Y + w 5 b m j L D M 3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6 K G o 5 q C 8 M S / l t 7 L o r o r m m 7 T p o Z 7 l n o s u e + W F r O W P u O S 7 o + e i v C w w f S Z x d W 9 0 O y w m c X V v d D t T Z W N 0 a W 9 u M S / o o a j m o L w x L + W 3 s u i u i u a b t O m h n u W e i y 5 7 5 p a H 5 L u 2 6 J m f 5 6 K 8 L D F 9 J n F 1 b 3 Q 7 L C Z x d W 9 0 O 1 N l Y 3 R p b 2 4 x L + i h q O a g v D E v 5 b e y 6 K 6 K 5 p u 0 6 a G e 5 Z 6 L L n v m n I P o q I j l u b T l u q Y s M n 0 m c X V v d D s s J n F 1 b 3 Q 7 U 2 V j d G l v b j E v 6 K G o 5 q C 8 M S / l t 7 L o r o r m m 7 T p o Z 7 l n o s u e + m B j u W 4 s + a c n + m W k y w z f S Z x d W 9 0 O y w m c X V v d D t T Z W N 0 a W 9 u M S / o o a j m o L w x L + W 3 s u i u i u a b t O m h n u W e i y 5 7 5 p a H 5 L u 2 5 p e l 5 p y f L D R 9 J n F 1 b 3 Q 7 L C Z x d W 9 0 O 1 N l Y 3 R p b 2 4 x L + i h q O a g v D E v 5 b e y 6 K 6 K 5 p u 0 6 a G e 5 Z 6 L L n v p g Y 7 l u L P m l 6 X m n J 8 s N X 0 m c X V v d D s s J n F 1 b 3 Q 7 U 2 V j d G l v b j E v 6 K G o 5 q C 8 M S / l t 7 L o r o r m m 7 T p o Z 7 l n o s u e + i / t O i 9 i S w 2 f S Z x d W 9 0 O y w m c X V v d D t T Z W N 0 a W 9 u M S / o o a j m o L w x L + W 3 s u i u i u a b t O m h n u W e i y 5 7 R y 9 M 5 6 e R 5 5 u u L D d 9 J n F 1 b 3 Q 7 L C Z x d W 9 0 O 1 N l Y 3 R p b 2 4 x L + i h q O a g v D E v 5 b e y 6 K 6 K 5 p u 0 6 a G e 5 Z 6 L L n v n n 6 3 m l o c s O H 0 m c X V v d D s s J n F 1 b 3 Q 7 U 2 V j d G l v b j E v 6 K G o 5 q C 8 M S / l t 7 L o r o r m m 7 T p o Z 7 l n o s u e + W F p + a W h y w 5 f S Z x d W 9 0 O y w m c X V v d D t T Z W N 0 a W 9 u M S / o o a j m o L w x L + W 3 s u i u i u a b t O m h n u W e i y 5 7 5 Y C f 6 a C F L + i y u O m g h e a M h + e k u u e i v C w x M H 0 m c X V v d D s s J n F 1 b 3 Q 7 U 2 V j d G l v b j E v 6 K G o 5 q C 8 M S / l t 7 L o r o r m m 7 T p o Z 7 l n o s u e + W A n + i y u O m g h e a M h + e k u u e i v C w x M X 0 m c X V v d D s s J n F 1 b 3 Q 7 U 2 V j d G l v b j E v 6 K G o 5 q C 8 M S / l t 7 L o r o r m m 7 T p o Z 7 l n o s u e + m H k e m h j S w x M n 0 m c X V v d D s s J n F 1 b 3 Q 7 U 2 V j d G l v b j E v 6 K G o 5 q C 8 M S / l t 7 L o r o r m m 7 T p o Z 7 l n o s u e + W 5 o + W I p S w x M 3 0 m c X V v d D s s J n F 1 b 3 Q 7 U 2 V j d G l v b j E v 6 K G o 5 q C 8 M S / l t 7 L o r o r m m 7 T p o Z 7 l n o s u e + a c r O W c i + i y q O W 5 o + m H k e m h j S w x N H 0 m c X V v d D s s J n F 1 b 3 Q 7 U 2 V j d G l v b j E v 6 K G o 5 q C 8 M S / l t 7 L o r o r m m 7 T p o Z 7 l n o s u e + W 5 o + W I p T I s M T V 9 J n F 1 b 3 Q 7 L C Z x d W 9 0 O 1 N l Y 3 R p b 2 4 x L + i h q O a g v D E v 5 b e y 6 K 6 K 5 p u 0 6 a G e 5 Z 6 L L n v l i K n m v a T k u K 3 l v 4 M s M T Z 9 J n F 1 b 3 Q 7 L C Z x d W 9 0 O 1 N l Y 3 R p b 2 4 x L + i h q O a g v D E v 5 b e y 6 K 6 K 5 p u 0 6 a G e 5 Z 6 L L n v o q I L l l q 4 s M T d 9 J n F 1 b 3 Q 7 L C Z x d W 9 0 O 1 N l Y 3 R p b 2 4 x L + i h q O a g v D E v 5 b e y 6 K 6 K 5 p u 0 6 a G e 5 Z 6 L L n v m i J D m n K z k u K 3 l v 4 M s M T h 9 J n F 1 b 3 Q 7 L C Z x d W 9 0 O 1 N l Y 3 R p b 2 4 x L + i h q O a g v D E v 5 b e y 6 K 6 K 5 p u 0 6 a G e 5 Z 6 L L n v l g p n n l K g x L D E 5 f S Z x d W 9 0 O y w m c X V v d D t T Z W N 0 a W 9 u M S / o o a j m o L w x L + W 3 s u i u i u a b t O m h n u W e i y 5 7 5 o + P 6 L + w L D I w f S Z x d W 9 0 O y w m c X V v d D t T Z W N 0 a W 9 u M S / o o a j m o L w x L + W 3 s u i u i u a b t O m h n u W e i y 5 7 5 Y W n 6 Y O o 5 Z O h 5 b e l 5 7 e o 5 6 K 8 L D I x f S Z x d W 9 0 O y w m c X V v d D t T Z W N 0 a W 9 u M S / o o a j m o L w x L + W 3 s u i u i u a b t O m h n u W e i y 5 7 5 a e T 5 Z C N L D I y f S Z x d W 9 0 O y w m c X V v d D t T Z W N 0 a W 9 u M S / o o a j m o L w x L + W 3 s u i u i u a b t O m h n u W e i y 5 7 5 o y H 5 r S + L D I z f S Z x d W 9 0 O y w m c X V v d D t T Z W N 0 a W 9 u M S / o o a j m o L w x L + W 3 s u i u i u a b t O m h n u W e i y 5 7 5 p a H 5 L u 2 6 K G o 6 a C t 5 Y W n 5 p a H L D I 0 f S Z x d W 9 0 O y w m c X V v d D t T Z W N 0 a W 9 u M S / o o a j m o L w x L + W 3 s u i u i u a b t O m h n u W e i y 5 7 5 a 6 i 5 o i 2 L D I 1 f S Z x d W 9 0 O y w m c X V v d D t T Z W N 0 a W 9 u M S / o o a j m o L w x L + W 3 s u i u i u a b t O m h n u W e i y 5 7 5 Z C N 5 6 i x L D I 2 f S Z x d W 9 0 O y w m c X V v d D t T Z W N 0 a W 9 u M S / o o a j m o L w x L + W 3 s u i u i u a b t O m h n u W e i y 5 7 5 L 6 b 5 o e J 5 Z W G L D I 3 f S Z x d W 9 0 O y w m c X V v d D t T Z W N 0 a W 9 u M S / o o a j m o L w x L + W 3 s u i u i u a b t O m h n u W e i y 5 7 5 Z C N 5 6 i x M y w y O H 0 m c X V v d D s s J n F 1 b 3 Q 7 U 2 V j d G l v b j E v 6 K G o 5 q C 8 M S / l t 7 L o r o r m m 7 T p o Z 7 l n o s u e + W K n + i D v e e v h O W c j S w y O X 0 m c X V v d D s s J n F 1 b 3 Q 7 U 2 V j d G l v b j E v 6 K G o 5 q C 8 M S / l t 7 L o r o r m m 7 T p o Z 7 l n o s u e + W K n + i D v e e v h O W c j e W F p + a W h y w z M H 0 m c X V v d D s s J n F 1 b 3 Q 7 U 2 V j d G l v b j E v 6 K G o 5 q C 8 M S / l t 7 L o r o r m m 7 T p o Z 7 l n o s u e + e 1 k O a 4 h e a W h + S 7 t i w z M X 0 m c X V v d D s s J n F 1 b 3 Q 7 U 2 V j d G l v b j E v 6 K G o 5 q C 8 M S / l t 7 L o r o r m m 7 T p o Z 7 l n o s u e + i y v + a Y k + W k p e S 8 t C w z N X 0 m c X V v d D s s J n F 1 b 3 Q 7 U 2 V j d G l v b j E v 6 K G o 5 q C 8 M S / l t 7 L o r o r m m 7 T p o Z 7 l n o s u e + W M r + e O h y w z N n 0 m c X V v d D s s J n F 1 b 3 Q 7 U 2 V j d G l v b j E v 6 K G o 5 q C 8 M S / l t 7 L o r o r m m 7 T p o Z 7 l n o s u e + a P m + e u l + W P s O W 5 o y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C V F N i V B M C V C Q z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Z h H n v b H P V T p o 1 U H Z r e w 5 n A A A A A A I A A A A A A A N m A A D A A A A A E A A A A D g l s u x n s g n O V Q m + s 1 I Z z j w A A A A A B I A A A K A A A A A Q A A A A 3 X l 4 M b u A u 7 8 H r c X C n G k U m V A A A A A J l N s Q / d k 2 J + R B B 7 8 o w 4 B q s T / O V f L w B G v v q 5 5 t V L 8 i n 0 s q c x E 9 c V Z o 1 t o G D W w Q O g M k v M h c q T 2 8 U I q Z d M U Y U a A W 2 t Q A p k w N X g R v G Q y R r P s n l h Q A A A D S u q w t u v L u P R z o D W E z x G T H x L S V p Q = = < / D a t a M a s h u p > 
</file>

<file path=customXml/itemProps1.xml><?xml version="1.0" encoding="utf-8"?>
<ds:datastoreItem xmlns:ds="http://schemas.openxmlformats.org/officeDocument/2006/customXml" ds:itemID="{B2958AB7-69E6-4550-9199-012612D205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已命名的範圍</vt:lpstr>
      </vt:variant>
      <vt:variant>
        <vt:i4>6</vt:i4>
      </vt:variant>
    </vt:vector>
  </HeadingPairs>
  <TitlesOfParts>
    <vt:vector size="23" baseType="lpstr">
      <vt:lpstr>1.公告(千元)</vt:lpstr>
      <vt:lpstr>1-1.公告(元)</vt:lpstr>
      <vt:lpstr>MRS0014</vt:lpstr>
      <vt:lpstr>RPTIS10</vt:lpstr>
      <vt:lpstr>2-3.銷貨明細</vt:lpstr>
      <vt:lpstr>2-4.緯昌</vt:lpstr>
      <vt:lpstr>工作表1</vt:lpstr>
      <vt:lpstr>3-2.進貨明細</vt:lpstr>
      <vt:lpstr>3-3.進貨EBook</vt:lpstr>
      <vt:lpstr>4-2.合約資產</vt:lpstr>
      <vt:lpstr>4-3.應收關係人科餘</vt:lpstr>
      <vt:lpstr>合約資產</vt:lpstr>
      <vt:lpstr>MRS0034</vt:lpstr>
      <vt:lpstr>6.取得資產</vt:lpstr>
      <vt:lpstr>7.處分資產</vt:lpstr>
      <vt:lpstr>8.匯率</vt:lpstr>
      <vt:lpstr>關係企業(人)</vt:lpstr>
      <vt:lpstr>'1.公告(千元)'!Print_Area</vt:lpstr>
      <vt:lpstr>'1-1.公告(元)'!Print_Area</vt:lpstr>
      <vt:lpstr>'3-2.進貨明細'!Print_Area</vt:lpstr>
      <vt:lpstr>'4-2.合約資產'!Print_Area</vt:lpstr>
      <vt:lpstr>'6.取得資產'!Print_Area</vt:lpstr>
      <vt:lpstr>'7.處分資產'!Print_Area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TP1010009</dc:creator>
  <cp:lastModifiedBy>ChrisLow(TP-盧正熹)</cp:lastModifiedBy>
  <cp:lastPrinted>2025-05-09T07:36:09Z</cp:lastPrinted>
  <dcterms:created xsi:type="dcterms:W3CDTF">2014-01-10T07:22:55Z</dcterms:created>
  <dcterms:modified xsi:type="dcterms:W3CDTF">2025-08-22T03:49:31Z</dcterms:modified>
</cp:coreProperties>
</file>