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martina_fonseca_england_nhs_uk/Documents/Documents/Projects/AmbModelOpen/parameters/Fake_Data_2/"/>
    </mc:Choice>
  </mc:AlternateContent>
  <xr:revisionPtr revIDLastSave="118" documentId="8_{F8392D18-9985-48B1-9846-D41D83CFC160}" xr6:coauthVersionLast="47" xr6:coauthVersionMax="47" xr10:uidLastSave="{15439F34-0960-4A82-BB7E-FF82C968965D}"/>
  <bookViews>
    <workbookView xWindow="-28920" yWindow="-120" windowWidth="29040" windowHeight="17640" tabRatio="879" xr2:uid="{E377ACAC-C8EC-462C-8C1E-ECF5C9C3A647}"/>
  </bookViews>
  <sheets>
    <sheet name="Controls" sheetId="3" r:id="rId1"/>
    <sheet name="Demand-Enforced" sheetId="1" r:id="rId2"/>
    <sheet name="Supply-Enforced" sheetId="6" r:id="rId3"/>
    <sheet name="Demand - As_components" sheetId="4" r:id="rId4"/>
    <sheet name="Demand - Fully_custom" sheetId="5" r:id="rId5"/>
    <sheet name="Supply - As_components" sheetId="7" r:id="rId6"/>
    <sheet name="Supply - Fully_custom" sheetId="8" r:id="rId7"/>
  </sheets>
  <definedNames>
    <definedName name="c_cattime">Controls!$B$13</definedName>
    <definedName name="c_direct_type">Controls!$B$9</definedName>
    <definedName name="c_direct_uplift">Controls!$B$10</definedName>
    <definedName name="c_peak_hour_demand">Controls!#REF!</definedName>
    <definedName name="c_S_type">Controls!$B$24</definedName>
    <definedName name="c_type">Controls!$B$5</definedName>
    <definedName name="T_comp_constructed">'Demand - As_components'!$C$4:$G$354</definedName>
    <definedName name="T_comp_hour">'Demand - As_components'!$K$4:$M$28</definedName>
    <definedName name="T_comp_weekday">'Demand - As_components'!$P$4:$R$11</definedName>
    <definedName name="T_comp_WoW">'Demand - As_components'!$U$4:$V$7</definedName>
    <definedName name="T_DD_comp_hour">'Demand - As_components'!$AB$4:$AD$28</definedName>
    <definedName name="T_DD_comp_weekday">'Demand - As_components'!$AG$4:$AI$11</definedName>
    <definedName name="T_DD_comp_WoW">'Demand - As_components'!$AL$4:$AN$7</definedName>
    <definedName name="T_fully_custom">'Demand - Fully_custom'!$C$3:$K$363</definedName>
    <definedName name="T_S_comp_constructed">'Supply - As_components'!$C$4:$G$364</definedName>
    <definedName name="T_S_comp_hour">'Supply - As_components'!$J$4:$L$28</definedName>
    <definedName name="T_S_comp_weekday">'Supply - As_components'!$O$4:$Q$11</definedName>
    <definedName name="T_S_comp_WoW">'Supply - As_components'!$T$4:$U$7</definedName>
    <definedName name="T_S_fully_custom">'Supply - Fully_custom'!$C$3:$G$363</definedName>
    <definedName name="T_SED_comp_hour">'Supply - As_components'!$AB$4:$AD$28</definedName>
    <definedName name="T_SED_comp_weekday">'Supply - As_components'!$AG$4:$AI$11</definedName>
    <definedName name="T_SED_comp_WoW">'Supply - As_components'!$AL$4:$AN$7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7" l="1"/>
  <c r="V7" i="7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E343" i="6" l="1"/>
  <c r="E345" i="6"/>
  <c r="E347" i="6"/>
  <c r="E348" i="6"/>
  <c r="E349" i="6"/>
  <c r="E353" i="6"/>
  <c r="E360" i="6"/>
  <c r="E361" i="6"/>
  <c r="E355" i="6"/>
  <c r="E336" i="6"/>
  <c r="E337" i="6"/>
  <c r="E338" i="6"/>
  <c r="E339" i="6"/>
  <c r="E340" i="6"/>
  <c r="E341" i="6"/>
  <c r="E342" i="6"/>
  <c r="E344" i="6"/>
  <c r="E346" i="6"/>
  <c r="E350" i="6"/>
  <c r="E351" i="6"/>
  <c r="E352" i="6"/>
  <c r="E354" i="6"/>
  <c r="E356" i="6"/>
  <c r="E357" i="6"/>
  <c r="E358" i="6"/>
  <c r="E359" i="6"/>
  <c r="D361" i="6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AN6" i="7"/>
  <c r="AN7" i="7"/>
  <c r="AN5" i="7"/>
  <c r="AN6" i="4"/>
  <c r="AN7" i="4"/>
  <c r="AN5" i="4"/>
  <c r="E5" i="4" l="1"/>
  <c r="D5" i="4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5" i="7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52" i="1"/>
  <c r="F352" i="6" s="1"/>
  <c r="F352" i="1"/>
  <c r="G352" i="1"/>
  <c r="H352" i="1"/>
  <c r="I352" i="1"/>
  <c r="D353" i="1"/>
  <c r="F353" i="6" s="1"/>
  <c r="F353" i="1"/>
  <c r="G353" i="1"/>
  <c r="H353" i="1"/>
  <c r="I353" i="1"/>
  <c r="D354" i="1"/>
  <c r="F354" i="6" s="1"/>
  <c r="F354" i="1"/>
  <c r="G354" i="1"/>
  <c r="H354" i="1"/>
  <c r="I354" i="1"/>
  <c r="D355" i="1"/>
  <c r="F355" i="6" s="1"/>
  <c r="F355" i="1"/>
  <c r="G355" i="1"/>
  <c r="H355" i="1"/>
  <c r="I355" i="1"/>
  <c r="D356" i="1"/>
  <c r="F356" i="6" s="1"/>
  <c r="F356" i="1"/>
  <c r="G356" i="1"/>
  <c r="H356" i="1"/>
  <c r="I356" i="1"/>
  <c r="D357" i="1"/>
  <c r="F357" i="6" s="1"/>
  <c r="F357" i="1"/>
  <c r="G357" i="1"/>
  <c r="H357" i="1"/>
  <c r="I357" i="1"/>
  <c r="D358" i="1"/>
  <c r="F358" i="6" s="1"/>
  <c r="F358" i="1"/>
  <c r="G358" i="1"/>
  <c r="H358" i="1"/>
  <c r="I358" i="1"/>
  <c r="D359" i="1"/>
  <c r="F359" i="6" s="1"/>
  <c r="F359" i="1"/>
  <c r="G359" i="1"/>
  <c r="H359" i="1"/>
  <c r="I359" i="1"/>
  <c r="D360" i="1"/>
  <c r="F360" i="6" s="1"/>
  <c r="F360" i="1"/>
  <c r="G360" i="1"/>
  <c r="H360" i="1"/>
  <c r="I360" i="1"/>
  <c r="D361" i="1"/>
  <c r="F361" i="6" s="1"/>
  <c r="F361" i="1"/>
  <c r="G361" i="1"/>
  <c r="H361" i="1"/>
  <c r="I361" i="1"/>
  <c r="D340" i="8"/>
  <c r="E340" i="8"/>
  <c r="D341" i="8"/>
  <c r="E341" i="8"/>
  <c r="D342" i="8"/>
  <c r="E342" i="8"/>
  <c r="D343" i="8"/>
  <c r="E343" i="8"/>
  <c r="D344" i="8"/>
  <c r="E344" i="8"/>
  <c r="D345" i="8"/>
  <c r="E345" i="8"/>
  <c r="D346" i="8"/>
  <c r="E346" i="8"/>
  <c r="D347" i="8"/>
  <c r="E347" i="8"/>
  <c r="D348" i="8"/>
  <c r="E348" i="8"/>
  <c r="D349" i="8"/>
  <c r="E349" i="8"/>
  <c r="D350" i="8"/>
  <c r="E350" i="8"/>
  <c r="D351" i="8"/>
  <c r="E351" i="8"/>
  <c r="D352" i="8"/>
  <c r="E352" i="8"/>
  <c r="D353" i="8"/>
  <c r="E353" i="8"/>
  <c r="D354" i="8"/>
  <c r="E354" i="8"/>
  <c r="D355" i="8"/>
  <c r="E355" i="8"/>
  <c r="D356" i="8"/>
  <c r="E356" i="8"/>
  <c r="D357" i="8"/>
  <c r="E357" i="8"/>
  <c r="D358" i="8"/>
  <c r="E358" i="8"/>
  <c r="D359" i="8"/>
  <c r="E359" i="8"/>
  <c r="D360" i="8"/>
  <c r="E360" i="8"/>
  <c r="D361" i="8"/>
  <c r="E361" i="8"/>
  <c r="D362" i="8"/>
  <c r="E362" i="8"/>
  <c r="D363" i="8"/>
  <c r="E363" i="8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G141" i="1"/>
  <c r="I151" i="1"/>
  <c r="F217" i="1"/>
  <c r="F269" i="1"/>
  <c r="F289" i="1"/>
  <c r="F294" i="1"/>
  <c r="F317" i="1"/>
  <c r="H325" i="1"/>
  <c r="I273" i="1"/>
  <c r="I324" i="1"/>
  <c r="I285" i="1"/>
  <c r="I337" i="1"/>
  <c r="H29" i="1"/>
  <c r="G177" i="1"/>
  <c r="I203" i="1"/>
  <c r="G204" i="1"/>
  <c r="I300" i="1"/>
  <c r="F309" i="1"/>
  <c r="F313" i="1"/>
  <c r="I321" i="1"/>
  <c r="H322" i="1"/>
  <c r="G333" i="1"/>
  <c r="H337" i="1"/>
  <c r="I341" i="1" l="1"/>
  <c r="I29" i="1"/>
  <c r="I101" i="1"/>
  <c r="I173" i="1"/>
  <c r="I197" i="1"/>
  <c r="I77" i="1"/>
  <c r="I149" i="1"/>
  <c r="I125" i="1"/>
  <c r="I269" i="1"/>
  <c r="I317" i="1"/>
  <c r="I245" i="1"/>
  <c r="I221" i="1"/>
  <c r="I293" i="1"/>
  <c r="I5" i="1"/>
  <c r="I53" i="1"/>
  <c r="F261" i="1"/>
  <c r="I343" i="1"/>
  <c r="I55" i="1"/>
  <c r="I127" i="1"/>
  <c r="I31" i="1"/>
  <c r="I103" i="1"/>
  <c r="I175" i="1"/>
  <c r="I199" i="1"/>
  <c r="I271" i="1"/>
  <c r="I295" i="1"/>
  <c r="I319" i="1"/>
  <c r="I223" i="1"/>
  <c r="I79" i="1"/>
  <c r="I247" i="1"/>
  <c r="I7" i="1"/>
  <c r="F3" i="1"/>
  <c r="F15" i="1"/>
  <c r="F241" i="1"/>
  <c r="I25" i="1"/>
  <c r="I97" i="1"/>
  <c r="I169" i="1"/>
  <c r="I217" i="1"/>
  <c r="I121" i="1"/>
  <c r="I73" i="1"/>
  <c r="I265" i="1"/>
  <c r="I289" i="1"/>
  <c r="I313" i="1"/>
  <c r="I145" i="1"/>
  <c r="I193" i="1"/>
  <c r="I49" i="1"/>
  <c r="I241" i="1"/>
  <c r="I349" i="1"/>
  <c r="I61" i="1"/>
  <c r="I133" i="1"/>
  <c r="I85" i="1"/>
  <c r="I253" i="1"/>
  <c r="I205" i="1"/>
  <c r="I157" i="1"/>
  <c r="I277" i="1"/>
  <c r="I301" i="1"/>
  <c r="I181" i="1"/>
  <c r="I109" i="1"/>
  <c r="I37" i="1"/>
  <c r="I325" i="1"/>
  <c r="I229" i="1"/>
  <c r="I13" i="1"/>
  <c r="F301" i="1"/>
  <c r="I39" i="1"/>
  <c r="I63" i="1"/>
  <c r="I87" i="1"/>
  <c r="I111" i="1"/>
  <c r="I135" i="1"/>
  <c r="I159" i="1"/>
  <c r="I183" i="1"/>
  <c r="I207" i="1"/>
  <c r="I351" i="1"/>
  <c r="I231" i="1"/>
  <c r="I255" i="1"/>
  <c r="I279" i="1"/>
  <c r="I303" i="1"/>
  <c r="I15" i="1"/>
  <c r="I327" i="1"/>
  <c r="I40" i="1"/>
  <c r="I112" i="1"/>
  <c r="I184" i="1"/>
  <c r="I88" i="1"/>
  <c r="I160" i="1"/>
  <c r="I136" i="1"/>
  <c r="I208" i="1"/>
  <c r="I304" i="1"/>
  <c r="I328" i="1"/>
  <c r="I64" i="1"/>
  <c r="I256" i="1"/>
  <c r="I16" i="1"/>
  <c r="I280" i="1"/>
  <c r="I232" i="1"/>
  <c r="I71" i="1"/>
  <c r="I143" i="1"/>
  <c r="I23" i="1"/>
  <c r="I263" i="1"/>
  <c r="I287" i="1"/>
  <c r="I311" i="1"/>
  <c r="I95" i="1"/>
  <c r="I119" i="1"/>
  <c r="I215" i="1"/>
  <c r="I47" i="1"/>
  <c r="I167" i="1"/>
  <c r="I335" i="1"/>
  <c r="I239" i="1"/>
  <c r="I191" i="1"/>
  <c r="I19" i="1"/>
  <c r="I91" i="1"/>
  <c r="I163" i="1"/>
  <c r="I67" i="1"/>
  <c r="I139" i="1"/>
  <c r="I283" i="1"/>
  <c r="I307" i="1"/>
  <c r="I43" i="1"/>
  <c r="I259" i="1"/>
  <c r="I187" i="1"/>
  <c r="I235" i="1"/>
  <c r="I115" i="1"/>
  <c r="I211" i="1"/>
  <c r="I331" i="1"/>
  <c r="I35" i="1"/>
  <c r="I107" i="1"/>
  <c r="I179" i="1"/>
  <c r="I59" i="1"/>
  <c r="I227" i="1"/>
  <c r="I275" i="1"/>
  <c r="I299" i="1"/>
  <c r="I347" i="1"/>
  <c r="I251" i="1"/>
  <c r="I323" i="1"/>
  <c r="I155" i="1"/>
  <c r="I131" i="1"/>
  <c r="I83" i="1"/>
  <c r="H113" i="1"/>
  <c r="H233" i="1"/>
  <c r="H329" i="1"/>
  <c r="H161" i="1"/>
  <c r="H281" i="1"/>
  <c r="H305" i="1"/>
  <c r="H65" i="1"/>
  <c r="H137" i="1"/>
  <c r="H185" i="1"/>
  <c r="H209" i="1"/>
  <c r="H257" i="1"/>
  <c r="H89" i="1"/>
  <c r="H41" i="1"/>
  <c r="H17" i="1"/>
  <c r="H341" i="1"/>
  <c r="H77" i="1"/>
  <c r="H173" i="1"/>
  <c r="H149" i="1"/>
  <c r="H245" i="1"/>
  <c r="H269" i="1"/>
  <c r="H293" i="1"/>
  <c r="H317" i="1"/>
  <c r="H125" i="1"/>
  <c r="H197" i="1"/>
  <c r="H53" i="1"/>
  <c r="H5" i="1"/>
  <c r="H101" i="1"/>
  <c r="H221" i="1"/>
  <c r="H31" i="1"/>
  <c r="H55" i="1"/>
  <c r="H79" i="1"/>
  <c r="H103" i="1"/>
  <c r="H127" i="1"/>
  <c r="H151" i="1"/>
  <c r="H175" i="1"/>
  <c r="H199" i="1"/>
  <c r="H223" i="1"/>
  <c r="H247" i="1"/>
  <c r="H271" i="1"/>
  <c r="H295" i="1"/>
  <c r="H319" i="1"/>
  <c r="H7" i="1"/>
  <c r="H343" i="1"/>
  <c r="H40" i="1"/>
  <c r="H64" i="1"/>
  <c r="H88" i="1"/>
  <c r="H112" i="1"/>
  <c r="H136" i="1"/>
  <c r="H160" i="1"/>
  <c r="H184" i="1"/>
  <c r="H208" i="1"/>
  <c r="H232" i="1"/>
  <c r="H256" i="1"/>
  <c r="H280" i="1"/>
  <c r="H304" i="1"/>
  <c r="H16" i="1"/>
  <c r="H328" i="1"/>
  <c r="I30" i="1"/>
  <c r="I54" i="1"/>
  <c r="I78" i="1"/>
  <c r="I102" i="1"/>
  <c r="I126" i="1"/>
  <c r="I150" i="1"/>
  <c r="I174" i="1"/>
  <c r="I198" i="1"/>
  <c r="I222" i="1"/>
  <c r="I246" i="1"/>
  <c r="I342" i="1"/>
  <c r="I294" i="1"/>
  <c r="I12" i="1"/>
  <c r="G345" i="1"/>
  <c r="G225" i="1"/>
  <c r="G249" i="1"/>
  <c r="G81" i="1"/>
  <c r="G153" i="1"/>
  <c r="G57" i="1"/>
  <c r="G129" i="1"/>
  <c r="G33" i="1"/>
  <c r="G9" i="1"/>
  <c r="G201" i="1"/>
  <c r="G273" i="1"/>
  <c r="G297" i="1"/>
  <c r="G321" i="1"/>
  <c r="I22" i="1"/>
  <c r="I166" i="1"/>
  <c r="I238" i="1"/>
  <c r="I46" i="1"/>
  <c r="I142" i="1"/>
  <c r="I262" i="1"/>
  <c r="I286" i="1"/>
  <c r="I310" i="1"/>
  <c r="I94" i="1"/>
  <c r="I190" i="1"/>
  <c r="I118" i="1"/>
  <c r="H340" i="1"/>
  <c r="H28" i="1"/>
  <c r="H52" i="1"/>
  <c r="H76" i="1"/>
  <c r="H100" i="1"/>
  <c r="H124" i="1"/>
  <c r="H148" i="1"/>
  <c r="H172" i="1"/>
  <c r="H196" i="1"/>
  <c r="H220" i="1"/>
  <c r="H244" i="1"/>
  <c r="H268" i="1"/>
  <c r="H292" i="1"/>
  <c r="H316" i="1"/>
  <c r="H4" i="1"/>
  <c r="I334" i="1"/>
  <c r="I270" i="1"/>
  <c r="I21" i="1"/>
  <c r="I45" i="1"/>
  <c r="I69" i="1"/>
  <c r="I93" i="1"/>
  <c r="I117" i="1"/>
  <c r="I141" i="1"/>
  <c r="I165" i="1"/>
  <c r="I189" i="1"/>
  <c r="I213" i="1"/>
  <c r="I237" i="1"/>
  <c r="I261" i="1"/>
  <c r="I333" i="1"/>
  <c r="I36" i="1"/>
  <c r="I60" i="1"/>
  <c r="I84" i="1"/>
  <c r="I108" i="1"/>
  <c r="I132" i="1"/>
  <c r="I156" i="1"/>
  <c r="I180" i="1"/>
  <c r="I204" i="1"/>
  <c r="I348" i="1"/>
  <c r="I228" i="1"/>
  <c r="I252" i="1"/>
  <c r="I276" i="1"/>
  <c r="I309" i="1"/>
  <c r="F6" i="1"/>
  <c r="G348" i="1"/>
  <c r="G60" i="1"/>
  <c r="G132" i="1"/>
  <c r="G228" i="1"/>
  <c r="G252" i="1"/>
  <c r="G36" i="1"/>
  <c r="G108" i="1"/>
  <c r="G180" i="1"/>
  <c r="G156" i="1"/>
  <c r="G12" i="1"/>
  <c r="G276" i="1"/>
  <c r="G324" i="1"/>
  <c r="G84" i="1"/>
  <c r="G300" i="1"/>
  <c r="G105" i="1"/>
  <c r="F29" i="1"/>
  <c r="F53" i="1"/>
  <c r="F77" i="1"/>
  <c r="F101" i="1"/>
  <c r="F125" i="1"/>
  <c r="F149" i="1"/>
  <c r="F173" i="1"/>
  <c r="F197" i="1"/>
  <c r="F245" i="1"/>
  <c r="F221" i="1"/>
  <c r="I27" i="1"/>
  <c r="I51" i="1"/>
  <c r="I75" i="1"/>
  <c r="I99" i="1"/>
  <c r="I123" i="1"/>
  <c r="I147" i="1"/>
  <c r="I171" i="1"/>
  <c r="I195" i="1"/>
  <c r="I219" i="1"/>
  <c r="I243" i="1"/>
  <c r="I339" i="1"/>
  <c r="I267" i="1"/>
  <c r="I291" i="1"/>
  <c r="I315" i="1"/>
  <c r="H346" i="1"/>
  <c r="H34" i="1"/>
  <c r="H58" i="1"/>
  <c r="H82" i="1"/>
  <c r="H106" i="1"/>
  <c r="H130" i="1"/>
  <c r="H154" i="1"/>
  <c r="H178" i="1"/>
  <c r="H202" i="1"/>
  <c r="H226" i="1"/>
  <c r="H250" i="1"/>
  <c r="H274" i="1"/>
  <c r="H298" i="1"/>
  <c r="H10" i="1"/>
  <c r="I214" i="1"/>
  <c r="I70" i="1"/>
  <c r="I33" i="1"/>
  <c r="I57" i="1"/>
  <c r="I81" i="1"/>
  <c r="I105" i="1"/>
  <c r="I129" i="1"/>
  <c r="I153" i="1"/>
  <c r="I177" i="1"/>
  <c r="I201" i="1"/>
  <c r="I225" i="1"/>
  <c r="I249" i="1"/>
  <c r="I9" i="1"/>
  <c r="I297" i="1"/>
  <c r="F293" i="1"/>
  <c r="I345" i="1"/>
  <c r="H22" i="1"/>
  <c r="H46" i="1"/>
  <c r="H70" i="1"/>
  <c r="H94" i="1"/>
  <c r="H118" i="1"/>
  <c r="H142" i="1"/>
  <c r="H166" i="1"/>
  <c r="H190" i="1"/>
  <c r="H214" i="1"/>
  <c r="H238" i="1"/>
  <c r="H262" i="1"/>
  <c r="H286" i="1"/>
  <c r="H310" i="1"/>
  <c r="H334" i="1"/>
  <c r="I3" i="1"/>
  <c r="I318" i="1"/>
  <c r="G213" i="1"/>
  <c r="G237" i="1"/>
  <c r="G261" i="1"/>
  <c r="G45" i="1"/>
  <c r="G117" i="1"/>
  <c r="G189" i="1"/>
  <c r="G93" i="1"/>
  <c r="G165" i="1"/>
  <c r="G69" i="1"/>
  <c r="G285" i="1"/>
  <c r="G21" i="1"/>
  <c r="H25" i="1"/>
  <c r="H49" i="1"/>
  <c r="H73" i="1"/>
  <c r="H97" i="1"/>
  <c r="H121" i="1"/>
  <c r="H145" i="1"/>
  <c r="H169" i="1"/>
  <c r="H193" i="1"/>
  <c r="H217" i="1"/>
  <c r="H241" i="1"/>
  <c r="H265" i="1"/>
  <c r="H289" i="1"/>
  <c r="H313" i="1"/>
  <c r="H21" i="1"/>
  <c r="H45" i="1"/>
  <c r="H69" i="1"/>
  <c r="H93" i="1"/>
  <c r="H117" i="1"/>
  <c r="H141" i="1"/>
  <c r="H165" i="1"/>
  <c r="H189" i="1"/>
  <c r="H213" i="1"/>
  <c r="H237" i="1"/>
  <c r="H261" i="1"/>
  <c r="H285" i="1"/>
  <c r="H309" i="1"/>
  <c r="H333" i="1"/>
  <c r="H33" i="1"/>
  <c r="H57" i="1"/>
  <c r="H81" i="1"/>
  <c r="H105" i="1"/>
  <c r="H129" i="1"/>
  <c r="H153" i="1"/>
  <c r="H177" i="1"/>
  <c r="H345" i="1"/>
  <c r="H201" i="1"/>
  <c r="H225" i="1"/>
  <c r="H249" i="1"/>
  <c r="H273" i="1"/>
  <c r="H297" i="1"/>
  <c r="H321" i="1"/>
  <c r="H9" i="1"/>
  <c r="H349" i="1"/>
  <c r="H37" i="1"/>
  <c r="H61" i="1"/>
  <c r="H85" i="1"/>
  <c r="H109" i="1"/>
  <c r="H133" i="1"/>
  <c r="H157" i="1"/>
  <c r="H181" i="1"/>
  <c r="H205" i="1"/>
  <c r="H229" i="1"/>
  <c r="H253" i="1"/>
  <c r="H277" i="1"/>
  <c r="H301" i="1"/>
  <c r="H13" i="1"/>
  <c r="I11" i="1"/>
  <c r="F278" i="1" l="1"/>
  <c r="G35" i="1"/>
  <c r="G107" i="1"/>
  <c r="G179" i="1"/>
  <c r="G83" i="1"/>
  <c r="G155" i="1"/>
  <c r="G203" i="1"/>
  <c r="G131" i="1"/>
  <c r="G323" i="1"/>
  <c r="G11" i="1"/>
  <c r="G227" i="1"/>
  <c r="G251" i="1"/>
  <c r="G347" i="1"/>
  <c r="G299" i="1"/>
  <c r="G59" i="1"/>
  <c r="G275" i="1"/>
  <c r="L335" i="5"/>
  <c r="F333" i="1"/>
  <c r="G92" i="1"/>
  <c r="G164" i="1"/>
  <c r="G68" i="1"/>
  <c r="G140" i="1"/>
  <c r="G212" i="1"/>
  <c r="G332" i="1"/>
  <c r="G284" i="1"/>
  <c r="G308" i="1"/>
  <c r="G236" i="1"/>
  <c r="G188" i="1"/>
  <c r="G44" i="1"/>
  <c r="G260" i="1"/>
  <c r="G20" i="1"/>
  <c r="G116" i="1"/>
  <c r="F174" i="1"/>
  <c r="F229" i="1"/>
  <c r="F214" i="1"/>
  <c r="L216" i="5"/>
  <c r="F46" i="1"/>
  <c r="L123" i="5"/>
  <c r="F121" i="1"/>
  <c r="F63" i="1"/>
  <c r="L293" i="5"/>
  <c r="F291" i="1"/>
  <c r="F42" i="1"/>
  <c r="L363" i="5"/>
  <c r="G97" i="1"/>
  <c r="G169" i="1"/>
  <c r="G25" i="1"/>
  <c r="G265" i="1"/>
  <c r="G73" i="1"/>
  <c r="G145" i="1"/>
  <c r="G121" i="1"/>
  <c r="G337" i="1"/>
  <c r="G49" i="1"/>
  <c r="G193" i="1"/>
  <c r="G346" i="1"/>
  <c r="G202" i="1"/>
  <c r="G82" i="1"/>
  <c r="G154" i="1"/>
  <c r="G226" i="1"/>
  <c r="G250" i="1"/>
  <c r="G274" i="1"/>
  <c r="G298" i="1"/>
  <c r="G34" i="1"/>
  <c r="G178" i="1"/>
  <c r="G58" i="1"/>
  <c r="G322" i="1"/>
  <c r="G130" i="1"/>
  <c r="G106" i="1"/>
  <c r="G10" i="1"/>
  <c r="F290" i="1"/>
  <c r="F314" i="1"/>
  <c r="G351" i="1"/>
  <c r="G231" i="1"/>
  <c r="G255" i="1"/>
  <c r="G207" i="1"/>
  <c r="G111" i="1"/>
  <c r="G279" i="1"/>
  <c r="G303" i="1"/>
  <c r="G15" i="1"/>
  <c r="G87" i="1"/>
  <c r="G183" i="1"/>
  <c r="G63" i="1"/>
  <c r="G327" i="1"/>
  <c r="G159" i="1"/>
  <c r="G39" i="1"/>
  <c r="G135" i="1"/>
  <c r="F69" i="1"/>
  <c r="L71" i="5"/>
  <c r="F341" i="1"/>
  <c r="F12" i="1"/>
  <c r="I24" i="1"/>
  <c r="I48" i="1"/>
  <c r="I72" i="1"/>
  <c r="I96" i="1"/>
  <c r="I120" i="1"/>
  <c r="I144" i="1"/>
  <c r="I168" i="1"/>
  <c r="I192" i="1"/>
  <c r="I216" i="1"/>
  <c r="I240" i="1"/>
  <c r="I264" i="1"/>
  <c r="I312" i="1"/>
  <c r="I288" i="1"/>
  <c r="I336" i="1"/>
  <c r="F102" i="1"/>
  <c r="F253" i="1"/>
  <c r="F334" i="1"/>
  <c r="L336" i="5"/>
  <c r="F22" i="1"/>
  <c r="F97" i="1"/>
  <c r="L99" i="5"/>
  <c r="F27" i="1"/>
  <c r="F231" i="1"/>
  <c r="L317" i="5"/>
  <c r="F315" i="1"/>
  <c r="F210" i="1"/>
  <c r="L212" i="5"/>
  <c r="L72" i="5"/>
  <c r="F70" i="1"/>
  <c r="F339" i="1"/>
  <c r="H30" i="1"/>
  <c r="H54" i="1"/>
  <c r="H78" i="1"/>
  <c r="H102" i="1"/>
  <c r="H126" i="1"/>
  <c r="H150" i="1"/>
  <c r="H174" i="1"/>
  <c r="H222" i="1"/>
  <c r="H246" i="1"/>
  <c r="H270" i="1"/>
  <c r="H294" i="1"/>
  <c r="H318" i="1"/>
  <c r="H342" i="1"/>
  <c r="H198" i="1"/>
  <c r="H6" i="1"/>
  <c r="F267" i="1"/>
  <c r="L269" i="5"/>
  <c r="I346" i="1"/>
  <c r="I202" i="1"/>
  <c r="I130" i="1"/>
  <c r="I154" i="1"/>
  <c r="I226" i="1"/>
  <c r="I274" i="1"/>
  <c r="I298" i="1"/>
  <c r="I106" i="1"/>
  <c r="I34" i="1"/>
  <c r="I82" i="1"/>
  <c r="I10" i="1"/>
  <c r="I58" i="1"/>
  <c r="I178" i="1"/>
  <c r="I250" i="1"/>
  <c r="I322" i="1"/>
  <c r="F205" i="1"/>
  <c r="F351" i="1"/>
  <c r="F219" i="1"/>
  <c r="F282" i="1"/>
  <c r="F66" i="1"/>
  <c r="H36" i="1"/>
  <c r="H60" i="1"/>
  <c r="H84" i="1"/>
  <c r="H108" i="1"/>
  <c r="H132" i="1"/>
  <c r="H156" i="1"/>
  <c r="H180" i="1"/>
  <c r="H348" i="1"/>
  <c r="H228" i="1"/>
  <c r="H252" i="1"/>
  <c r="H276" i="1"/>
  <c r="H300" i="1"/>
  <c r="H324" i="1"/>
  <c r="H204" i="1"/>
  <c r="G46" i="1"/>
  <c r="G118" i="1"/>
  <c r="G190" i="1"/>
  <c r="G214" i="1"/>
  <c r="G238" i="1"/>
  <c r="G262" i="1"/>
  <c r="G286" i="1"/>
  <c r="G310" i="1"/>
  <c r="G166" i="1"/>
  <c r="G334" i="1"/>
  <c r="G94" i="1"/>
  <c r="G142" i="1"/>
  <c r="G70" i="1"/>
  <c r="G22" i="1"/>
  <c r="L215" i="5"/>
  <c r="F213" i="1"/>
  <c r="G19" i="1"/>
  <c r="G235" i="1"/>
  <c r="G259" i="1"/>
  <c r="G283" i="1"/>
  <c r="G307" i="1"/>
  <c r="G211" i="1"/>
  <c r="G139" i="1"/>
  <c r="G43" i="1"/>
  <c r="G331" i="1"/>
  <c r="G91" i="1"/>
  <c r="G67" i="1"/>
  <c r="G163" i="1"/>
  <c r="G187" i="1"/>
  <c r="G115" i="1"/>
  <c r="L191" i="5"/>
  <c r="F189" i="1"/>
  <c r="G76" i="1"/>
  <c r="G148" i="1"/>
  <c r="G52" i="1"/>
  <c r="G124" i="1"/>
  <c r="G220" i="1"/>
  <c r="G244" i="1"/>
  <c r="G268" i="1"/>
  <c r="G292" i="1"/>
  <c r="G316" i="1"/>
  <c r="G172" i="1"/>
  <c r="G4" i="1"/>
  <c r="G100" i="1"/>
  <c r="G28" i="1"/>
  <c r="G340" i="1"/>
  <c r="G196" i="1"/>
  <c r="F54" i="1"/>
  <c r="L56" i="5"/>
  <c r="F181" i="1"/>
  <c r="L183" i="5"/>
  <c r="L360" i="5"/>
  <c r="F25" i="1"/>
  <c r="L27" i="5"/>
  <c r="F135" i="1"/>
  <c r="L173" i="5"/>
  <c r="F171" i="1"/>
  <c r="F234" i="1"/>
  <c r="F18" i="1"/>
  <c r="F141" i="1"/>
  <c r="L143" i="5"/>
  <c r="L167" i="5"/>
  <c r="F165" i="1"/>
  <c r="F310" i="1"/>
  <c r="H18" i="1"/>
  <c r="H42" i="1"/>
  <c r="H66" i="1"/>
  <c r="H90" i="1"/>
  <c r="H114" i="1"/>
  <c r="H138" i="1"/>
  <c r="H162" i="1"/>
  <c r="H186" i="1"/>
  <c r="H234" i="1"/>
  <c r="H258" i="1"/>
  <c r="H282" i="1"/>
  <c r="H306" i="1"/>
  <c r="H330" i="1"/>
  <c r="H210" i="1"/>
  <c r="L247" i="5"/>
  <c r="F117" i="1"/>
  <c r="L119" i="5"/>
  <c r="L185" i="5"/>
  <c r="F183" i="1"/>
  <c r="H24" i="1"/>
  <c r="H48" i="1"/>
  <c r="H72" i="1"/>
  <c r="H96" i="1"/>
  <c r="H120" i="1"/>
  <c r="H144" i="1"/>
  <c r="H168" i="1"/>
  <c r="H216" i="1"/>
  <c r="H240" i="1"/>
  <c r="H264" i="1"/>
  <c r="H288" i="1"/>
  <c r="H312" i="1"/>
  <c r="H192" i="1"/>
  <c r="H336" i="1"/>
  <c r="H27" i="1"/>
  <c r="H51" i="1"/>
  <c r="H75" i="1"/>
  <c r="H99" i="1"/>
  <c r="H123" i="1"/>
  <c r="H147" i="1"/>
  <c r="H171" i="1"/>
  <c r="H219" i="1"/>
  <c r="H243" i="1"/>
  <c r="H267" i="1"/>
  <c r="H291" i="1"/>
  <c r="H315" i="1"/>
  <c r="H339" i="1"/>
  <c r="H3" i="1"/>
  <c r="H195" i="1"/>
  <c r="I18" i="1"/>
  <c r="I42" i="1"/>
  <c r="I66" i="1"/>
  <c r="I90" i="1"/>
  <c r="I114" i="1"/>
  <c r="I138" i="1"/>
  <c r="I162" i="1"/>
  <c r="I186" i="1"/>
  <c r="I234" i="1"/>
  <c r="I258" i="1"/>
  <c r="I210" i="1"/>
  <c r="I282" i="1"/>
  <c r="I306" i="1"/>
  <c r="I330" i="1"/>
  <c r="F45" i="1"/>
  <c r="L47" i="5"/>
  <c r="G56" i="1"/>
  <c r="G128" i="1"/>
  <c r="G32" i="1"/>
  <c r="G104" i="1"/>
  <c r="G176" i="1"/>
  <c r="G248" i="1"/>
  <c r="G200" i="1"/>
  <c r="G272" i="1"/>
  <c r="G296" i="1"/>
  <c r="G320" i="1"/>
  <c r="G344" i="1"/>
  <c r="G152" i="1"/>
  <c r="G8" i="1"/>
  <c r="G80" i="1"/>
  <c r="G224" i="1"/>
  <c r="F270" i="1"/>
  <c r="F237" i="1"/>
  <c r="L239" i="5"/>
  <c r="F133" i="1"/>
  <c r="L192" i="5"/>
  <c r="F190" i="1"/>
  <c r="F337" i="1"/>
  <c r="L339" i="5"/>
  <c r="F306" i="1"/>
  <c r="L263" i="5"/>
  <c r="F243" i="1"/>
  <c r="H35" i="1"/>
  <c r="H179" i="1"/>
  <c r="H83" i="1"/>
  <c r="H203" i="1"/>
  <c r="H59" i="1"/>
  <c r="H227" i="1"/>
  <c r="H275" i="1"/>
  <c r="H131" i="1"/>
  <c r="H323" i="1"/>
  <c r="H347" i="1"/>
  <c r="H11" i="1"/>
  <c r="F5" i="1"/>
  <c r="L359" i="5"/>
  <c r="L111" i="5"/>
  <c r="F109" i="1"/>
  <c r="F166" i="1"/>
  <c r="G342" i="1"/>
  <c r="G222" i="1"/>
  <c r="G246" i="1"/>
  <c r="G30" i="1"/>
  <c r="G102" i="1"/>
  <c r="G174" i="1"/>
  <c r="G198" i="1"/>
  <c r="G78" i="1"/>
  <c r="G6" i="1"/>
  <c r="G54" i="1"/>
  <c r="G270" i="1"/>
  <c r="G318" i="1"/>
  <c r="G126" i="1"/>
  <c r="G150" i="1"/>
  <c r="F327" i="1"/>
  <c r="F207" i="1"/>
  <c r="F147" i="1"/>
  <c r="F330" i="1"/>
  <c r="F198" i="1"/>
  <c r="L200" i="5"/>
  <c r="L288" i="5"/>
  <c r="F286" i="1"/>
  <c r="F303" i="1"/>
  <c r="L305" i="5"/>
  <c r="F114" i="1"/>
  <c r="L11" i="5"/>
  <c r="F39" i="1"/>
  <c r="F138" i="1"/>
  <c r="F93" i="1"/>
  <c r="L95" i="5"/>
  <c r="L51" i="5"/>
  <c r="F49" i="1"/>
  <c r="G71" i="1"/>
  <c r="G143" i="1"/>
  <c r="G47" i="1"/>
  <c r="G119" i="1"/>
  <c r="G191" i="1"/>
  <c r="G95" i="1"/>
  <c r="G335" i="1"/>
  <c r="G167" i="1"/>
  <c r="G263" i="1"/>
  <c r="G311" i="1"/>
  <c r="G239" i="1"/>
  <c r="G23" i="1"/>
  <c r="G215" i="1"/>
  <c r="G287" i="1"/>
  <c r="F318" i="1"/>
  <c r="F162" i="1"/>
  <c r="F9" i="1"/>
  <c r="H39" i="1"/>
  <c r="H63" i="1"/>
  <c r="H87" i="1"/>
  <c r="H111" i="1"/>
  <c r="H135" i="1"/>
  <c r="H159" i="1"/>
  <c r="H183" i="1"/>
  <c r="H351" i="1"/>
  <c r="H231" i="1"/>
  <c r="H255" i="1"/>
  <c r="H279" i="1"/>
  <c r="H303" i="1"/>
  <c r="H327" i="1"/>
  <c r="H207" i="1"/>
  <c r="G234" i="1"/>
  <c r="G258" i="1"/>
  <c r="G18" i="1"/>
  <c r="G66" i="1"/>
  <c r="G138" i="1"/>
  <c r="G210" i="1"/>
  <c r="G42" i="1"/>
  <c r="G114" i="1"/>
  <c r="G162" i="1"/>
  <c r="G282" i="1"/>
  <c r="G306" i="1"/>
  <c r="G186" i="1"/>
  <c r="G330" i="1"/>
  <c r="G90" i="1"/>
  <c r="F222" i="1"/>
  <c r="L224" i="5"/>
  <c r="F85" i="1"/>
  <c r="F142" i="1"/>
  <c r="L144" i="5"/>
  <c r="I6" i="1"/>
  <c r="F255" i="1"/>
  <c r="L257" i="5"/>
  <c r="L161" i="5"/>
  <c r="F159" i="1"/>
  <c r="F195" i="1"/>
  <c r="F90" i="1"/>
  <c r="G349" i="1"/>
  <c r="G61" i="1"/>
  <c r="G133" i="1"/>
  <c r="G229" i="1"/>
  <c r="G253" i="1"/>
  <c r="G277" i="1"/>
  <c r="G37" i="1"/>
  <c r="G109" i="1"/>
  <c r="G181" i="1"/>
  <c r="G205" i="1"/>
  <c r="G157" i="1"/>
  <c r="G325" i="1"/>
  <c r="G13" i="1"/>
  <c r="G85" i="1"/>
  <c r="F246" i="1"/>
  <c r="G343" i="1"/>
  <c r="G199" i="1"/>
  <c r="G223" i="1"/>
  <c r="G247" i="1"/>
  <c r="G271" i="1"/>
  <c r="G295" i="1"/>
  <c r="G319" i="1"/>
  <c r="G175" i="1"/>
  <c r="G79" i="1"/>
  <c r="G31" i="1"/>
  <c r="G127" i="1"/>
  <c r="G103" i="1"/>
  <c r="G7" i="1"/>
  <c r="G151" i="1"/>
  <c r="G55" i="1"/>
  <c r="I20" i="1"/>
  <c r="I68" i="1"/>
  <c r="I140" i="1"/>
  <c r="I212" i="1"/>
  <c r="I260" i="1"/>
  <c r="I92" i="1"/>
  <c r="I188" i="1"/>
  <c r="I236" i="1"/>
  <c r="I332" i="1"/>
  <c r="I164" i="1"/>
  <c r="I44" i="1"/>
  <c r="I284" i="1"/>
  <c r="I116" i="1"/>
  <c r="F145" i="1"/>
  <c r="L147" i="5"/>
  <c r="G41" i="1"/>
  <c r="G113" i="1"/>
  <c r="G185" i="1"/>
  <c r="G233" i="1"/>
  <c r="G329" i="1"/>
  <c r="G257" i="1"/>
  <c r="G17" i="1"/>
  <c r="G137" i="1"/>
  <c r="G209" i="1"/>
  <c r="G161" i="1"/>
  <c r="G281" i="1"/>
  <c r="G65" i="1"/>
  <c r="G305" i="1"/>
  <c r="G89" i="1"/>
  <c r="G309" i="1"/>
  <c r="L311" i="5"/>
  <c r="L32" i="5"/>
  <c r="F30" i="1"/>
  <c r="H56" i="1"/>
  <c r="H128" i="1"/>
  <c r="H344" i="1"/>
  <c r="H104" i="1"/>
  <c r="H248" i="1"/>
  <c r="H176" i="1"/>
  <c r="H32" i="1"/>
  <c r="H152" i="1"/>
  <c r="H224" i="1"/>
  <c r="H320" i="1"/>
  <c r="H296" i="1"/>
  <c r="H80" i="1"/>
  <c r="H200" i="1"/>
  <c r="H8" i="1"/>
  <c r="H272" i="1"/>
  <c r="L357" i="5"/>
  <c r="F342" i="1"/>
  <c r="L344" i="5"/>
  <c r="H92" i="1"/>
  <c r="H164" i="1"/>
  <c r="H20" i="1"/>
  <c r="H140" i="1"/>
  <c r="H212" i="1"/>
  <c r="H332" i="1"/>
  <c r="H116" i="1"/>
  <c r="H236" i="1"/>
  <c r="H284" i="1"/>
  <c r="H68" i="1"/>
  <c r="H188" i="1"/>
  <c r="H308" i="1"/>
  <c r="H44" i="1"/>
  <c r="H260" i="1"/>
  <c r="I338" i="1"/>
  <c r="I50" i="1"/>
  <c r="I122" i="1"/>
  <c r="I26" i="1"/>
  <c r="I98" i="1"/>
  <c r="I170" i="1"/>
  <c r="I242" i="1"/>
  <c r="I2" i="1"/>
  <c r="I74" i="1"/>
  <c r="I218" i="1"/>
  <c r="I266" i="1"/>
  <c r="I194" i="1"/>
  <c r="I146" i="1"/>
  <c r="I344" i="1"/>
  <c r="I104" i="1"/>
  <c r="I248" i="1"/>
  <c r="I80" i="1"/>
  <c r="I224" i="1"/>
  <c r="I296" i="1"/>
  <c r="I8" i="1"/>
  <c r="I32" i="1"/>
  <c r="I152" i="1"/>
  <c r="I200" i="1"/>
  <c r="I176" i="1"/>
  <c r="I272" i="1"/>
  <c r="I320" i="1"/>
  <c r="I128" i="1"/>
  <c r="I56" i="1"/>
  <c r="L240" i="5"/>
  <c r="F238" i="1"/>
  <c r="L356" i="5"/>
  <c r="F308" i="1"/>
  <c r="F107" i="1"/>
  <c r="F155" i="1"/>
  <c r="F251" i="1"/>
  <c r="F299" i="1"/>
  <c r="F11" i="1"/>
  <c r="H47" i="1"/>
  <c r="H191" i="1"/>
  <c r="H23" i="1"/>
  <c r="H311" i="1"/>
  <c r="H95" i="1"/>
  <c r="H335" i="1"/>
  <c r="H167" i="1"/>
  <c r="H239" i="1"/>
  <c r="G219" i="1"/>
  <c r="G243" i="1"/>
  <c r="G339" i="1"/>
  <c r="G195" i="1"/>
  <c r="G267" i="1"/>
  <c r="G291" i="1"/>
  <c r="G315" i="1"/>
  <c r="G51" i="1"/>
  <c r="G147" i="1"/>
  <c r="G99" i="1"/>
  <c r="G75" i="1"/>
  <c r="G123" i="1"/>
  <c r="G171" i="1"/>
  <c r="G27" i="1"/>
  <c r="I65" i="1"/>
  <c r="I137" i="1"/>
  <c r="I209" i="1"/>
  <c r="I41" i="1"/>
  <c r="I113" i="1"/>
  <c r="I185" i="1"/>
  <c r="I305" i="1"/>
  <c r="I233" i="1"/>
  <c r="I17" i="1"/>
  <c r="I161" i="1"/>
  <c r="I281" i="1"/>
  <c r="I89" i="1"/>
  <c r="I257" i="1"/>
  <c r="F150" i="1"/>
  <c r="L152" i="5"/>
  <c r="F13" i="1"/>
  <c r="L15" i="5"/>
  <c r="L63" i="5"/>
  <c r="F61" i="1"/>
  <c r="F118" i="1"/>
  <c r="L195" i="5"/>
  <c r="F193" i="1"/>
  <c r="F279" i="1"/>
  <c r="L89" i="5"/>
  <c r="F87" i="1"/>
  <c r="F123" i="1"/>
  <c r="L125" i="5"/>
  <c r="F258" i="1"/>
  <c r="G206" i="1"/>
  <c r="G86" i="1"/>
  <c r="G326" i="1"/>
  <c r="G254" i="1"/>
  <c r="G38" i="1"/>
  <c r="G230" i="1"/>
  <c r="G14" i="1"/>
  <c r="G110" i="1"/>
  <c r="G158" i="1"/>
  <c r="G278" i="1"/>
  <c r="G134" i="1"/>
  <c r="G350" i="1"/>
  <c r="G302" i="1"/>
  <c r="G182" i="1"/>
  <c r="G62" i="1"/>
  <c r="L23" i="5"/>
  <c r="F21" i="1"/>
  <c r="F277" i="1"/>
  <c r="F99" i="1"/>
  <c r="L101" i="5"/>
  <c r="H86" i="1"/>
  <c r="H158" i="1"/>
  <c r="H206" i="1"/>
  <c r="H62" i="1"/>
  <c r="H134" i="1"/>
  <c r="H326" i="1"/>
  <c r="H110" i="1"/>
  <c r="H278" i="1"/>
  <c r="H302" i="1"/>
  <c r="H182" i="1"/>
  <c r="H254" i="1"/>
  <c r="H14" i="1"/>
  <c r="H350" i="1"/>
  <c r="H38" i="1"/>
  <c r="H230" i="1"/>
  <c r="H338" i="1"/>
  <c r="H50" i="1"/>
  <c r="H122" i="1"/>
  <c r="H194" i="1"/>
  <c r="H26" i="1"/>
  <c r="H98" i="1"/>
  <c r="H170" i="1"/>
  <c r="H2" i="1"/>
  <c r="H266" i="1"/>
  <c r="H290" i="1"/>
  <c r="H314" i="1"/>
  <c r="H218" i="1"/>
  <c r="H74" i="1"/>
  <c r="H242" i="1"/>
  <c r="H146" i="1"/>
  <c r="H19" i="1"/>
  <c r="H43" i="1"/>
  <c r="H67" i="1"/>
  <c r="H91" i="1"/>
  <c r="H115" i="1"/>
  <c r="H139" i="1"/>
  <c r="H163" i="1"/>
  <c r="H187" i="1"/>
  <c r="H211" i="1"/>
  <c r="H235" i="1"/>
  <c r="H259" i="1"/>
  <c r="H283" i="1"/>
  <c r="H307" i="1"/>
  <c r="H331" i="1"/>
  <c r="I340" i="1"/>
  <c r="I76" i="1"/>
  <c r="I148" i="1"/>
  <c r="I52" i="1"/>
  <c r="I124" i="1"/>
  <c r="I28" i="1"/>
  <c r="I196" i="1"/>
  <c r="I4" i="1"/>
  <c r="I172" i="1"/>
  <c r="I292" i="1"/>
  <c r="I100" i="1"/>
  <c r="I268" i="1"/>
  <c r="I220" i="1"/>
  <c r="I316" i="1"/>
  <c r="I244" i="1"/>
  <c r="G96" i="1"/>
  <c r="G168" i="1"/>
  <c r="G216" i="1"/>
  <c r="G240" i="1"/>
  <c r="G24" i="1"/>
  <c r="G72" i="1"/>
  <c r="G144" i="1"/>
  <c r="G192" i="1"/>
  <c r="G48" i="1"/>
  <c r="G336" i="1"/>
  <c r="G288" i="1"/>
  <c r="G264" i="1"/>
  <c r="G312" i="1"/>
  <c r="G120" i="1"/>
  <c r="L351" i="5"/>
  <c r="F349" i="1"/>
  <c r="F73" i="1"/>
  <c r="F262" i="1"/>
  <c r="I86" i="1"/>
  <c r="I158" i="1"/>
  <c r="I62" i="1"/>
  <c r="I134" i="1"/>
  <c r="I182" i="1"/>
  <c r="I206" i="1"/>
  <c r="I350" i="1"/>
  <c r="I254" i="1"/>
  <c r="I14" i="1"/>
  <c r="I38" i="1"/>
  <c r="I230" i="1"/>
  <c r="I110" i="1"/>
  <c r="I326" i="1"/>
  <c r="I302" i="1"/>
  <c r="F265" i="1"/>
  <c r="L159" i="5"/>
  <c r="F157" i="1"/>
  <c r="G341" i="1"/>
  <c r="G149" i="1"/>
  <c r="G5" i="1"/>
  <c r="G197" i="1"/>
  <c r="G245" i="1"/>
  <c r="G173" i="1"/>
  <c r="F71" i="1"/>
  <c r="F119" i="1"/>
  <c r="F143" i="1"/>
  <c r="F215" i="1"/>
  <c r="F263" i="1"/>
  <c r="F287" i="1"/>
  <c r="F126" i="1"/>
  <c r="L128" i="5"/>
  <c r="G194" i="1"/>
  <c r="G50" i="1"/>
  <c r="G2" i="1"/>
  <c r="G26" i="1"/>
  <c r="G122" i="1"/>
  <c r="G218" i="1"/>
  <c r="G170" i="1"/>
  <c r="G146" i="1"/>
  <c r="G290" i="1"/>
  <c r="G98" i="1"/>
  <c r="G74" i="1"/>
  <c r="G242" i="1"/>
  <c r="G266" i="1"/>
  <c r="G338" i="1"/>
  <c r="G314" i="1"/>
  <c r="F285" i="1"/>
  <c r="L287" i="5"/>
  <c r="L355" i="5"/>
  <c r="F329" i="1"/>
  <c r="G40" i="1"/>
  <c r="G112" i="1"/>
  <c r="G184" i="1"/>
  <c r="G88" i="1"/>
  <c r="G160" i="1"/>
  <c r="G232" i="1"/>
  <c r="G256" i="1"/>
  <c r="G280" i="1"/>
  <c r="G304" i="1"/>
  <c r="G64" i="1"/>
  <c r="G328" i="1"/>
  <c r="G16" i="1"/>
  <c r="G136" i="1"/>
  <c r="G208" i="1"/>
  <c r="F78" i="1"/>
  <c r="L327" i="5"/>
  <c r="F325" i="1"/>
  <c r="L39" i="5"/>
  <c r="F37" i="1"/>
  <c r="F94" i="1"/>
  <c r="L96" i="5"/>
  <c r="F169" i="1"/>
  <c r="L171" i="5"/>
  <c r="F111" i="1"/>
  <c r="L113" i="5"/>
  <c r="L77" i="5"/>
  <c r="F75" i="1"/>
  <c r="F51" i="1"/>
  <c r="L53" i="5"/>
  <c r="F186" i="1"/>
  <c r="AI6" i="4"/>
  <c r="AI7" i="4"/>
  <c r="AI8" i="4"/>
  <c r="AI9" i="4"/>
  <c r="AI10" i="4"/>
  <c r="AI11" i="4"/>
  <c r="H5" i="4" s="1"/>
  <c r="AI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5" i="4"/>
  <c r="AD5" i="7"/>
  <c r="AI6" i="7"/>
  <c r="AI7" i="7"/>
  <c r="AI8" i="7"/>
  <c r="AI9" i="7"/>
  <c r="AI10" i="7"/>
  <c r="AI11" i="7"/>
  <c r="AI5" i="7"/>
  <c r="H346" i="4" l="1"/>
  <c r="H357" i="4"/>
  <c r="H345" i="4"/>
  <c r="H356" i="4"/>
  <c r="H344" i="4"/>
  <c r="H343" i="4"/>
  <c r="H354" i="4"/>
  <c r="H342" i="4"/>
  <c r="H341" i="4"/>
  <c r="H353" i="4"/>
  <c r="H358" i="4"/>
  <c r="H351" i="4"/>
  <c r="H363" i="4"/>
  <c r="H362" i="4"/>
  <c r="H364" i="4"/>
  <c r="H361" i="4"/>
  <c r="H349" i="4"/>
  <c r="H360" i="4"/>
  <c r="H348" i="4"/>
  <c r="H355" i="4"/>
  <c r="H352" i="4"/>
  <c r="H350" i="4"/>
  <c r="H359" i="4"/>
  <c r="H347" i="4"/>
  <c r="AI12" i="4"/>
  <c r="L299" i="5"/>
  <c r="F297" i="1"/>
  <c r="F228" i="1"/>
  <c r="L230" i="5"/>
  <c r="F89" i="1"/>
  <c r="L91" i="5"/>
  <c r="F199" i="1"/>
  <c r="L201" i="5"/>
  <c r="G269" i="1"/>
  <c r="L271" i="5"/>
  <c r="F160" i="1"/>
  <c r="L162" i="5"/>
  <c r="F188" i="1"/>
  <c r="L190" i="5"/>
  <c r="F320" i="1"/>
  <c r="L322" i="5"/>
  <c r="L199" i="5"/>
  <c r="F163" i="1"/>
  <c r="L165" i="5"/>
  <c r="L310" i="5"/>
  <c r="I308" i="1"/>
  <c r="F105" i="1"/>
  <c r="L107" i="5"/>
  <c r="L116" i="5"/>
  <c r="F106" i="1"/>
  <c r="L108" i="5"/>
  <c r="L68" i="5"/>
  <c r="F216" i="1"/>
  <c r="L218" i="5"/>
  <c r="F4" i="1"/>
  <c r="L6" i="5"/>
  <c r="F52" i="1"/>
  <c r="L54" i="5"/>
  <c r="L341" i="5"/>
  <c r="F180" i="1"/>
  <c r="L182" i="5"/>
  <c r="F60" i="1"/>
  <c r="L62" i="5"/>
  <c r="F26" i="1"/>
  <c r="L28" i="5"/>
  <c r="L65" i="5"/>
  <c r="F14" i="1"/>
  <c r="L16" i="5"/>
  <c r="F257" i="1"/>
  <c r="L259" i="5"/>
  <c r="F65" i="1"/>
  <c r="L67" i="5"/>
  <c r="F175" i="1"/>
  <c r="L177" i="5"/>
  <c r="L138" i="5"/>
  <c r="F136" i="1"/>
  <c r="L331" i="5"/>
  <c r="I329" i="1"/>
  <c r="L145" i="5"/>
  <c r="H143" i="1"/>
  <c r="F131" i="1"/>
  <c r="L133" i="5"/>
  <c r="F164" i="1"/>
  <c r="L166" i="5"/>
  <c r="F296" i="1"/>
  <c r="L298" i="5"/>
  <c r="L175" i="5"/>
  <c r="F139" i="1"/>
  <c r="L141" i="5"/>
  <c r="L248" i="5"/>
  <c r="L209" i="5"/>
  <c r="L7" i="5"/>
  <c r="L157" i="5"/>
  <c r="H155" i="1"/>
  <c r="F82" i="1"/>
  <c r="L84" i="5"/>
  <c r="L284" i="5"/>
  <c r="L74" i="5"/>
  <c r="F72" i="1"/>
  <c r="F220" i="1"/>
  <c r="L222" i="5"/>
  <c r="F28" i="1"/>
  <c r="L30" i="5"/>
  <c r="L24" i="5"/>
  <c r="L254" i="5"/>
  <c r="F252" i="1"/>
  <c r="F266" i="1"/>
  <c r="L268" i="5"/>
  <c r="G241" i="1"/>
  <c r="L243" i="5"/>
  <c r="F254" i="1"/>
  <c r="L256" i="5"/>
  <c r="F332" i="1"/>
  <c r="L334" i="5"/>
  <c r="F130" i="1"/>
  <c r="L132" i="5"/>
  <c r="G3" i="1"/>
  <c r="L5" i="5"/>
  <c r="F58" i="1"/>
  <c r="L60" i="5"/>
  <c r="F96" i="1"/>
  <c r="L98" i="5"/>
  <c r="F132" i="1"/>
  <c r="L134" i="5"/>
  <c r="F326" i="1"/>
  <c r="L328" i="5"/>
  <c r="L279" i="5"/>
  <c r="L90" i="5"/>
  <c r="F88" i="1"/>
  <c r="F200" i="1"/>
  <c r="L202" i="5"/>
  <c r="F129" i="1"/>
  <c r="L131" i="5"/>
  <c r="L253" i="5"/>
  <c r="H251" i="1"/>
  <c r="L236" i="5"/>
  <c r="L300" i="5"/>
  <c r="F298" i="1"/>
  <c r="L221" i="5"/>
  <c r="F168" i="1"/>
  <c r="L170" i="5"/>
  <c r="L294" i="5"/>
  <c r="F292" i="1"/>
  <c r="F242" i="1"/>
  <c r="L244" i="5"/>
  <c r="F206" i="1"/>
  <c r="L208" i="5"/>
  <c r="L188" i="5"/>
  <c r="F305" i="1"/>
  <c r="L307" i="5"/>
  <c r="F103" i="1"/>
  <c r="L105" i="5"/>
  <c r="L361" i="5"/>
  <c r="G53" i="1"/>
  <c r="L55" i="5"/>
  <c r="L264" i="5"/>
  <c r="L281" i="5"/>
  <c r="F232" i="1"/>
  <c r="L234" i="5"/>
  <c r="F64" i="1"/>
  <c r="L66" i="5"/>
  <c r="L277" i="5"/>
  <c r="F275" i="1"/>
  <c r="F59" i="1"/>
  <c r="L61" i="5"/>
  <c r="F92" i="1"/>
  <c r="L94" i="5"/>
  <c r="L346" i="5"/>
  <c r="F344" i="1"/>
  <c r="F235" i="1"/>
  <c r="L237" i="5"/>
  <c r="F67" i="1"/>
  <c r="L69" i="5"/>
  <c r="L17" i="5"/>
  <c r="H15" i="1"/>
  <c r="F57" i="1"/>
  <c r="L59" i="5"/>
  <c r="L13" i="5"/>
  <c r="L109" i="5"/>
  <c r="H107" i="1"/>
  <c r="F250" i="1"/>
  <c r="L252" i="5"/>
  <c r="L348" i="5"/>
  <c r="F346" i="1"/>
  <c r="L50" i="5"/>
  <c r="F48" i="1"/>
  <c r="F268" i="1"/>
  <c r="L270" i="5"/>
  <c r="L38" i="5"/>
  <c r="F36" i="1"/>
  <c r="L343" i="5"/>
  <c r="F218" i="1"/>
  <c r="L220" i="5"/>
  <c r="L48" i="5"/>
  <c r="F182" i="1"/>
  <c r="L184" i="5"/>
  <c r="L225" i="5"/>
  <c r="F223" i="1"/>
  <c r="F179" i="1"/>
  <c r="L181" i="5"/>
  <c r="F32" i="1"/>
  <c r="L34" i="5"/>
  <c r="L292" i="5"/>
  <c r="I290" i="1"/>
  <c r="F50" i="1"/>
  <c r="L52" i="5"/>
  <c r="F230" i="1"/>
  <c r="L232" i="5"/>
  <c r="F41" i="1"/>
  <c r="L43" i="5"/>
  <c r="L73" i="5"/>
  <c r="H71" i="1"/>
  <c r="F33" i="1"/>
  <c r="L35" i="5"/>
  <c r="L228" i="5"/>
  <c r="F226" i="1"/>
  <c r="L318" i="5"/>
  <c r="F316" i="1"/>
  <c r="L342" i="5"/>
  <c r="F340" i="1"/>
  <c r="L350" i="5"/>
  <c r="F348" i="1"/>
  <c r="G217" i="1"/>
  <c r="L219" i="5"/>
  <c r="F281" i="1"/>
  <c r="L283" i="5"/>
  <c r="F127" i="1"/>
  <c r="L129" i="5"/>
  <c r="F311" i="1"/>
  <c r="L313" i="5"/>
  <c r="F23" i="1"/>
  <c r="L25" i="5"/>
  <c r="G101" i="1"/>
  <c r="L103" i="5"/>
  <c r="L280" i="5"/>
  <c r="I278" i="1"/>
  <c r="L330" i="5"/>
  <c r="F328" i="1"/>
  <c r="F83" i="1"/>
  <c r="L85" i="5"/>
  <c r="F116" i="1"/>
  <c r="L118" i="5"/>
  <c r="F91" i="1"/>
  <c r="L93" i="5"/>
  <c r="L8" i="5"/>
  <c r="L329" i="5"/>
  <c r="L135" i="5"/>
  <c r="F34" i="1"/>
  <c r="L36" i="5"/>
  <c r="F156" i="1"/>
  <c r="L158" i="5"/>
  <c r="F209" i="1"/>
  <c r="L211" i="5"/>
  <c r="F79" i="1"/>
  <c r="L81" i="5"/>
  <c r="G29" i="1"/>
  <c r="L31" i="5"/>
  <c r="L75" i="5"/>
  <c r="F16" i="1"/>
  <c r="L18" i="5"/>
  <c r="F40" i="1"/>
  <c r="L42" i="5"/>
  <c r="F203" i="1"/>
  <c r="L205" i="5"/>
  <c r="F35" i="1"/>
  <c r="L37" i="5"/>
  <c r="F68" i="1"/>
  <c r="L70" i="5"/>
  <c r="F176" i="1"/>
  <c r="L178" i="5"/>
  <c r="F307" i="1"/>
  <c r="L309" i="5"/>
  <c r="F43" i="1"/>
  <c r="L45" i="5"/>
  <c r="F273" i="1"/>
  <c r="L275" i="5"/>
  <c r="L155" i="5"/>
  <c r="F153" i="1"/>
  <c r="F322" i="1"/>
  <c r="L324" i="5"/>
  <c r="L353" i="5"/>
  <c r="L242" i="5"/>
  <c r="F240" i="1"/>
  <c r="L246" i="5"/>
  <c r="F244" i="1"/>
  <c r="L255" i="5"/>
  <c r="F324" i="1"/>
  <c r="L326" i="5"/>
  <c r="F194" i="1"/>
  <c r="L196" i="5"/>
  <c r="F158" i="1"/>
  <c r="L160" i="5"/>
  <c r="G301" i="1"/>
  <c r="L303" i="5"/>
  <c r="F144" i="1"/>
  <c r="L146" i="5"/>
  <c r="G289" i="1"/>
  <c r="L291" i="5"/>
  <c r="G221" i="1"/>
  <c r="L223" i="5"/>
  <c r="F112" i="1"/>
  <c r="L114" i="5"/>
  <c r="L217" i="5"/>
  <c r="H215" i="1"/>
  <c r="F272" i="1"/>
  <c r="L274" i="5"/>
  <c r="F295" i="1"/>
  <c r="L297" i="5"/>
  <c r="L57" i="5"/>
  <c r="F55" i="1"/>
  <c r="G77" i="1"/>
  <c r="L79" i="5"/>
  <c r="F256" i="1"/>
  <c r="L258" i="5"/>
  <c r="F260" i="1"/>
  <c r="L262" i="5"/>
  <c r="F152" i="1"/>
  <c r="L154" i="5"/>
  <c r="F19" i="1"/>
  <c r="L21" i="5"/>
  <c r="F233" i="1"/>
  <c r="L235" i="5"/>
  <c r="F7" i="1"/>
  <c r="L9" i="5"/>
  <c r="F31" i="1"/>
  <c r="L33" i="5"/>
  <c r="F335" i="1"/>
  <c r="L337" i="5"/>
  <c r="G293" i="1"/>
  <c r="L295" i="5"/>
  <c r="F304" i="1"/>
  <c r="L306" i="5"/>
  <c r="L289" i="5"/>
  <c r="H287" i="1"/>
  <c r="L229" i="5"/>
  <c r="F227" i="1"/>
  <c r="F212" i="1"/>
  <c r="L214" i="5"/>
  <c r="F20" i="1"/>
  <c r="L22" i="5"/>
  <c r="F128" i="1"/>
  <c r="L130" i="5"/>
  <c r="L316" i="5"/>
  <c r="I314" i="1"/>
  <c r="F331" i="1"/>
  <c r="L333" i="5"/>
  <c r="L92" i="5"/>
  <c r="L87" i="5"/>
  <c r="L227" i="5"/>
  <c r="F225" i="1"/>
  <c r="F345" i="1"/>
  <c r="L347" i="5"/>
  <c r="L140" i="5"/>
  <c r="L245" i="5"/>
  <c r="L272" i="5"/>
  <c r="L137" i="5"/>
  <c r="F10" i="1"/>
  <c r="L12" i="5"/>
  <c r="F288" i="1"/>
  <c r="L290" i="5"/>
  <c r="L174" i="5"/>
  <c r="F172" i="1"/>
  <c r="F84" i="1"/>
  <c r="L86" i="5"/>
  <c r="F146" i="1"/>
  <c r="L148" i="5"/>
  <c r="L151" i="5"/>
  <c r="F110" i="1"/>
  <c r="L112" i="5"/>
  <c r="F113" i="1"/>
  <c r="L115" i="5"/>
  <c r="F184" i="1"/>
  <c r="L186" i="5"/>
  <c r="F248" i="1"/>
  <c r="L250" i="5"/>
  <c r="L362" i="5"/>
  <c r="F76" i="1"/>
  <c r="L78" i="5"/>
  <c r="L340" i="5"/>
  <c r="F338" i="1"/>
  <c r="F17" i="1"/>
  <c r="L19" i="5"/>
  <c r="F151" i="1"/>
  <c r="L153" i="5"/>
  <c r="F47" i="1"/>
  <c r="L49" i="5"/>
  <c r="F140" i="1"/>
  <c r="L142" i="5"/>
  <c r="F115" i="1"/>
  <c r="L117" i="5"/>
  <c r="L20" i="5"/>
  <c r="F239" i="1"/>
  <c r="L241" i="5"/>
  <c r="F44" i="1"/>
  <c r="L46" i="5"/>
  <c r="F177" i="1"/>
  <c r="L179" i="5"/>
  <c r="F81" i="1"/>
  <c r="L83" i="5"/>
  <c r="F274" i="1"/>
  <c r="L276" i="5"/>
  <c r="L314" i="5"/>
  <c r="F312" i="1"/>
  <c r="L198" i="5"/>
  <c r="F196" i="1"/>
  <c r="F204" i="1"/>
  <c r="L206" i="5"/>
  <c r="F170" i="1"/>
  <c r="L172" i="5"/>
  <c r="F134" i="1"/>
  <c r="L136" i="5"/>
  <c r="L80" i="5"/>
  <c r="F185" i="1"/>
  <c r="L187" i="5"/>
  <c r="L321" i="5"/>
  <c r="F319" i="1"/>
  <c r="L345" i="5"/>
  <c r="F343" i="1"/>
  <c r="F191" i="1"/>
  <c r="L193" i="5"/>
  <c r="L120" i="5"/>
  <c r="L282" i="5"/>
  <c r="F280" i="1"/>
  <c r="L265" i="5"/>
  <c r="H263" i="1"/>
  <c r="F236" i="1"/>
  <c r="L238" i="5"/>
  <c r="L358" i="5"/>
  <c r="F104" i="1"/>
  <c r="L106" i="5"/>
  <c r="L285" i="5"/>
  <c r="F283" i="1"/>
  <c r="L197" i="5"/>
  <c r="L203" i="5"/>
  <c r="F201" i="1"/>
  <c r="L164" i="5"/>
  <c r="L296" i="5"/>
  <c r="G294" i="1"/>
  <c r="L168" i="5"/>
  <c r="L301" i="5"/>
  <c r="H299" i="1"/>
  <c r="L312" i="5"/>
  <c r="F202" i="1"/>
  <c r="L204" i="5"/>
  <c r="L207" i="5"/>
  <c r="F264" i="1"/>
  <c r="L266" i="5"/>
  <c r="F148" i="1"/>
  <c r="L150" i="5"/>
  <c r="L233" i="5"/>
  <c r="L104" i="5"/>
  <c r="F108" i="1"/>
  <c r="L110" i="5"/>
  <c r="F122" i="1"/>
  <c r="L124" i="5"/>
  <c r="L44" i="5"/>
  <c r="L231" i="5"/>
  <c r="L352" i="5"/>
  <c r="F350" i="1"/>
  <c r="F86" i="1"/>
  <c r="L88" i="5"/>
  <c r="F95" i="1"/>
  <c r="L97" i="5"/>
  <c r="F161" i="1"/>
  <c r="L163" i="5"/>
  <c r="F271" i="1"/>
  <c r="L273" i="5"/>
  <c r="F167" i="1"/>
  <c r="L169" i="5"/>
  <c r="L354" i="5"/>
  <c r="L29" i="5"/>
  <c r="F62" i="1"/>
  <c r="L64" i="5"/>
  <c r="G317" i="1"/>
  <c r="L319" i="5"/>
  <c r="L121" i="5"/>
  <c r="H119" i="1"/>
  <c r="L189" i="5"/>
  <c r="F187" i="1"/>
  <c r="F323" i="1"/>
  <c r="L325" i="5"/>
  <c r="F224" i="1"/>
  <c r="L226" i="5"/>
  <c r="F80" i="1"/>
  <c r="L82" i="5"/>
  <c r="L261" i="5"/>
  <c r="F259" i="1"/>
  <c r="F321" i="1"/>
  <c r="L323" i="5"/>
  <c r="L332" i="5"/>
  <c r="L308" i="5"/>
  <c r="F178" i="1"/>
  <c r="L180" i="5"/>
  <c r="L122" i="5"/>
  <c r="F120" i="1"/>
  <c r="L194" i="5"/>
  <c r="F192" i="1"/>
  <c r="F124" i="1"/>
  <c r="L126" i="5"/>
  <c r="F300" i="1"/>
  <c r="L302" i="5"/>
  <c r="F98" i="1"/>
  <c r="L100" i="5"/>
  <c r="F137" i="1"/>
  <c r="L139" i="5"/>
  <c r="F247" i="1"/>
  <c r="L249" i="5"/>
  <c r="G125" i="1"/>
  <c r="L127" i="5"/>
  <c r="L267" i="5"/>
  <c r="L260" i="5"/>
  <c r="L210" i="5"/>
  <c r="F208" i="1"/>
  <c r="L349" i="5"/>
  <c r="F347" i="1"/>
  <c r="F284" i="1"/>
  <c r="L286" i="5"/>
  <c r="F8" i="1"/>
  <c r="L10" i="5"/>
  <c r="F56" i="1"/>
  <c r="L58" i="5"/>
  <c r="F211" i="1"/>
  <c r="L213" i="5"/>
  <c r="F249" i="1"/>
  <c r="L251" i="5"/>
  <c r="L320" i="5"/>
  <c r="L41" i="5"/>
  <c r="L149" i="5"/>
  <c r="L156" i="5"/>
  <c r="F154" i="1"/>
  <c r="L14" i="5"/>
  <c r="H12" i="1"/>
  <c r="L338" i="5"/>
  <c r="F336" i="1"/>
  <c r="F24" i="1"/>
  <c r="L26" i="5"/>
  <c r="L102" i="5"/>
  <c r="F100" i="1"/>
  <c r="L278" i="5"/>
  <c r="F276" i="1"/>
  <c r="F2" i="1"/>
  <c r="L4" i="5"/>
  <c r="F74" i="1"/>
  <c r="L76" i="5"/>
  <c r="G313" i="1"/>
  <c r="L315" i="5"/>
  <c r="L176" i="5"/>
  <c r="F302" i="1"/>
  <c r="L304" i="5"/>
  <c r="F38" i="1"/>
  <c r="L40" i="5"/>
  <c r="G341" i="7"/>
  <c r="G347" i="7"/>
  <c r="G364" i="7"/>
  <c r="G345" i="7"/>
  <c r="G361" i="7"/>
  <c r="G348" i="7"/>
  <c r="G344" i="7"/>
  <c r="G343" i="7"/>
  <c r="G346" i="7"/>
  <c r="G362" i="7"/>
  <c r="G354" i="7"/>
  <c r="G342" i="7"/>
  <c r="G356" i="7"/>
  <c r="G349" i="7"/>
  <c r="G355" i="7"/>
  <c r="G358" i="7"/>
  <c r="G353" i="7"/>
  <c r="G352" i="7"/>
  <c r="G363" i="7"/>
  <c r="G359" i="7"/>
  <c r="G357" i="7"/>
  <c r="G351" i="7"/>
  <c r="G350" i="7"/>
  <c r="G360" i="7"/>
  <c r="AI12" i="7"/>
  <c r="C13" i="3" l="1"/>
  <c r="AD29" i="7"/>
  <c r="F1" i="6"/>
  <c r="D338" i="6"/>
  <c r="D339" i="6"/>
  <c r="D340" i="6"/>
  <c r="D343" i="6"/>
  <c r="D344" i="6"/>
  <c r="D346" i="6"/>
  <c r="D347" i="6"/>
  <c r="D350" i="6"/>
  <c r="D351" i="6"/>
  <c r="D352" i="6"/>
  <c r="D355" i="6"/>
  <c r="D356" i="6"/>
  <c r="D358" i="6"/>
  <c r="D359" i="6"/>
  <c r="V5" i="7"/>
  <c r="D357" i="6" l="1"/>
  <c r="D345" i="6"/>
  <c r="D354" i="6"/>
  <c r="D342" i="6"/>
  <c r="D353" i="6"/>
  <c r="D341" i="6"/>
  <c r="D349" i="6"/>
  <c r="D360" i="6"/>
  <c r="D337" i="6"/>
  <c r="D2" i="6"/>
  <c r="D348" i="6"/>
  <c r="D336" i="6"/>
  <c r="D143" i="6" l="1"/>
  <c r="D144" i="6"/>
  <c r="D180" i="6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G340" i="7"/>
  <c r="G339" i="7"/>
  <c r="G337" i="7"/>
  <c r="E334" i="6" s="1"/>
  <c r="G336" i="7"/>
  <c r="E333" i="6" s="1"/>
  <c r="G334" i="7"/>
  <c r="E331" i="6" s="1"/>
  <c r="G333" i="7"/>
  <c r="E330" i="6" s="1"/>
  <c r="G331" i="7"/>
  <c r="E328" i="6" s="1"/>
  <c r="G330" i="7"/>
  <c r="E327" i="6" s="1"/>
  <c r="G328" i="7"/>
  <c r="E325" i="6" s="1"/>
  <c r="G327" i="7"/>
  <c r="E324" i="6" s="1"/>
  <c r="G325" i="7"/>
  <c r="E322" i="6" s="1"/>
  <c r="G324" i="7"/>
  <c r="E321" i="6" s="1"/>
  <c r="G322" i="7"/>
  <c r="E319" i="6" s="1"/>
  <c r="G321" i="7"/>
  <c r="E318" i="6" s="1"/>
  <c r="G319" i="7"/>
  <c r="E316" i="6" s="1"/>
  <c r="G318" i="7"/>
  <c r="E315" i="6" s="1"/>
  <c r="G316" i="7"/>
  <c r="E313" i="6" s="1"/>
  <c r="G315" i="7"/>
  <c r="E312" i="6" s="1"/>
  <c r="G313" i="7"/>
  <c r="E310" i="6" s="1"/>
  <c r="G312" i="7"/>
  <c r="E309" i="6" s="1"/>
  <c r="G310" i="7"/>
  <c r="E307" i="6" s="1"/>
  <c r="G309" i="7"/>
  <c r="E306" i="6" s="1"/>
  <c r="G307" i="7"/>
  <c r="E304" i="6" s="1"/>
  <c r="G306" i="7"/>
  <c r="E303" i="6" s="1"/>
  <c r="G304" i="7"/>
  <c r="E301" i="6" s="1"/>
  <c r="G303" i="7"/>
  <c r="E300" i="6" s="1"/>
  <c r="G301" i="7"/>
  <c r="E298" i="6" s="1"/>
  <c r="G300" i="7"/>
  <c r="E297" i="6" s="1"/>
  <c r="G298" i="7"/>
  <c r="E295" i="6" s="1"/>
  <c r="G297" i="7"/>
  <c r="E294" i="6" s="1"/>
  <c r="G295" i="7"/>
  <c r="E292" i="6" s="1"/>
  <c r="G294" i="7"/>
  <c r="E291" i="6" s="1"/>
  <c r="G292" i="7"/>
  <c r="E289" i="6" s="1"/>
  <c r="G291" i="7"/>
  <c r="E288" i="6" s="1"/>
  <c r="G289" i="7"/>
  <c r="E286" i="6" s="1"/>
  <c r="G288" i="7"/>
  <c r="E285" i="6" s="1"/>
  <c r="G286" i="7"/>
  <c r="E283" i="6" s="1"/>
  <c r="G285" i="7"/>
  <c r="E282" i="6" s="1"/>
  <c r="G283" i="7"/>
  <c r="E280" i="6" s="1"/>
  <c r="G282" i="7"/>
  <c r="E279" i="6" s="1"/>
  <c r="G280" i="7"/>
  <c r="E277" i="6" s="1"/>
  <c r="G279" i="7"/>
  <c r="E276" i="6" s="1"/>
  <c r="G277" i="7"/>
  <c r="E274" i="6" s="1"/>
  <c r="G276" i="7"/>
  <c r="E273" i="6" s="1"/>
  <c r="G274" i="7"/>
  <c r="E271" i="6" s="1"/>
  <c r="G273" i="7"/>
  <c r="E270" i="6" s="1"/>
  <c r="G271" i="7"/>
  <c r="E268" i="6" s="1"/>
  <c r="G270" i="7"/>
  <c r="E267" i="6" s="1"/>
  <c r="G268" i="7"/>
  <c r="E265" i="6" s="1"/>
  <c r="G267" i="7"/>
  <c r="E264" i="6" s="1"/>
  <c r="G265" i="7"/>
  <c r="E262" i="6" s="1"/>
  <c r="G264" i="7"/>
  <c r="E261" i="6" s="1"/>
  <c r="G262" i="7"/>
  <c r="E259" i="6" s="1"/>
  <c r="G261" i="7"/>
  <c r="E258" i="6" s="1"/>
  <c r="G259" i="7"/>
  <c r="E256" i="6" s="1"/>
  <c r="G258" i="7"/>
  <c r="E255" i="6" s="1"/>
  <c r="G256" i="7"/>
  <c r="E253" i="6" s="1"/>
  <c r="G255" i="7"/>
  <c r="E252" i="6" s="1"/>
  <c r="G253" i="7"/>
  <c r="E250" i="6" s="1"/>
  <c r="G252" i="7"/>
  <c r="E249" i="6" s="1"/>
  <c r="G250" i="7"/>
  <c r="E247" i="6" s="1"/>
  <c r="G249" i="7"/>
  <c r="E246" i="6" s="1"/>
  <c r="G247" i="7"/>
  <c r="E244" i="6" s="1"/>
  <c r="G246" i="7"/>
  <c r="E243" i="6" s="1"/>
  <c r="G244" i="7"/>
  <c r="E241" i="6" s="1"/>
  <c r="G243" i="7"/>
  <c r="E240" i="6" s="1"/>
  <c r="G241" i="7"/>
  <c r="E238" i="6" s="1"/>
  <c r="G240" i="7"/>
  <c r="E237" i="6" s="1"/>
  <c r="G238" i="7"/>
  <c r="E235" i="6" s="1"/>
  <c r="G237" i="7"/>
  <c r="E234" i="6" s="1"/>
  <c r="G235" i="7"/>
  <c r="E232" i="6" s="1"/>
  <c r="G234" i="7"/>
  <c r="E231" i="6" s="1"/>
  <c r="G232" i="7"/>
  <c r="E229" i="6" s="1"/>
  <c r="G231" i="7"/>
  <c r="E228" i="6" s="1"/>
  <c r="G229" i="7"/>
  <c r="E226" i="6" s="1"/>
  <c r="G228" i="7"/>
  <c r="E225" i="6" s="1"/>
  <c r="G226" i="7"/>
  <c r="E223" i="6" s="1"/>
  <c r="G225" i="7"/>
  <c r="E222" i="6" s="1"/>
  <c r="G223" i="7"/>
  <c r="E220" i="6" s="1"/>
  <c r="G222" i="7"/>
  <c r="E219" i="6" s="1"/>
  <c r="G220" i="7"/>
  <c r="E217" i="6" s="1"/>
  <c r="G219" i="7"/>
  <c r="E216" i="6" s="1"/>
  <c r="G217" i="7"/>
  <c r="E214" i="6" s="1"/>
  <c r="G216" i="7"/>
  <c r="E213" i="6" s="1"/>
  <c r="G214" i="7"/>
  <c r="E211" i="6" s="1"/>
  <c r="G213" i="7"/>
  <c r="E210" i="6" s="1"/>
  <c r="G211" i="7"/>
  <c r="E208" i="6" s="1"/>
  <c r="G210" i="7"/>
  <c r="E207" i="6" s="1"/>
  <c r="G208" i="7"/>
  <c r="E205" i="6" s="1"/>
  <c r="G207" i="7"/>
  <c r="E204" i="6" s="1"/>
  <c r="G205" i="7"/>
  <c r="E202" i="6" s="1"/>
  <c r="G204" i="7"/>
  <c r="E201" i="6" s="1"/>
  <c r="G202" i="7"/>
  <c r="E199" i="6" s="1"/>
  <c r="G201" i="7"/>
  <c r="E198" i="6" s="1"/>
  <c r="G199" i="7"/>
  <c r="E196" i="6" s="1"/>
  <c r="G198" i="7"/>
  <c r="E195" i="6" s="1"/>
  <c r="G196" i="7"/>
  <c r="E193" i="6" s="1"/>
  <c r="G195" i="7"/>
  <c r="E192" i="6" s="1"/>
  <c r="G193" i="7"/>
  <c r="E190" i="6" s="1"/>
  <c r="G192" i="7"/>
  <c r="E189" i="6" s="1"/>
  <c r="G190" i="7"/>
  <c r="E187" i="6" s="1"/>
  <c r="G189" i="7"/>
  <c r="E186" i="6" s="1"/>
  <c r="G187" i="7"/>
  <c r="E184" i="6" s="1"/>
  <c r="G186" i="7"/>
  <c r="E183" i="6" s="1"/>
  <c r="G184" i="7"/>
  <c r="E181" i="6" s="1"/>
  <c r="G183" i="7"/>
  <c r="E180" i="6" s="1"/>
  <c r="G181" i="7"/>
  <c r="E178" i="6" s="1"/>
  <c r="G180" i="7"/>
  <c r="E177" i="6" s="1"/>
  <c r="G178" i="7"/>
  <c r="E175" i="6" s="1"/>
  <c r="G177" i="7"/>
  <c r="E174" i="6" s="1"/>
  <c r="G175" i="7"/>
  <c r="E172" i="6" s="1"/>
  <c r="G174" i="7"/>
  <c r="E171" i="6" s="1"/>
  <c r="G172" i="7"/>
  <c r="E169" i="6" s="1"/>
  <c r="G171" i="7"/>
  <c r="E168" i="6" s="1"/>
  <c r="G169" i="7"/>
  <c r="E166" i="6" s="1"/>
  <c r="G168" i="7"/>
  <c r="E165" i="6" s="1"/>
  <c r="G166" i="7"/>
  <c r="E163" i="6" s="1"/>
  <c r="G165" i="7"/>
  <c r="E162" i="6" s="1"/>
  <c r="G163" i="7"/>
  <c r="E160" i="6" s="1"/>
  <c r="G162" i="7"/>
  <c r="E159" i="6" s="1"/>
  <c r="G160" i="7"/>
  <c r="E157" i="6" s="1"/>
  <c r="G159" i="7"/>
  <c r="E156" i="6" s="1"/>
  <c r="G157" i="7"/>
  <c r="E154" i="6" s="1"/>
  <c r="G156" i="7"/>
  <c r="E153" i="6" s="1"/>
  <c r="G154" i="7"/>
  <c r="E151" i="6" s="1"/>
  <c r="G153" i="7"/>
  <c r="E150" i="6" s="1"/>
  <c r="G151" i="7"/>
  <c r="E148" i="6" s="1"/>
  <c r="G150" i="7"/>
  <c r="E147" i="6" s="1"/>
  <c r="G148" i="7"/>
  <c r="E145" i="6" s="1"/>
  <c r="G147" i="7"/>
  <c r="E144" i="6" s="1"/>
  <c r="G145" i="7"/>
  <c r="E142" i="6" s="1"/>
  <c r="G144" i="7"/>
  <c r="E141" i="6" s="1"/>
  <c r="G142" i="7"/>
  <c r="E139" i="6" s="1"/>
  <c r="G141" i="7"/>
  <c r="E138" i="6" s="1"/>
  <c r="G139" i="7"/>
  <c r="E136" i="6" s="1"/>
  <c r="G138" i="7"/>
  <c r="E135" i="6" s="1"/>
  <c r="G136" i="7"/>
  <c r="E133" i="6" s="1"/>
  <c r="G135" i="7"/>
  <c r="E132" i="6" s="1"/>
  <c r="G133" i="7"/>
  <c r="E130" i="6" s="1"/>
  <c r="G132" i="7"/>
  <c r="E129" i="6" s="1"/>
  <c r="G130" i="7"/>
  <c r="E127" i="6" s="1"/>
  <c r="G129" i="7"/>
  <c r="E126" i="6" s="1"/>
  <c r="G127" i="7"/>
  <c r="E124" i="6" s="1"/>
  <c r="G126" i="7"/>
  <c r="E123" i="6" s="1"/>
  <c r="G124" i="7"/>
  <c r="E121" i="6" s="1"/>
  <c r="G123" i="7"/>
  <c r="E120" i="6" s="1"/>
  <c r="G121" i="7"/>
  <c r="E118" i="6" s="1"/>
  <c r="G120" i="7"/>
  <c r="E117" i="6" s="1"/>
  <c r="G118" i="7"/>
  <c r="E115" i="6" s="1"/>
  <c r="G117" i="7"/>
  <c r="E114" i="6" s="1"/>
  <c r="G115" i="7"/>
  <c r="E112" i="6" s="1"/>
  <c r="G114" i="7"/>
  <c r="E111" i="6" s="1"/>
  <c r="G112" i="7"/>
  <c r="E109" i="6" s="1"/>
  <c r="G111" i="7"/>
  <c r="E108" i="6" s="1"/>
  <c r="G109" i="7"/>
  <c r="E106" i="6" s="1"/>
  <c r="G108" i="7"/>
  <c r="E105" i="6" s="1"/>
  <c r="G106" i="7"/>
  <c r="E103" i="6" s="1"/>
  <c r="G105" i="7"/>
  <c r="E102" i="6" s="1"/>
  <c r="G103" i="7"/>
  <c r="E100" i="6" s="1"/>
  <c r="G102" i="7"/>
  <c r="E99" i="6" s="1"/>
  <c r="G100" i="7"/>
  <c r="E97" i="6" s="1"/>
  <c r="G99" i="7"/>
  <c r="E96" i="6" s="1"/>
  <c r="G97" i="7"/>
  <c r="E94" i="6" s="1"/>
  <c r="G96" i="7"/>
  <c r="E93" i="6" s="1"/>
  <c r="G94" i="7"/>
  <c r="E91" i="6" s="1"/>
  <c r="G93" i="7"/>
  <c r="E90" i="6" s="1"/>
  <c r="G91" i="7"/>
  <c r="E88" i="6" s="1"/>
  <c r="G90" i="7"/>
  <c r="E87" i="6" s="1"/>
  <c r="G88" i="7"/>
  <c r="E85" i="6" s="1"/>
  <c r="G87" i="7"/>
  <c r="E84" i="6" s="1"/>
  <c r="G85" i="7"/>
  <c r="E82" i="6" s="1"/>
  <c r="G84" i="7"/>
  <c r="E81" i="6" s="1"/>
  <c r="G82" i="7"/>
  <c r="E79" i="6" s="1"/>
  <c r="G81" i="7"/>
  <c r="E78" i="6" s="1"/>
  <c r="G79" i="7"/>
  <c r="E76" i="6" s="1"/>
  <c r="G78" i="7"/>
  <c r="E75" i="6" s="1"/>
  <c r="G76" i="7"/>
  <c r="E73" i="6" s="1"/>
  <c r="G75" i="7"/>
  <c r="E72" i="6" s="1"/>
  <c r="G73" i="7"/>
  <c r="E70" i="6" s="1"/>
  <c r="G72" i="7"/>
  <c r="E69" i="6" s="1"/>
  <c r="G70" i="7"/>
  <c r="E67" i="6" s="1"/>
  <c r="G69" i="7"/>
  <c r="E66" i="6" s="1"/>
  <c r="G67" i="7"/>
  <c r="E64" i="6" s="1"/>
  <c r="G66" i="7"/>
  <c r="E63" i="6" s="1"/>
  <c r="G64" i="7"/>
  <c r="E61" i="6" s="1"/>
  <c r="G63" i="7"/>
  <c r="E60" i="6" s="1"/>
  <c r="G61" i="7"/>
  <c r="E58" i="6" s="1"/>
  <c r="G60" i="7"/>
  <c r="E57" i="6" s="1"/>
  <c r="G58" i="7"/>
  <c r="E55" i="6" s="1"/>
  <c r="G57" i="7"/>
  <c r="E54" i="6" s="1"/>
  <c r="G55" i="7"/>
  <c r="E52" i="6" s="1"/>
  <c r="G54" i="7"/>
  <c r="E51" i="6" s="1"/>
  <c r="G52" i="7"/>
  <c r="E49" i="6" s="1"/>
  <c r="G51" i="7"/>
  <c r="E48" i="6" s="1"/>
  <c r="G49" i="7"/>
  <c r="E46" i="6" s="1"/>
  <c r="G48" i="7"/>
  <c r="E45" i="6" s="1"/>
  <c r="G46" i="7"/>
  <c r="E43" i="6" s="1"/>
  <c r="G45" i="7"/>
  <c r="E42" i="6" s="1"/>
  <c r="G43" i="7"/>
  <c r="E40" i="6" s="1"/>
  <c r="G42" i="7"/>
  <c r="E39" i="6" s="1"/>
  <c r="G40" i="7"/>
  <c r="E37" i="6" s="1"/>
  <c r="G39" i="7"/>
  <c r="E36" i="6" s="1"/>
  <c r="G37" i="7"/>
  <c r="E34" i="6" s="1"/>
  <c r="G36" i="7"/>
  <c r="E33" i="6" s="1"/>
  <c r="G34" i="7"/>
  <c r="E31" i="6" s="1"/>
  <c r="G33" i="7"/>
  <c r="E30" i="6" s="1"/>
  <c r="G31" i="7"/>
  <c r="E28" i="6" s="1"/>
  <c r="G30" i="7"/>
  <c r="E27" i="6" s="1"/>
  <c r="L28" i="7"/>
  <c r="L27" i="7"/>
  <c r="L26" i="7"/>
  <c r="G26" i="7"/>
  <c r="E23" i="6" s="1"/>
  <c r="L25" i="7"/>
  <c r="L24" i="7"/>
  <c r="L23" i="7"/>
  <c r="L22" i="7"/>
  <c r="G22" i="7"/>
  <c r="E19" i="6" s="1"/>
  <c r="L21" i="7"/>
  <c r="L20" i="7"/>
  <c r="L19" i="7"/>
  <c r="L18" i="7"/>
  <c r="G18" i="7"/>
  <c r="E15" i="6" s="1"/>
  <c r="L17" i="7"/>
  <c r="L16" i="7"/>
  <c r="L15" i="7"/>
  <c r="L14" i="7"/>
  <c r="G14" i="7"/>
  <c r="E11" i="6" s="1"/>
  <c r="L13" i="7"/>
  <c r="L12" i="7"/>
  <c r="Q11" i="7"/>
  <c r="L11" i="7"/>
  <c r="F347" i="7" s="1"/>
  <c r="G11" i="7"/>
  <c r="E8" i="6" s="1"/>
  <c r="Q10" i="7"/>
  <c r="L10" i="7"/>
  <c r="G10" i="7"/>
  <c r="E7" i="6" s="1"/>
  <c r="Q9" i="7"/>
  <c r="L9" i="7"/>
  <c r="Q8" i="7"/>
  <c r="L8" i="7"/>
  <c r="G8" i="7"/>
  <c r="E5" i="6" s="1"/>
  <c r="Q7" i="7"/>
  <c r="L7" i="7"/>
  <c r="G7" i="7"/>
  <c r="E4" i="6" s="1"/>
  <c r="Q6" i="7"/>
  <c r="L6" i="7"/>
  <c r="Q5" i="7"/>
  <c r="L5" i="7"/>
  <c r="F341" i="7" s="1"/>
  <c r="G5" i="7"/>
  <c r="E2" i="6" s="1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H12" i="4"/>
  <c r="H16" i="4"/>
  <c r="H24" i="4"/>
  <c r="H28" i="4"/>
  <c r="H36" i="4"/>
  <c r="H40" i="4"/>
  <c r="H48" i="4"/>
  <c r="H52" i="4"/>
  <c r="H60" i="4"/>
  <c r="H64" i="4"/>
  <c r="H72" i="4"/>
  <c r="H76" i="4"/>
  <c r="H84" i="4"/>
  <c r="H88" i="4"/>
  <c r="H96" i="4"/>
  <c r="H100" i="4"/>
  <c r="H108" i="4"/>
  <c r="H112" i="4"/>
  <c r="H120" i="4"/>
  <c r="H124" i="4"/>
  <c r="H132" i="4"/>
  <c r="H136" i="4"/>
  <c r="H144" i="4"/>
  <c r="H148" i="4"/>
  <c r="H156" i="4"/>
  <c r="H160" i="4"/>
  <c r="H168" i="4"/>
  <c r="H172" i="4"/>
  <c r="H180" i="4"/>
  <c r="H184" i="4"/>
  <c r="H192" i="4"/>
  <c r="H196" i="4"/>
  <c r="H204" i="4"/>
  <c r="H208" i="4"/>
  <c r="H216" i="4"/>
  <c r="H220" i="4"/>
  <c r="H228" i="4"/>
  <c r="H232" i="4"/>
  <c r="H240" i="4"/>
  <c r="H244" i="4"/>
  <c r="H252" i="4"/>
  <c r="H256" i="4"/>
  <c r="H264" i="4"/>
  <c r="H268" i="4"/>
  <c r="H276" i="4"/>
  <c r="H280" i="4"/>
  <c r="H288" i="4"/>
  <c r="H292" i="4"/>
  <c r="H300" i="4"/>
  <c r="H304" i="4"/>
  <c r="H312" i="4"/>
  <c r="H316" i="4"/>
  <c r="H324" i="4"/>
  <c r="H328" i="4"/>
  <c r="H336" i="4"/>
  <c r="H340" i="4"/>
  <c r="R6" i="4"/>
  <c r="R7" i="4"/>
  <c r="R8" i="4"/>
  <c r="R9" i="4"/>
  <c r="R10" i="4"/>
  <c r="R11" i="4"/>
  <c r="R5" i="4"/>
  <c r="M6" i="4"/>
  <c r="F342" i="4" s="1"/>
  <c r="M7" i="4"/>
  <c r="F343" i="4" s="1"/>
  <c r="M8" i="4"/>
  <c r="F344" i="4" s="1"/>
  <c r="M9" i="4"/>
  <c r="F345" i="4" s="1"/>
  <c r="M10" i="4"/>
  <c r="F346" i="4" s="1"/>
  <c r="M11" i="4"/>
  <c r="F347" i="4" s="1"/>
  <c r="M12" i="4"/>
  <c r="F348" i="4" s="1"/>
  <c r="M13" i="4"/>
  <c r="F349" i="4" s="1"/>
  <c r="M14" i="4"/>
  <c r="F350" i="4" s="1"/>
  <c r="M15" i="4"/>
  <c r="F351" i="4" s="1"/>
  <c r="M16" i="4"/>
  <c r="F352" i="4" s="1"/>
  <c r="M17" i="4"/>
  <c r="F353" i="4" s="1"/>
  <c r="M18" i="4"/>
  <c r="F354" i="4" s="1"/>
  <c r="M19" i="4"/>
  <c r="F355" i="4" s="1"/>
  <c r="M20" i="4"/>
  <c r="F356" i="4" s="1"/>
  <c r="M21" i="4"/>
  <c r="F357" i="4" s="1"/>
  <c r="M22" i="4"/>
  <c r="F358" i="4" s="1"/>
  <c r="M23" i="4"/>
  <c r="F359" i="4" s="1"/>
  <c r="M24" i="4"/>
  <c r="F360" i="4" s="1"/>
  <c r="M25" i="4"/>
  <c r="F361" i="4" s="1"/>
  <c r="M26" i="4"/>
  <c r="F362" i="4" s="1"/>
  <c r="M27" i="4"/>
  <c r="F363" i="4" s="1"/>
  <c r="M28" i="4"/>
  <c r="F364" i="4" s="1"/>
  <c r="M5" i="4"/>
  <c r="F341" i="4" s="1"/>
  <c r="F344" i="7" l="1"/>
  <c r="H315" i="4"/>
  <c r="H279" i="4"/>
  <c r="H255" i="4"/>
  <c r="H219" i="4"/>
  <c r="H195" i="4"/>
  <c r="H147" i="4"/>
  <c r="H339" i="4"/>
  <c r="H327" i="4"/>
  <c r="H291" i="4"/>
  <c r="H243" i="4"/>
  <c r="H207" i="4"/>
  <c r="H171" i="4"/>
  <c r="H135" i="4"/>
  <c r="H303" i="4"/>
  <c r="H267" i="4"/>
  <c r="H231" i="4"/>
  <c r="H183" i="4"/>
  <c r="H159" i="4"/>
  <c r="H123" i="4"/>
  <c r="H333" i="4"/>
  <c r="H321" i="4"/>
  <c r="H309" i="4"/>
  <c r="H297" i="4"/>
  <c r="H285" i="4"/>
  <c r="H273" i="4"/>
  <c r="H261" i="4"/>
  <c r="H249" i="4"/>
  <c r="H237" i="4"/>
  <c r="H225" i="4"/>
  <c r="H213" i="4"/>
  <c r="H201" i="4"/>
  <c r="H189" i="4"/>
  <c r="H177" i="4"/>
  <c r="H165" i="4"/>
  <c r="H153" i="4"/>
  <c r="H141" i="4"/>
  <c r="H129" i="4"/>
  <c r="H117" i="4"/>
  <c r="H105" i="4"/>
  <c r="H93" i="4"/>
  <c r="H81" i="4"/>
  <c r="H69" i="4"/>
  <c r="H57" i="4"/>
  <c r="H45" i="4"/>
  <c r="H33" i="4"/>
  <c r="H21" i="4"/>
  <c r="H9" i="4"/>
  <c r="H318" i="4"/>
  <c r="H234" i="4"/>
  <c r="H150" i="4"/>
  <c r="H66" i="4"/>
  <c r="H6" i="4"/>
  <c r="H329" i="4"/>
  <c r="H317" i="4"/>
  <c r="H305" i="4"/>
  <c r="H293" i="4"/>
  <c r="H281" i="4"/>
  <c r="H269" i="4"/>
  <c r="H257" i="4"/>
  <c r="H245" i="4"/>
  <c r="H233" i="4"/>
  <c r="H221" i="4"/>
  <c r="H209" i="4"/>
  <c r="H197" i="4"/>
  <c r="H185" i="4"/>
  <c r="H173" i="4"/>
  <c r="H161" i="4"/>
  <c r="H149" i="4"/>
  <c r="H137" i="4"/>
  <c r="H125" i="4"/>
  <c r="H113" i="4"/>
  <c r="H101" i="4"/>
  <c r="H89" i="4"/>
  <c r="H77" i="4"/>
  <c r="H65" i="4"/>
  <c r="H53" i="4"/>
  <c r="H41" i="4"/>
  <c r="H29" i="4"/>
  <c r="H17" i="4"/>
  <c r="H282" i="4"/>
  <c r="H186" i="4"/>
  <c r="H138" i="4"/>
  <c r="H18" i="4"/>
  <c r="H330" i="4"/>
  <c r="H246" i="4"/>
  <c r="H162" i="4"/>
  <c r="H102" i="4"/>
  <c r="H54" i="4"/>
  <c r="H111" i="4"/>
  <c r="H99" i="4"/>
  <c r="H87" i="4"/>
  <c r="H75" i="4"/>
  <c r="H63" i="4"/>
  <c r="H51" i="4"/>
  <c r="H39" i="4"/>
  <c r="H27" i="4"/>
  <c r="H15" i="4"/>
  <c r="H306" i="4"/>
  <c r="H210" i="4"/>
  <c r="H78" i="4"/>
  <c r="H270" i="4"/>
  <c r="H222" i="4"/>
  <c r="H126" i="4"/>
  <c r="H30" i="4"/>
  <c r="H258" i="4"/>
  <c r="H174" i="4"/>
  <c r="H114" i="4"/>
  <c r="H42" i="4"/>
  <c r="H294" i="4"/>
  <c r="H198" i="4"/>
  <c r="H90" i="4"/>
  <c r="F18" i="4"/>
  <c r="F6" i="4"/>
  <c r="F29" i="4"/>
  <c r="F17" i="4"/>
  <c r="H338" i="4"/>
  <c r="H326" i="4"/>
  <c r="H314" i="4"/>
  <c r="H302" i="4"/>
  <c r="H290" i="4"/>
  <c r="H278" i="4"/>
  <c r="H266" i="4"/>
  <c r="H254" i="4"/>
  <c r="H242" i="4"/>
  <c r="H230" i="4"/>
  <c r="H218" i="4"/>
  <c r="H206" i="4"/>
  <c r="H194" i="4"/>
  <c r="H182" i="4"/>
  <c r="H170" i="4"/>
  <c r="H158" i="4"/>
  <c r="H146" i="4"/>
  <c r="H134" i="4"/>
  <c r="H122" i="4"/>
  <c r="H110" i="4"/>
  <c r="H98" i="4"/>
  <c r="H86" i="4"/>
  <c r="H74" i="4"/>
  <c r="H62" i="4"/>
  <c r="H50" i="4"/>
  <c r="H38" i="4"/>
  <c r="H26" i="4"/>
  <c r="H14" i="4"/>
  <c r="H337" i="4"/>
  <c r="H325" i="4"/>
  <c r="H313" i="4"/>
  <c r="H301" i="4"/>
  <c r="H289" i="4"/>
  <c r="H277" i="4"/>
  <c r="H265" i="4"/>
  <c r="H253" i="4"/>
  <c r="H241" i="4"/>
  <c r="H229" i="4"/>
  <c r="H217" i="4"/>
  <c r="H205" i="4"/>
  <c r="H193" i="4"/>
  <c r="H181" i="4"/>
  <c r="H169" i="4"/>
  <c r="H157" i="4"/>
  <c r="H145" i="4"/>
  <c r="H133" i="4"/>
  <c r="H121" i="4"/>
  <c r="H109" i="4"/>
  <c r="H97" i="4"/>
  <c r="H85" i="4"/>
  <c r="H73" i="4"/>
  <c r="H61" i="4"/>
  <c r="H49" i="4"/>
  <c r="H37" i="4"/>
  <c r="H25" i="4"/>
  <c r="H13" i="4"/>
  <c r="H335" i="4"/>
  <c r="H323" i="4"/>
  <c r="H311" i="4"/>
  <c r="H299" i="4"/>
  <c r="H287" i="4"/>
  <c r="H275" i="4"/>
  <c r="H263" i="4"/>
  <c r="H251" i="4"/>
  <c r="H239" i="4"/>
  <c r="H227" i="4"/>
  <c r="H215" i="4"/>
  <c r="H203" i="4"/>
  <c r="H191" i="4"/>
  <c r="H179" i="4"/>
  <c r="H167" i="4"/>
  <c r="H155" i="4"/>
  <c r="H143" i="4"/>
  <c r="H131" i="4"/>
  <c r="H119" i="4"/>
  <c r="H107" i="4"/>
  <c r="H95" i="4"/>
  <c r="H83" i="4"/>
  <c r="H71" i="4"/>
  <c r="H59" i="4"/>
  <c r="H47" i="4"/>
  <c r="H35" i="4"/>
  <c r="H23" i="4"/>
  <c r="H11" i="4"/>
  <c r="H334" i="4"/>
  <c r="H322" i="4"/>
  <c r="H310" i="4"/>
  <c r="H298" i="4"/>
  <c r="H286" i="4"/>
  <c r="H274" i="4"/>
  <c r="H262" i="4"/>
  <c r="H250" i="4"/>
  <c r="H238" i="4"/>
  <c r="H226" i="4"/>
  <c r="H214" i="4"/>
  <c r="H202" i="4"/>
  <c r="H190" i="4"/>
  <c r="H178" i="4"/>
  <c r="H166" i="4"/>
  <c r="H154" i="4"/>
  <c r="H142" i="4"/>
  <c r="H130" i="4"/>
  <c r="H118" i="4"/>
  <c r="H106" i="4"/>
  <c r="H94" i="4"/>
  <c r="H82" i="4"/>
  <c r="H70" i="4"/>
  <c r="H58" i="4"/>
  <c r="H46" i="4"/>
  <c r="H34" i="4"/>
  <c r="H22" i="4"/>
  <c r="H10" i="4"/>
  <c r="H320" i="4"/>
  <c r="H260" i="4"/>
  <c r="H224" i="4"/>
  <c r="H188" i="4"/>
  <c r="H140" i="4"/>
  <c r="H116" i="4"/>
  <c r="H80" i="4"/>
  <c r="H68" i="4"/>
  <c r="H56" i="4"/>
  <c r="H44" i="4"/>
  <c r="H32" i="4"/>
  <c r="H20" i="4"/>
  <c r="H8" i="4"/>
  <c r="H331" i="4"/>
  <c r="H319" i="4"/>
  <c r="H307" i="4"/>
  <c r="H295" i="4"/>
  <c r="H283" i="4"/>
  <c r="H271" i="4"/>
  <c r="H259" i="4"/>
  <c r="H247" i="4"/>
  <c r="H235" i="4"/>
  <c r="H223" i="4"/>
  <c r="H211" i="4"/>
  <c r="H199" i="4"/>
  <c r="H187" i="4"/>
  <c r="H175" i="4"/>
  <c r="H163" i="4"/>
  <c r="H151" i="4"/>
  <c r="H139" i="4"/>
  <c r="H127" i="4"/>
  <c r="H115" i="4"/>
  <c r="H103" i="4"/>
  <c r="H91" i="4"/>
  <c r="H79" i="4"/>
  <c r="H67" i="4"/>
  <c r="H55" i="4"/>
  <c r="H43" i="4"/>
  <c r="H31" i="4"/>
  <c r="H19" i="4"/>
  <c r="H7" i="4"/>
  <c r="H308" i="4"/>
  <c r="H284" i="4"/>
  <c r="H248" i="4"/>
  <c r="H212" i="4"/>
  <c r="H176" i="4"/>
  <c r="H152" i="4"/>
  <c r="H104" i="4"/>
  <c r="H332" i="4"/>
  <c r="H296" i="4"/>
  <c r="H272" i="4"/>
  <c r="H236" i="4"/>
  <c r="H200" i="4"/>
  <c r="H164" i="4"/>
  <c r="H128" i="4"/>
  <c r="H92" i="4"/>
  <c r="F353" i="7"/>
  <c r="F349" i="7"/>
  <c r="F361" i="7"/>
  <c r="F357" i="7"/>
  <c r="F351" i="7"/>
  <c r="F355" i="7"/>
  <c r="F359" i="7"/>
  <c r="F363" i="7"/>
  <c r="G6" i="7"/>
  <c r="E3" i="6" s="1"/>
  <c r="G9" i="7"/>
  <c r="E6" i="6" s="1"/>
  <c r="G12" i="7"/>
  <c r="E9" i="6" s="1"/>
  <c r="G16" i="7"/>
  <c r="E13" i="6" s="1"/>
  <c r="G20" i="7"/>
  <c r="E17" i="6" s="1"/>
  <c r="G24" i="7"/>
  <c r="E21" i="6" s="1"/>
  <c r="G28" i="7"/>
  <c r="E25" i="6" s="1"/>
  <c r="F342" i="7"/>
  <c r="F345" i="7"/>
  <c r="F348" i="7"/>
  <c r="F352" i="7"/>
  <c r="F356" i="7"/>
  <c r="F360" i="7"/>
  <c r="F364" i="7"/>
  <c r="G13" i="7"/>
  <c r="E10" i="6" s="1"/>
  <c r="G17" i="7"/>
  <c r="E14" i="6" s="1"/>
  <c r="G21" i="7"/>
  <c r="E18" i="6" s="1"/>
  <c r="G25" i="7"/>
  <c r="E22" i="6" s="1"/>
  <c r="G29" i="7"/>
  <c r="E26" i="6" s="1"/>
  <c r="G35" i="7"/>
  <c r="E32" i="6" s="1"/>
  <c r="G41" i="7"/>
  <c r="E38" i="6" s="1"/>
  <c r="G47" i="7"/>
  <c r="E44" i="6" s="1"/>
  <c r="G53" i="7"/>
  <c r="E50" i="6" s="1"/>
  <c r="G59" i="7"/>
  <c r="E56" i="6" s="1"/>
  <c r="G65" i="7"/>
  <c r="E62" i="6" s="1"/>
  <c r="G71" i="7"/>
  <c r="E68" i="6" s="1"/>
  <c r="G77" i="7"/>
  <c r="E74" i="6" s="1"/>
  <c r="G83" i="7"/>
  <c r="E80" i="6" s="1"/>
  <c r="G89" i="7"/>
  <c r="E86" i="6" s="1"/>
  <c r="G95" i="7"/>
  <c r="E92" i="6" s="1"/>
  <c r="G101" i="7"/>
  <c r="E98" i="6" s="1"/>
  <c r="G107" i="7"/>
  <c r="E104" i="6" s="1"/>
  <c r="G113" i="7"/>
  <c r="E110" i="6" s="1"/>
  <c r="G119" i="7"/>
  <c r="E116" i="6" s="1"/>
  <c r="G125" i="7"/>
  <c r="E122" i="6" s="1"/>
  <c r="G131" i="7"/>
  <c r="E128" i="6" s="1"/>
  <c r="G137" i="7"/>
  <c r="E134" i="6" s="1"/>
  <c r="G143" i="7"/>
  <c r="E140" i="6" s="1"/>
  <c r="G149" i="7"/>
  <c r="E146" i="6" s="1"/>
  <c r="G155" i="7"/>
  <c r="E152" i="6" s="1"/>
  <c r="G161" i="7"/>
  <c r="E158" i="6" s="1"/>
  <c r="G167" i="7"/>
  <c r="E164" i="6" s="1"/>
  <c r="G173" i="7"/>
  <c r="E170" i="6" s="1"/>
  <c r="G179" i="7"/>
  <c r="E176" i="6" s="1"/>
  <c r="G185" i="7"/>
  <c r="E182" i="6" s="1"/>
  <c r="G191" i="7"/>
  <c r="E188" i="6" s="1"/>
  <c r="G197" i="7"/>
  <c r="E194" i="6" s="1"/>
  <c r="G203" i="7"/>
  <c r="E200" i="6" s="1"/>
  <c r="G209" i="7"/>
  <c r="E206" i="6" s="1"/>
  <c r="G215" i="7"/>
  <c r="E212" i="6" s="1"/>
  <c r="G221" i="7"/>
  <c r="E218" i="6" s="1"/>
  <c r="G227" i="7"/>
  <c r="E224" i="6" s="1"/>
  <c r="G233" i="7"/>
  <c r="E230" i="6" s="1"/>
  <c r="G239" i="7"/>
  <c r="E236" i="6" s="1"/>
  <c r="G245" i="7"/>
  <c r="E242" i="6" s="1"/>
  <c r="G251" i="7"/>
  <c r="E248" i="6" s="1"/>
  <c r="G257" i="7"/>
  <c r="E254" i="6" s="1"/>
  <c r="G263" i="7"/>
  <c r="E260" i="6" s="1"/>
  <c r="G269" i="7"/>
  <c r="E266" i="6" s="1"/>
  <c r="G275" i="7"/>
  <c r="E272" i="6" s="1"/>
  <c r="G281" i="7"/>
  <c r="E278" i="6" s="1"/>
  <c r="G287" i="7"/>
  <c r="E284" i="6" s="1"/>
  <c r="G293" i="7"/>
  <c r="E290" i="6" s="1"/>
  <c r="G299" i="7"/>
  <c r="E296" i="6" s="1"/>
  <c r="G305" i="7"/>
  <c r="E302" i="6" s="1"/>
  <c r="G311" i="7"/>
  <c r="E308" i="6" s="1"/>
  <c r="G317" i="7"/>
  <c r="E314" i="6" s="1"/>
  <c r="G323" i="7"/>
  <c r="E320" i="6" s="1"/>
  <c r="G329" i="7"/>
  <c r="E326" i="6" s="1"/>
  <c r="G335" i="7"/>
  <c r="E332" i="6" s="1"/>
  <c r="F343" i="7"/>
  <c r="F350" i="7"/>
  <c r="F354" i="7"/>
  <c r="F358" i="7"/>
  <c r="F362" i="7"/>
  <c r="F346" i="7"/>
  <c r="G15" i="7"/>
  <c r="E12" i="6" s="1"/>
  <c r="G19" i="7"/>
  <c r="E16" i="6" s="1"/>
  <c r="G23" i="7"/>
  <c r="E20" i="6" s="1"/>
  <c r="G27" i="7"/>
  <c r="E24" i="6" s="1"/>
  <c r="G32" i="7"/>
  <c r="E29" i="6" s="1"/>
  <c r="G38" i="7"/>
  <c r="E35" i="6" s="1"/>
  <c r="G44" i="7"/>
  <c r="E41" i="6" s="1"/>
  <c r="G50" i="7"/>
  <c r="E47" i="6" s="1"/>
  <c r="G56" i="7"/>
  <c r="E53" i="6" s="1"/>
  <c r="G62" i="7"/>
  <c r="E59" i="6" s="1"/>
  <c r="G68" i="7"/>
  <c r="E65" i="6" s="1"/>
  <c r="G74" i="7"/>
  <c r="E71" i="6" s="1"/>
  <c r="G80" i="7"/>
  <c r="E77" i="6" s="1"/>
  <c r="G86" i="7"/>
  <c r="E83" i="6" s="1"/>
  <c r="G92" i="7"/>
  <c r="E89" i="6" s="1"/>
  <c r="G98" i="7"/>
  <c r="E95" i="6" s="1"/>
  <c r="G104" i="7"/>
  <c r="E101" i="6" s="1"/>
  <c r="G110" i="7"/>
  <c r="E107" i="6" s="1"/>
  <c r="G116" i="7"/>
  <c r="E113" i="6" s="1"/>
  <c r="G122" i="7"/>
  <c r="E119" i="6" s="1"/>
  <c r="G128" i="7"/>
  <c r="E125" i="6" s="1"/>
  <c r="G134" i="7"/>
  <c r="E131" i="6" s="1"/>
  <c r="G140" i="7"/>
  <c r="E137" i="6" s="1"/>
  <c r="G146" i="7"/>
  <c r="E143" i="6" s="1"/>
  <c r="G152" i="7"/>
  <c r="E149" i="6" s="1"/>
  <c r="G158" i="7"/>
  <c r="E155" i="6" s="1"/>
  <c r="G164" i="7"/>
  <c r="E161" i="6" s="1"/>
  <c r="G170" i="7"/>
  <c r="E167" i="6" s="1"/>
  <c r="G176" i="7"/>
  <c r="E173" i="6" s="1"/>
  <c r="G182" i="7"/>
  <c r="E179" i="6" s="1"/>
  <c r="G188" i="7"/>
  <c r="E185" i="6" s="1"/>
  <c r="G194" i="7"/>
  <c r="E191" i="6" s="1"/>
  <c r="G200" i="7"/>
  <c r="E197" i="6" s="1"/>
  <c r="G206" i="7"/>
  <c r="E203" i="6" s="1"/>
  <c r="G212" i="7"/>
  <c r="E209" i="6" s="1"/>
  <c r="G218" i="7"/>
  <c r="E215" i="6" s="1"/>
  <c r="G224" i="7"/>
  <c r="E221" i="6" s="1"/>
  <c r="G230" i="7"/>
  <c r="E227" i="6" s="1"/>
  <c r="G236" i="7"/>
  <c r="E233" i="6" s="1"/>
  <c r="G242" i="7"/>
  <c r="E239" i="6" s="1"/>
  <c r="G248" i="7"/>
  <c r="E245" i="6" s="1"/>
  <c r="G254" i="7"/>
  <c r="E251" i="6" s="1"/>
  <c r="G260" i="7"/>
  <c r="E257" i="6" s="1"/>
  <c r="G266" i="7"/>
  <c r="E263" i="6" s="1"/>
  <c r="G272" i="7"/>
  <c r="E269" i="6" s="1"/>
  <c r="G278" i="7"/>
  <c r="E275" i="6" s="1"/>
  <c r="G284" i="7"/>
  <c r="E281" i="6" s="1"/>
  <c r="G290" i="7"/>
  <c r="E287" i="6" s="1"/>
  <c r="G296" i="7"/>
  <c r="E293" i="6" s="1"/>
  <c r="G302" i="7"/>
  <c r="E299" i="6" s="1"/>
  <c r="G308" i="7"/>
  <c r="E305" i="6" s="1"/>
  <c r="G314" i="7"/>
  <c r="E311" i="6" s="1"/>
  <c r="G320" i="7"/>
  <c r="E317" i="6" s="1"/>
  <c r="G326" i="7"/>
  <c r="E323" i="6" s="1"/>
  <c r="G332" i="7"/>
  <c r="E329" i="6" s="1"/>
  <c r="G338" i="7"/>
  <c r="E335" i="6" s="1"/>
  <c r="F276" i="4"/>
  <c r="F279" i="4"/>
  <c r="F63" i="4"/>
  <c r="F206" i="4"/>
  <c r="F277" i="4"/>
  <c r="F61" i="4"/>
  <c r="F207" i="4"/>
  <c r="F278" i="4"/>
  <c r="F62" i="4"/>
  <c r="F133" i="4"/>
  <c r="F75" i="4"/>
  <c r="F60" i="4"/>
  <c r="F39" i="4"/>
  <c r="F132" i="4"/>
  <c r="F48" i="4"/>
  <c r="F5" i="4"/>
  <c r="F205" i="4"/>
  <c r="F74" i="4"/>
  <c r="F38" i="4"/>
  <c r="F49" i="4"/>
  <c r="F12" i="7"/>
  <c r="F36" i="7"/>
  <c r="F60" i="7"/>
  <c r="F84" i="7"/>
  <c r="F108" i="7"/>
  <c r="F132" i="7"/>
  <c r="F156" i="7"/>
  <c r="F180" i="7"/>
  <c r="F204" i="7"/>
  <c r="F228" i="7"/>
  <c r="F252" i="7"/>
  <c r="F276" i="7"/>
  <c r="F300" i="7"/>
  <c r="F324" i="7"/>
  <c r="F24" i="7"/>
  <c r="F48" i="7"/>
  <c r="F72" i="7"/>
  <c r="F96" i="7"/>
  <c r="F120" i="7"/>
  <c r="F144" i="7"/>
  <c r="F168" i="7"/>
  <c r="F192" i="7"/>
  <c r="F216" i="7"/>
  <c r="F240" i="7"/>
  <c r="F264" i="7"/>
  <c r="F288" i="7"/>
  <c r="F312" i="7"/>
  <c r="F336" i="7"/>
  <c r="F13" i="7"/>
  <c r="F37" i="7"/>
  <c r="F61" i="7"/>
  <c r="F85" i="7"/>
  <c r="F109" i="7"/>
  <c r="F133" i="7"/>
  <c r="F157" i="7"/>
  <c r="F181" i="7"/>
  <c r="F205" i="7"/>
  <c r="F229" i="7"/>
  <c r="F253" i="7"/>
  <c r="F277" i="7"/>
  <c r="F301" i="7"/>
  <c r="F325" i="7"/>
  <c r="F31" i="7"/>
  <c r="F151" i="7"/>
  <c r="F199" i="7"/>
  <c r="F55" i="7"/>
  <c r="F79" i="7"/>
  <c r="F103" i="7"/>
  <c r="F223" i="7"/>
  <c r="F295" i="7"/>
  <c r="F7" i="7"/>
  <c r="F127" i="7"/>
  <c r="F175" i="7"/>
  <c r="F247" i="7"/>
  <c r="F271" i="7"/>
  <c r="F319" i="7"/>
  <c r="F142" i="7"/>
  <c r="F262" i="7"/>
  <c r="F22" i="7"/>
  <c r="F94" i="7"/>
  <c r="F310" i="7"/>
  <c r="F70" i="7"/>
  <c r="F214" i="7"/>
  <c r="F286" i="7"/>
  <c r="F46" i="7"/>
  <c r="F118" i="7"/>
  <c r="F190" i="7"/>
  <c r="F334" i="7"/>
  <c r="F166" i="7"/>
  <c r="F238" i="7"/>
  <c r="F321" i="7"/>
  <c r="F9" i="7"/>
  <c r="F81" i="7"/>
  <c r="F153" i="7"/>
  <c r="F33" i="7"/>
  <c r="F105" i="7"/>
  <c r="F177" i="7"/>
  <c r="F249" i="7"/>
  <c r="F225" i="7"/>
  <c r="F297" i="7"/>
  <c r="F57" i="7"/>
  <c r="F129" i="7"/>
  <c r="F201" i="7"/>
  <c r="F273" i="7"/>
  <c r="F68" i="7"/>
  <c r="F140" i="7"/>
  <c r="F212" i="7"/>
  <c r="F284" i="7"/>
  <c r="F44" i="7"/>
  <c r="F116" i="7"/>
  <c r="F188" i="7"/>
  <c r="F260" i="7"/>
  <c r="F332" i="7"/>
  <c r="F236" i="7"/>
  <c r="F308" i="7"/>
  <c r="F20" i="7"/>
  <c r="F92" i="7"/>
  <c r="F164" i="7"/>
  <c r="F25" i="7"/>
  <c r="F49" i="7"/>
  <c r="F73" i="7"/>
  <c r="F97" i="7"/>
  <c r="F121" i="7"/>
  <c r="F145" i="7"/>
  <c r="F169" i="7"/>
  <c r="F193" i="7"/>
  <c r="F217" i="7"/>
  <c r="F241" i="7"/>
  <c r="F265" i="7"/>
  <c r="F289" i="7"/>
  <c r="F313" i="7"/>
  <c r="F337" i="7"/>
  <c r="F122" i="7"/>
  <c r="F146" i="7"/>
  <c r="F170" i="7"/>
  <c r="F194" i="7"/>
  <c r="F266" i="7"/>
  <c r="F26" i="7"/>
  <c r="F50" i="7"/>
  <c r="F74" i="7"/>
  <c r="F98" i="7"/>
  <c r="F218" i="7"/>
  <c r="F242" i="7"/>
  <c r="F290" i="7"/>
  <c r="F314" i="7"/>
  <c r="F338" i="7"/>
  <c r="F5" i="7"/>
  <c r="F125" i="7"/>
  <c r="F173" i="7"/>
  <c r="F221" i="7"/>
  <c r="F269" i="7"/>
  <c r="F317" i="7"/>
  <c r="F197" i="7"/>
  <c r="F245" i="7"/>
  <c r="F77" i="7"/>
  <c r="F293" i="7"/>
  <c r="F29" i="7"/>
  <c r="F53" i="7"/>
  <c r="F101" i="7"/>
  <c r="F149" i="7"/>
  <c r="F32" i="7"/>
  <c r="F104" i="7"/>
  <c r="F176" i="7"/>
  <c r="F248" i="7"/>
  <c r="F56" i="7"/>
  <c r="F128" i="7"/>
  <c r="F200" i="7"/>
  <c r="F320" i="7"/>
  <c r="F8" i="7"/>
  <c r="F80" i="7"/>
  <c r="F152" i="7"/>
  <c r="F224" i="7"/>
  <c r="F296" i="7"/>
  <c r="F272" i="7"/>
  <c r="F35" i="7"/>
  <c r="F323" i="7"/>
  <c r="F59" i="7"/>
  <c r="F107" i="7"/>
  <c r="F179" i="7"/>
  <c r="F251" i="7"/>
  <c r="F11" i="7"/>
  <c r="F83" i="7"/>
  <c r="F155" i="7"/>
  <c r="F227" i="7"/>
  <c r="F299" i="7"/>
  <c r="F131" i="7"/>
  <c r="F203" i="7"/>
  <c r="F275" i="7"/>
  <c r="F65" i="7"/>
  <c r="F41" i="7"/>
  <c r="F89" i="7"/>
  <c r="F137" i="7"/>
  <c r="F305" i="7"/>
  <c r="F17" i="7"/>
  <c r="F113" i="7"/>
  <c r="F161" i="7"/>
  <c r="F209" i="7"/>
  <c r="F257" i="7"/>
  <c r="F185" i="7"/>
  <c r="F233" i="7"/>
  <c r="F281" i="7"/>
  <c r="F329" i="7"/>
  <c r="F38" i="7"/>
  <c r="F86" i="7"/>
  <c r="F110" i="7"/>
  <c r="F230" i="7"/>
  <c r="F254" i="7"/>
  <c r="F302" i="7"/>
  <c r="F14" i="7"/>
  <c r="F62" i="7"/>
  <c r="F134" i="7"/>
  <c r="F158" i="7"/>
  <c r="F182" i="7"/>
  <c r="F206" i="7"/>
  <c r="F278" i="7"/>
  <c r="F326" i="7"/>
  <c r="F87" i="7"/>
  <c r="F111" i="7"/>
  <c r="F135" i="7"/>
  <c r="F159" i="7"/>
  <c r="F231" i="7"/>
  <c r="F255" i="7"/>
  <c r="F63" i="7"/>
  <c r="F207" i="7"/>
  <c r="F279" i="7"/>
  <c r="F15" i="7"/>
  <c r="F183" i="7"/>
  <c r="F303" i="7"/>
  <c r="F327" i="7"/>
  <c r="F39" i="7"/>
  <c r="F235" i="7"/>
  <c r="F283" i="7"/>
  <c r="F19" i="7"/>
  <c r="F115" i="7"/>
  <c r="F163" i="7"/>
  <c r="F187" i="7"/>
  <c r="F259" i="7"/>
  <c r="F43" i="7"/>
  <c r="F67" i="7"/>
  <c r="F91" i="7"/>
  <c r="F139" i="7"/>
  <c r="F211" i="7"/>
  <c r="F307" i="7"/>
  <c r="F331" i="7"/>
  <c r="F71" i="7"/>
  <c r="F143" i="7"/>
  <c r="F215" i="7"/>
  <c r="F287" i="7"/>
  <c r="F47" i="7"/>
  <c r="F119" i="7"/>
  <c r="F191" i="7"/>
  <c r="F263" i="7"/>
  <c r="F335" i="7"/>
  <c r="F95" i="7"/>
  <c r="F167" i="7"/>
  <c r="F239" i="7"/>
  <c r="F23" i="7"/>
  <c r="F311" i="7"/>
  <c r="F51" i="7"/>
  <c r="F195" i="7"/>
  <c r="F291" i="7"/>
  <c r="F339" i="7"/>
  <c r="F27" i="7"/>
  <c r="F75" i="7"/>
  <c r="F99" i="7"/>
  <c r="F123" i="7"/>
  <c r="F147" i="7"/>
  <c r="F171" i="7"/>
  <c r="F243" i="7"/>
  <c r="F315" i="7"/>
  <c r="F219" i="7"/>
  <c r="F267" i="7"/>
  <c r="F30" i="7"/>
  <c r="F102" i="7"/>
  <c r="F270" i="7"/>
  <c r="F54" i="7"/>
  <c r="F126" i="7"/>
  <c r="F198" i="7"/>
  <c r="F222" i="7"/>
  <c r="F294" i="7"/>
  <c r="F6" i="7"/>
  <c r="F78" i="7"/>
  <c r="F150" i="7"/>
  <c r="F174" i="7"/>
  <c r="F246" i="7"/>
  <c r="F318" i="7"/>
  <c r="F16" i="7"/>
  <c r="F40" i="7"/>
  <c r="F64" i="7"/>
  <c r="F232" i="7"/>
  <c r="F280" i="7"/>
  <c r="F112" i="7"/>
  <c r="F136" i="7"/>
  <c r="F184" i="7"/>
  <c r="F328" i="7"/>
  <c r="F88" i="7"/>
  <c r="F160" i="7"/>
  <c r="F208" i="7"/>
  <c r="F256" i="7"/>
  <c r="F304" i="7"/>
  <c r="F100" i="7"/>
  <c r="F124" i="7"/>
  <c r="F172" i="7"/>
  <c r="F316" i="7"/>
  <c r="F52" i="7"/>
  <c r="F76" i="7"/>
  <c r="F220" i="7"/>
  <c r="F268" i="7"/>
  <c r="F244" i="7"/>
  <c r="F292" i="7"/>
  <c r="F28" i="7"/>
  <c r="F148" i="7"/>
  <c r="F196" i="7"/>
  <c r="F340" i="7"/>
  <c r="F117" i="7"/>
  <c r="F189" i="7"/>
  <c r="F261" i="7"/>
  <c r="F333" i="7"/>
  <c r="F21" i="7"/>
  <c r="F93" i="7"/>
  <c r="F165" i="7"/>
  <c r="F237" i="7"/>
  <c r="F69" i="7"/>
  <c r="F141" i="7"/>
  <c r="F213" i="7"/>
  <c r="F285" i="7"/>
  <c r="F45" i="7"/>
  <c r="F309" i="7"/>
  <c r="F250" i="7"/>
  <c r="F10" i="7"/>
  <c r="F82" i="7"/>
  <c r="F154" i="7"/>
  <c r="F226" i="7"/>
  <c r="F130" i="7"/>
  <c r="F202" i="7"/>
  <c r="F274" i="7"/>
  <c r="F34" i="7"/>
  <c r="F106" i="7"/>
  <c r="F178" i="7"/>
  <c r="F322" i="7"/>
  <c r="F298" i="7"/>
  <c r="F58" i="7"/>
  <c r="F66" i="7"/>
  <c r="F162" i="7"/>
  <c r="F186" i="7"/>
  <c r="F234" i="7"/>
  <c r="F306" i="7"/>
  <c r="F18" i="7"/>
  <c r="F90" i="7"/>
  <c r="F138" i="7"/>
  <c r="F258" i="7"/>
  <c r="F330" i="7"/>
  <c r="F42" i="7"/>
  <c r="F114" i="7"/>
  <c r="F210" i="7"/>
  <c r="F282" i="7"/>
  <c r="F13" i="4"/>
  <c r="F23" i="4"/>
  <c r="F11" i="4"/>
  <c r="F204" i="4"/>
  <c r="F22" i="4"/>
  <c r="F10" i="4"/>
  <c r="F135" i="4"/>
  <c r="F21" i="4"/>
  <c r="F9" i="4"/>
  <c r="F134" i="4"/>
  <c r="F28" i="4"/>
  <c r="F20" i="4"/>
  <c r="F8" i="4"/>
  <c r="F19" i="4"/>
  <c r="F7" i="4"/>
  <c r="F16" i="4"/>
  <c r="F12" i="4"/>
  <c r="L29" i="7"/>
  <c r="D71" i="6"/>
  <c r="Q12" i="7"/>
  <c r="D147" i="6"/>
  <c r="D75" i="6"/>
  <c r="D190" i="6"/>
  <c r="D177" i="6"/>
  <c r="D302" i="6"/>
  <c r="D230" i="6"/>
  <c r="D218" i="6"/>
  <c r="F37" i="4"/>
  <c r="F180" i="4"/>
  <c r="F243" i="4"/>
  <c r="F99" i="4"/>
  <c r="F314" i="4"/>
  <c r="F242" i="4"/>
  <c r="F170" i="4"/>
  <c r="F98" i="4"/>
  <c r="F26" i="4"/>
  <c r="F181" i="4"/>
  <c r="F252" i="4"/>
  <c r="F171" i="4"/>
  <c r="F313" i="4"/>
  <c r="F241" i="4"/>
  <c r="F169" i="4"/>
  <c r="F97" i="4"/>
  <c r="F25" i="4"/>
  <c r="F109" i="4"/>
  <c r="F36" i="4"/>
  <c r="F315" i="4"/>
  <c r="F27" i="4"/>
  <c r="F312" i="4"/>
  <c r="F240" i="4"/>
  <c r="F168" i="4"/>
  <c r="F96" i="4"/>
  <c r="F24" i="4"/>
  <c r="F325" i="4"/>
  <c r="F108" i="4"/>
  <c r="F289" i="4"/>
  <c r="F217" i="4"/>
  <c r="F145" i="4"/>
  <c r="F73" i="4"/>
  <c r="F253" i="4"/>
  <c r="F324" i="4"/>
  <c r="F288" i="4"/>
  <c r="F216" i="4"/>
  <c r="F144" i="4"/>
  <c r="F72" i="4"/>
  <c r="F339" i="4"/>
  <c r="F303" i="4"/>
  <c r="F267" i="4"/>
  <c r="F231" i="4"/>
  <c r="F195" i="4"/>
  <c r="F159" i="4"/>
  <c r="F123" i="4"/>
  <c r="F87" i="4"/>
  <c r="F51" i="4"/>
  <c r="F15" i="4"/>
  <c r="F338" i="4"/>
  <c r="F302" i="4"/>
  <c r="F266" i="4"/>
  <c r="F230" i="4"/>
  <c r="F194" i="4"/>
  <c r="F158" i="4"/>
  <c r="F122" i="4"/>
  <c r="F86" i="4"/>
  <c r="F50" i="4"/>
  <c r="F14" i="4"/>
  <c r="F337" i="4"/>
  <c r="F301" i="4"/>
  <c r="F265" i="4"/>
  <c r="F229" i="4"/>
  <c r="F193" i="4"/>
  <c r="F157" i="4"/>
  <c r="F121" i="4"/>
  <c r="F85" i="4"/>
  <c r="F336" i="4"/>
  <c r="F300" i="4"/>
  <c r="F264" i="4"/>
  <c r="F228" i="4"/>
  <c r="F192" i="4"/>
  <c r="F156" i="4"/>
  <c r="F120" i="4"/>
  <c r="F84" i="4"/>
  <c r="F327" i="4"/>
  <c r="F291" i="4"/>
  <c r="F255" i="4"/>
  <c r="F219" i="4"/>
  <c r="F183" i="4"/>
  <c r="F147" i="4"/>
  <c r="F111" i="4"/>
  <c r="F326" i="4"/>
  <c r="F290" i="4"/>
  <c r="F254" i="4"/>
  <c r="F218" i="4"/>
  <c r="F182" i="4"/>
  <c r="F146" i="4"/>
  <c r="F110" i="4"/>
  <c r="F335" i="4"/>
  <c r="F323" i="4"/>
  <c r="F311" i="4"/>
  <c r="F299" i="4"/>
  <c r="F287" i="4"/>
  <c r="F275" i="4"/>
  <c r="F263" i="4"/>
  <c r="F251" i="4"/>
  <c r="F239" i="4"/>
  <c r="F227" i="4"/>
  <c r="F215" i="4"/>
  <c r="F203" i="4"/>
  <c r="F191" i="4"/>
  <c r="F179" i="4"/>
  <c r="F167" i="4"/>
  <c r="F155" i="4"/>
  <c r="F143" i="4"/>
  <c r="F131" i="4"/>
  <c r="F119" i="4"/>
  <c r="F107" i="4"/>
  <c r="F95" i="4"/>
  <c r="F83" i="4"/>
  <c r="F71" i="4"/>
  <c r="F59" i="4"/>
  <c r="F47" i="4"/>
  <c r="F35" i="4"/>
  <c r="F334" i="4"/>
  <c r="F322" i="4"/>
  <c r="F310" i="4"/>
  <c r="F298" i="4"/>
  <c r="F286" i="4"/>
  <c r="F274" i="4"/>
  <c r="F262" i="4"/>
  <c r="F250" i="4"/>
  <c r="F238" i="4"/>
  <c r="F226" i="4"/>
  <c r="F214" i="4"/>
  <c r="F202" i="4"/>
  <c r="F190" i="4"/>
  <c r="F178" i="4"/>
  <c r="F166" i="4"/>
  <c r="F154" i="4"/>
  <c r="F142" i="4"/>
  <c r="F130" i="4"/>
  <c r="F118" i="4"/>
  <c r="F106" i="4"/>
  <c r="F94" i="4"/>
  <c r="F82" i="4"/>
  <c r="F70" i="4"/>
  <c r="F58" i="4"/>
  <c r="F46" i="4"/>
  <c r="F34" i="4"/>
  <c r="F333" i="4"/>
  <c r="F321" i="4"/>
  <c r="F309" i="4"/>
  <c r="F297" i="4"/>
  <c r="F285" i="4"/>
  <c r="F273" i="4"/>
  <c r="F261" i="4"/>
  <c r="F249" i="4"/>
  <c r="F237" i="4"/>
  <c r="F225" i="4"/>
  <c r="F213" i="4"/>
  <c r="F201" i="4"/>
  <c r="F189" i="4"/>
  <c r="F177" i="4"/>
  <c r="F165" i="4"/>
  <c r="F153" i="4"/>
  <c r="F141" i="4"/>
  <c r="F129" i="4"/>
  <c r="F117" i="4"/>
  <c r="F105" i="4"/>
  <c r="F93" i="4"/>
  <c r="F81" i="4"/>
  <c r="F69" i="4"/>
  <c r="F57" i="4"/>
  <c r="F45" i="4"/>
  <c r="F33" i="4"/>
  <c r="F332" i="4"/>
  <c r="F320" i="4"/>
  <c r="F308" i="4"/>
  <c r="F296" i="4"/>
  <c r="F284" i="4"/>
  <c r="F272" i="4"/>
  <c r="F260" i="4"/>
  <c r="F248" i="4"/>
  <c r="F236" i="4"/>
  <c r="F224" i="4"/>
  <c r="F212" i="4"/>
  <c r="F200" i="4"/>
  <c r="F188" i="4"/>
  <c r="F176" i="4"/>
  <c r="F164" i="4"/>
  <c r="F152" i="4"/>
  <c r="F140" i="4"/>
  <c r="F128" i="4"/>
  <c r="F116" i="4"/>
  <c r="F104" i="4"/>
  <c r="F92" i="4"/>
  <c r="F80" i="4"/>
  <c r="F68" i="4"/>
  <c r="F56" i="4"/>
  <c r="F44" i="4"/>
  <c r="F32" i="4"/>
  <c r="F331" i="4"/>
  <c r="F319" i="4"/>
  <c r="F307" i="4"/>
  <c r="F295" i="4"/>
  <c r="F283" i="4"/>
  <c r="F271" i="4"/>
  <c r="F259" i="4"/>
  <c r="F247" i="4"/>
  <c r="F235" i="4"/>
  <c r="F223" i="4"/>
  <c r="F211" i="4"/>
  <c r="F199" i="4"/>
  <c r="F187" i="4"/>
  <c r="F175" i="4"/>
  <c r="F163" i="4"/>
  <c r="F151" i="4"/>
  <c r="F139" i="4"/>
  <c r="F127" i="4"/>
  <c r="F115" i="4"/>
  <c r="F103" i="4"/>
  <c r="F91" i="4"/>
  <c r="F79" i="4"/>
  <c r="F67" i="4"/>
  <c r="F55" i="4"/>
  <c r="F43" i="4"/>
  <c r="F31" i="4"/>
  <c r="F330" i="4"/>
  <c r="F318" i="4"/>
  <c r="F306" i="4"/>
  <c r="F294" i="4"/>
  <c r="F282" i="4"/>
  <c r="F270" i="4"/>
  <c r="F258" i="4"/>
  <c r="F246" i="4"/>
  <c r="F234" i="4"/>
  <c r="F222" i="4"/>
  <c r="F210" i="4"/>
  <c r="F198" i="4"/>
  <c r="F186" i="4"/>
  <c r="F174" i="4"/>
  <c r="F162" i="4"/>
  <c r="F150" i="4"/>
  <c r="F138" i="4"/>
  <c r="F126" i="4"/>
  <c r="F114" i="4"/>
  <c r="F102" i="4"/>
  <c r="F90" i="4"/>
  <c r="F78" i="4"/>
  <c r="F66" i="4"/>
  <c r="F54" i="4"/>
  <c r="F42" i="4"/>
  <c r="F30" i="4"/>
  <c r="F329" i="4"/>
  <c r="F317" i="4"/>
  <c r="F305" i="4"/>
  <c r="F293" i="4"/>
  <c r="F281" i="4"/>
  <c r="F269" i="4"/>
  <c r="F257" i="4"/>
  <c r="F245" i="4"/>
  <c r="F233" i="4"/>
  <c r="F221" i="4"/>
  <c r="F209" i="4"/>
  <c r="F197" i="4"/>
  <c r="F185" i="4"/>
  <c r="F173" i="4"/>
  <c r="F161" i="4"/>
  <c r="F149" i="4"/>
  <c r="F137" i="4"/>
  <c r="F125" i="4"/>
  <c r="F113" i="4"/>
  <c r="F101" i="4"/>
  <c r="F89" i="4"/>
  <c r="F77" i="4"/>
  <c r="F65" i="4"/>
  <c r="F53" i="4"/>
  <c r="F41" i="4"/>
  <c r="F340" i="4"/>
  <c r="F328" i="4"/>
  <c r="F316" i="4"/>
  <c r="F304" i="4"/>
  <c r="F292" i="4"/>
  <c r="F280" i="4"/>
  <c r="F268" i="4"/>
  <c r="F256" i="4"/>
  <c r="F244" i="4"/>
  <c r="F232" i="4"/>
  <c r="F220" i="4"/>
  <c r="F208" i="4"/>
  <c r="F196" i="4"/>
  <c r="F184" i="4"/>
  <c r="F172" i="4"/>
  <c r="F160" i="4"/>
  <c r="F148" i="4"/>
  <c r="F136" i="4"/>
  <c r="F124" i="4"/>
  <c r="F112" i="4"/>
  <c r="F100" i="4"/>
  <c r="F88" i="4"/>
  <c r="F76" i="4"/>
  <c r="F64" i="4"/>
  <c r="F52" i="4"/>
  <c r="F40" i="4"/>
  <c r="D13" i="6"/>
  <c r="D60" i="6"/>
  <c r="D44" i="6"/>
  <c r="D24" i="6"/>
  <c r="D227" i="6"/>
  <c r="D59" i="6"/>
  <c r="I272" i="4" l="1"/>
  <c r="I31" i="4"/>
  <c r="I160" i="4"/>
  <c r="I262" i="4"/>
  <c r="I122" i="4"/>
  <c r="I219" i="4"/>
  <c r="I130" i="4"/>
  <c r="I181" i="4"/>
  <c r="I102" i="4"/>
  <c r="I249" i="4"/>
  <c r="I180" i="4"/>
  <c r="I55" i="4"/>
  <c r="I95" i="4"/>
  <c r="I290" i="4"/>
  <c r="I150" i="4"/>
  <c r="I340" i="4"/>
  <c r="I20" i="4"/>
  <c r="I61" i="4"/>
  <c r="I302" i="4"/>
  <c r="I233" i="4"/>
  <c r="I292" i="4"/>
  <c r="I22" i="4"/>
  <c r="I166" i="4"/>
  <c r="I217" i="4"/>
  <c r="I170" i="4"/>
  <c r="I314" i="4"/>
  <c r="I42" i="4"/>
  <c r="I27" i="4"/>
  <c r="I330" i="4"/>
  <c r="I101" i="4"/>
  <c r="I245" i="4"/>
  <c r="I318" i="4"/>
  <c r="I141" i="4"/>
  <c r="I285" i="4"/>
  <c r="I171" i="4"/>
  <c r="I40" i="4"/>
  <c r="I264" i="4"/>
  <c r="I156" i="4"/>
  <c r="I252" i="4"/>
  <c r="I216" i="4"/>
  <c r="I176" i="4"/>
  <c r="I91" i="4"/>
  <c r="I235" i="4"/>
  <c r="I44" i="4"/>
  <c r="I34" i="4"/>
  <c r="I178" i="4"/>
  <c r="I322" i="4"/>
  <c r="I131" i="4"/>
  <c r="I275" i="4"/>
  <c r="I85" i="4"/>
  <c r="I229" i="4"/>
  <c r="I38" i="4"/>
  <c r="I182" i="4"/>
  <c r="I326" i="4"/>
  <c r="I114" i="4"/>
  <c r="I39" i="4"/>
  <c r="I18" i="4"/>
  <c r="I113" i="4"/>
  <c r="I257" i="4"/>
  <c r="I9" i="4"/>
  <c r="I153" i="4"/>
  <c r="I297" i="4"/>
  <c r="I207" i="4"/>
  <c r="I112" i="4"/>
  <c r="I336" i="4"/>
  <c r="I88" i="4"/>
  <c r="I64" i="4"/>
  <c r="I288" i="4"/>
  <c r="I224" i="4"/>
  <c r="I169" i="4"/>
  <c r="I54" i="4"/>
  <c r="I237" i="4"/>
  <c r="I312" i="4"/>
  <c r="I187" i="4"/>
  <c r="I227" i="4"/>
  <c r="I90" i="4"/>
  <c r="I255" i="4"/>
  <c r="I8" i="4"/>
  <c r="I49" i="4"/>
  <c r="I198" i="4"/>
  <c r="I279" i="4"/>
  <c r="I10" i="4"/>
  <c r="I14" i="4"/>
  <c r="I89" i="4"/>
  <c r="I273" i="4"/>
  <c r="I28" i="4"/>
  <c r="I32" i="4"/>
  <c r="I73" i="4"/>
  <c r="I212" i="4"/>
  <c r="I190" i="4"/>
  <c r="I241" i="4"/>
  <c r="I138" i="4"/>
  <c r="I165" i="4"/>
  <c r="I136" i="4"/>
  <c r="I92" i="4"/>
  <c r="I248" i="4"/>
  <c r="I115" i="4"/>
  <c r="I259" i="4"/>
  <c r="I68" i="4"/>
  <c r="I58" i="4"/>
  <c r="I202" i="4"/>
  <c r="I11" i="4"/>
  <c r="I155" i="4"/>
  <c r="I299" i="4"/>
  <c r="I109" i="4"/>
  <c r="I253" i="4"/>
  <c r="I62" i="4"/>
  <c r="I206" i="4"/>
  <c r="I258" i="4"/>
  <c r="I63" i="4"/>
  <c r="I186" i="4"/>
  <c r="I137" i="4"/>
  <c r="I281" i="4"/>
  <c r="I33" i="4"/>
  <c r="I177" i="4"/>
  <c r="I321" i="4"/>
  <c r="I291" i="4"/>
  <c r="I256" i="4"/>
  <c r="I84" i="4"/>
  <c r="I172" i="4"/>
  <c r="I208" i="4"/>
  <c r="I300" i="4"/>
  <c r="I319" i="4"/>
  <c r="I25" i="4"/>
  <c r="I197" i="4"/>
  <c r="I108" i="4"/>
  <c r="I331" i="4"/>
  <c r="I37" i="4"/>
  <c r="I210" i="4"/>
  <c r="I66" i="4"/>
  <c r="I268" i="4"/>
  <c r="I199" i="4"/>
  <c r="I239" i="4"/>
  <c r="I306" i="4"/>
  <c r="I303" i="4"/>
  <c r="I104" i="4"/>
  <c r="I298" i="4"/>
  <c r="I15" i="4"/>
  <c r="I315" i="4"/>
  <c r="I79" i="4"/>
  <c r="I263" i="4"/>
  <c r="I46" i="4"/>
  <c r="I97" i="4"/>
  <c r="I51" i="4"/>
  <c r="I309" i="4"/>
  <c r="I168" i="4"/>
  <c r="I128" i="4"/>
  <c r="I284" i="4"/>
  <c r="I127" i="4"/>
  <c r="I271" i="4"/>
  <c r="I80" i="4"/>
  <c r="I70" i="4"/>
  <c r="I214" i="4"/>
  <c r="I23" i="4"/>
  <c r="I167" i="4"/>
  <c r="I311" i="4"/>
  <c r="I121" i="4"/>
  <c r="I265" i="4"/>
  <c r="I74" i="4"/>
  <c r="I218" i="4"/>
  <c r="I30" i="4"/>
  <c r="I75" i="4"/>
  <c r="I282" i="4"/>
  <c r="I149" i="4"/>
  <c r="I293" i="4"/>
  <c r="I45" i="4"/>
  <c r="I189" i="4"/>
  <c r="I333" i="4"/>
  <c r="I327" i="4"/>
  <c r="I328" i="4"/>
  <c r="I316" i="4"/>
  <c r="I60" i="4"/>
  <c r="I280" i="4"/>
  <c r="I118" i="4"/>
  <c r="I313" i="4"/>
  <c r="I53" i="4"/>
  <c r="I6" i="4"/>
  <c r="I5" i="4"/>
  <c r="I354" i="4"/>
  <c r="I342" i="4"/>
  <c r="I352" i="4"/>
  <c r="I349" i="4"/>
  <c r="I343" i="4"/>
  <c r="I362" i="4"/>
  <c r="I350" i="4"/>
  <c r="I344" i="4"/>
  <c r="I364" i="4"/>
  <c r="I359" i="4"/>
  <c r="I357" i="4"/>
  <c r="I351" i="4"/>
  <c r="I363" i="4"/>
  <c r="I346" i="4"/>
  <c r="I347" i="4"/>
  <c r="I345" i="4"/>
  <c r="I353" i="4"/>
  <c r="I356" i="4"/>
  <c r="I358" i="4"/>
  <c r="I355" i="4"/>
  <c r="I341" i="4"/>
  <c r="I360" i="4"/>
  <c r="I348" i="4"/>
  <c r="I361" i="4"/>
  <c r="I228" i="4"/>
  <c r="I43" i="4"/>
  <c r="I83" i="4"/>
  <c r="I134" i="4"/>
  <c r="I209" i="4"/>
  <c r="I48" i="4"/>
  <c r="I320" i="4"/>
  <c r="I193" i="4"/>
  <c r="I162" i="4"/>
  <c r="I117" i="4"/>
  <c r="I96" i="4"/>
  <c r="I211" i="4"/>
  <c r="I107" i="4"/>
  <c r="I158" i="4"/>
  <c r="I234" i="4"/>
  <c r="I144" i="4"/>
  <c r="I152" i="4"/>
  <c r="I119" i="4"/>
  <c r="I56" i="4"/>
  <c r="I287" i="4"/>
  <c r="I338" i="4"/>
  <c r="I21" i="4"/>
  <c r="I184" i="4"/>
  <c r="I164" i="4"/>
  <c r="I308" i="4"/>
  <c r="I139" i="4"/>
  <c r="I283" i="4"/>
  <c r="I116" i="4"/>
  <c r="I82" i="4"/>
  <c r="I226" i="4"/>
  <c r="I35" i="4"/>
  <c r="I179" i="4"/>
  <c r="I323" i="4"/>
  <c r="I133" i="4"/>
  <c r="I277" i="4"/>
  <c r="I86" i="4"/>
  <c r="I230" i="4"/>
  <c r="I126" i="4"/>
  <c r="I87" i="4"/>
  <c r="I17" i="4"/>
  <c r="I161" i="4"/>
  <c r="I305" i="4"/>
  <c r="I57" i="4"/>
  <c r="I201" i="4"/>
  <c r="I123" i="4"/>
  <c r="I339" i="4"/>
  <c r="I232" i="4"/>
  <c r="I324" i="4"/>
  <c r="I132" i="4"/>
  <c r="I220" i="4"/>
  <c r="I24" i="4"/>
  <c r="I71" i="4"/>
  <c r="I266" i="4"/>
  <c r="I231" i="4"/>
  <c r="I260" i="4"/>
  <c r="I325" i="4"/>
  <c r="I65" i="4"/>
  <c r="I105" i="4"/>
  <c r="I304" i="4"/>
  <c r="I142" i="4"/>
  <c r="I337" i="4"/>
  <c r="I77" i="4"/>
  <c r="I261" i="4"/>
  <c r="I72" i="4"/>
  <c r="I67" i="4"/>
  <c r="I251" i="4"/>
  <c r="I294" i="4"/>
  <c r="I135" i="4"/>
  <c r="I223" i="4"/>
  <c r="I26" i="4"/>
  <c r="I247" i="4"/>
  <c r="I143" i="4"/>
  <c r="I194" i="4"/>
  <c r="I125" i="4"/>
  <c r="I243" i="4"/>
  <c r="I76" i="4"/>
  <c r="I200" i="4"/>
  <c r="I7" i="4"/>
  <c r="I151" i="4"/>
  <c r="I295" i="4"/>
  <c r="I140" i="4"/>
  <c r="I94" i="4"/>
  <c r="I238" i="4"/>
  <c r="I47" i="4"/>
  <c r="I191" i="4"/>
  <c r="I335" i="4"/>
  <c r="I145" i="4"/>
  <c r="I289" i="4"/>
  <c r="I98" i="4"/>
  <c r="I242" i="4"/>
  <c r="I222" i="4"/>
  <c r="I99" i="4"/>
  <c r="I29" i="4"/>
  <c r="I173" i="4"/>
  <c r="I317" i="4"/>
  <c r="I69" i="4"/>
  <c r="I213" i="4"/>
  <c r="I159" i="4"/>
  <c r="I147" i="4"/>
  <c r="I240" i="4"/>
  <c r="I52" i="4"/>
  <c r="I204" i="4"/>
  <c r="I12" i="4"/>
  <c r="I244" i="4"/>
  <c r="I175" i="4"/>
  <c r="I215" i="4"/>
  <c r="I78" i="4"/>
  <c r="I93" i="4"/>
  <c r="I196" i="4"/>
  <c r="I296" i="4"/>
  <c r="I274" i="4"/>
  <c r="I278" i="4"/>
  <c r="I267" i="4"/>
  <c r="I332" i="4"/>
  <c r="I286" i="4"/>
  <c r="I146" i="4"/>
  <c r="I221" i="4"/>
  <c r="I120" i="4"/>
  <c r="I154" i="4"/>
  <c r="I205" i="4"/>
  <c r="I246" i="4"/>
  <c r="I129" i="4"/>
  <c r="I192" i="4"/>
  <c r="I310" i="4"/>
  <c r="I103" i="4"/>
  <c r="I334" i="4"/>
  <c r="I50" i="4"/>
  <c r="I174" i="4"/>
  <c r="I269" i="4"/>
  <c r="I148" i="4"/>
  <c r="I236" i="4"/>
  <c r="I19" i="4"/>
  <c r="I163" i="4"/>
  <c r="I307" i="4"/>
  <c r="I188" i="4"/>
  <c r="I106" i="4"/>
  <c r="I250" i="4"/>
  <c r="I59" i="4"/>
  <c r="I203" i="4"/>
  <c r="I13" i="4"/>
  <c r="I157" i="4"/>
  <c r="I301" i="4"/>
  <c r="I110" i="4"/>
  <c r="I254" i="4"/>
  <c r="I270" i="4"/>
  <c r="I111" i="4"/>
  <c r="I41" i="4"/>
  <c r="I185" i="4"/>
  <c r="I329" i="4"/>
  <c r="I81" i="4"/>
  <c r="I225" i="4"/>
  <c r="I183" i="4"/>
  <c r="I195" i="4"/>
  <c r="I100" i="4"/>
  <c r="I124" i="4"/>
  <c r="I276" i="4"/>
  <c r="I16" i="4"/>
  <c r="I36" i="4"/>
  <c r="G363" i="4"/>
  <c r="G348" i="4"/>
  <c r="G346" i="4"/>
  <c r="G354" i="4"/>
  <c r="G364" i="4"/>
  <c r="G344" i="4"/>
  <c r="G357" i="4"/>
  <c r="G342" i="4"/>
  <c r="G362" i="4"/>
  <c r="G355" i="4"/>
  <c r="G352" i="4"/>
  <c r="G347" i="4"/>
  <c r="G345" i="4"/>
  <c r="G341" i="4"/>
  <c r="G353" i="4"/>
  <c r="G356" i="4"/>
  <c r="G361" i="4"/>
  <c r="G350" i="4"/>
  <c r="G343" i="4"/>
  <c r="G358" i="4"/>
  <c r="G349" i="4"/>
  <c r="G359" i="4"/>
  <c r="G351" i="4"/>
  <c r="G360" i="4"/>
  <c r="D345" i="1"/>
  <c r="F345" i="6" s="1"/>
  <c r="D177" i="1"/>
  <c r="D344" i="1"/>
  <c r="F344" i="6" s="1"/>
  <c r="D348" i="1"/>
  <c r="F348" i="6" s="1"/>
  <c r="D60" i="1"/>
  <c r="F60" i="6" s="1"/>
  <c r="D180" i="1"/>
  <c r="D71" i="1"/>
  <c r="F71" i="6" s="1"/>
  <c r="D340" i="1"/>
  <c r="F340" i="6" s="1"/>
  <c r="D351" i="1"/>
  <c r="F351" i="6" s="1"/>
  <c r="D341" i="1"/>
  <c r="F341" i="6" s="1"/>
  <c r="D145" i="1"/>
  <c r="F145" i="6" s="1"/>
  <c r="D143" i="1"/>
  <c r="F143" i="6" s="1"/>
  <c r="D24" i="1"/>
  <c r="D144" i="1"/>
  <c r="F144" i="6" s="1"/>
  <c r="D3" i="1"/>
  <c r="D75" i="1"/>
  <c r="D147" i="1"/>
  <c r="D343" i="1"/>
  <c r="F343" i="6" s="1"/>
  <c r="D190" i="1"/>
  <c r="D349" i="1"/>
  <c r="F349" i="6" s="1"/>
  <c r="D13" i="1"/>
  <c r="D350" i="1"/>
  <c r="F350" i="6" s="1"/>
  <c r="D134" i="1"/>
  <c r="D230" i="1"/>
  <c r="D302" i="1"/>
  <c r="D346" i="1"/>
  <c r="F346" i="6" s="1"/>
  <c r="D178" i="1"/>
  <c r="D342" i="1"/>
  <c r="F342" i="6" s="1"/>
  <c r="D347" i="1"/>
  <c r="F347" i="6" s="1"/>
  <c r="D59" i="1"/>
  <c r="D227" i="1"/>
  <c r="D189" i="1"/>
  <c r="F189" i="6" s="1"/>
  <c r="D218" i="1"/>
  <c r="G6" i="4"/>
  <c r="G18" i="4"/>
  <c r="G19" i="4"/>
  <c r="G204" i="4"/>
  <c r="G7" i="4"/>
  <c r="G143" i="4"/>
  <c r="G9" i="4"/>
  <c r="G21" i="4"/>
  <c r="G292" i="4"/>
  <c r="G211" i="4"/>
  <c r="G80" i="4"/>
  <c r="G172" i="4"/>
  <c r="G93" i="4"/>
  <c r="G233" i="4"/>
  <c r="G249" i="4"/>
  <c r="G42" i="4"/>
  <c r="G104" i="4"/>
  <c r="G336" i="4"/>
  <c r="G288" i="4"/>
  <c r="G339" i="4"/>
  <c r="G184" i="4"/>
  <c r="G261" i="4"/>
  <c r="G13" i="4"/>
  <c r="G325" i="4"/>
  <c r="G156" i="4"/>
  <c r="G340" i="4"/>
  <c r="G274" i="4"/>
  <c r="G136" i="4"/>
  <c r="G308" i="4"/>
  <c r="G53" i="4"/>
  <c r="G5" i="4"/>
  <c r="G153" i="4"/>
  <c r="G107" i="4"/>
  <c r="G148" i="4"/>
  <c r="G247" i="4"/>
  <c r="G316" i="4"/>
  <c r="G251" i="4"/>
  <c r="G91" i="4"/>
  <c r="G238" i="4"/>
  <c r="G186" i="4"/>
  <c r="G213" i="4"/>
  <c r="G191" i="4"/>
  <c r="G51" i="4"/>
  <c r="G338" i="4"/>
  <c r="G123" i="4"/>
  <c r="G328" i="4"/>
  <c r="G129" i="4"/>
  <c r="G101" i="4"/>
  <c r="G127" i="4"/>
  <c r="G273" i="4"/>
  <c r="G250" i="4"/>
  <c r="G54" i="4"/>
  <c r="G140" i="4"/>
  <c r="G227" i="4"/>
  <c r="G324" i="4"/>
  <c r="G39" i="4"/>
  <c r="G159" i="4"/>
  <c r="G52" i="4"/>
  <c r="G44" i="4"/>
  <c r="G335" i="4"/>
  <c r="G113" i="4"/>
  <c r="G163" i="4"/>
  <c r="G309" i="4"/>
  <c r="G66" i="4"/>
  <c r="G67" i="4"/>
  <c r="G297" i="4"/>
  <c r="G262" i="4"/>
  <c r="G49" i="4"/>
  <c r="G135" i="4"/>
  <c r="G14" i="4"/>
  <c r="G26" i="4"/>
  <c r="G64" i="4"/>
  <c r="G208" i="4"/>
  <c r="G92" i="4"/>
  <c r="G12" i="4"/>
  <c r="G269" i="4"/>
  <c r="G284" i="4"/>
  <c r="G298" i="4"/>
  <c r="G78" i="4"/>
  <c r="G103" i="4"/>
  <c r="G224" i="4"/>
  <c r="G286" i="4"/>
  <c r="G97" i="4"/>
  <c r="G171" i="4"/>
  <c r="G50" i="4"/>
  <c r="G231" i="4"/>
  <c r="G43" i="4"/>
  <c r="G237" i="4"/>
  <c r="G281" i="4"/>
  <c r="G46" i="4"/>
  <c r="G90" i="4"/>
  <c r="G260" i="4"/>
  <c r="G323" i="4"/>
  <c r="G158" i="4"/>
  <c r="G87" i="4"/>
  <c r="G110" i="4"/>
  <c r="G79" i="4"/>
  <c r="G280" i="4"/>
  <c r="G131" i="4"/>
  <c r="G197" i="4"/>
  <c r="G166" i="4"/>
  <c r="G28" i="4"/>
  <c r="G319" i="4"/>
  <c r="G89" i="4"/>
  <c r="G176" i="4"/>
  <c r="G203" i="4"/>
  <c r="G330" i="4"/>
  <c r="G202" i="4"/>
  <c r="G62" i="4"/>
  <c r="G289" i="4"/>
  <c r="G301" i="4"/>
  <c r="G40" i="4"/>
  <c r="G8" i="4"/>
  <c r="G299" i="4"/>
  <c r="G245" i="4"/>
  <c r="G212" i="4"/>
  <c r="G239" i="4"/>
  <c r="G198" i="4"/>
  <c r="G226" i="4"/>
  <c r="G99" i="4"/>
  <c r="G337" i="4"/>
  <c r="G196" i="4"/>
  <c r="G165" i="4"/>
  <c r="G257" i="4"/>
  <c r="G248" i="4"/>
  <c r="G275" i="4"/>
  <c r="G210" i="4"/>
  <c r="G188" i="4"/>
  <c r="G263" i="4"/>
  <c r="G86" i="4"/>
  <c r="G37" i="4"/>
  <c r="G63" i="4"/>
  <c r="G276" i="4"/>
  <c r="G183" i="4"/>
  <c r="G220" i="4"/>
  <c r="G48" i="4"/>
  <c r="G235" i="4"/>
  <c r="G322" i="4"/>
  <c r="G234" i="4"/>
  <c r="G310" i="4"/>
  <c r="G312" i="4"/>
  <c r="G232" i="4"/>
  <c r="G285" i="4"/>
  <c r="G149" i="4"/>
  <c r="G271" i="4"/>
  <c r="G246" i="4"/>
  <c r="G334" i="4"/>
  <c r="G194" i="4"/>
  <c r="G146" i="4"/>
  <c r="G244" i="4"/>
  <c r="G200" i="4"/>
  <c r="G17" i="4"/>
  <c r="G305" i="4"/>
  <c r="G94" i="4"/>
  <c r="G223" i="4"/>
  <c r="G72" i="4"/>
  <c r="G242" i="4"/>
  <c r="G219" i="4"/>
  <c r="G147" i="4"/>
  <c r="G73" i="4"/>
  <c r="G182" i="4"/>
  <c r="G168" i="4"/>
  <c r="G60" i="4"/>
  <c r="G187" i="4"/>
  <c r="G296" i="4"/>
  <c r="G24" i="4"/>
  <c r="G134" i="4"/>
  <c r="G25" i="4"/>
  <c r="G114" i="4"/>
  <c r="G332" i="4"/>
  <c r="G121" i="4"/>
  <c r="G112" i="4"/>
  <c r="G256" i="4"/>
  <c r="G151" i="4"/>
  <c r="G35" i="4"/>
  <c r="G29" i="4"/>
  <c r="G173" i="4"/>
  <c r="G317" i="4"/>
  <c r="G32" i="4"/>
  <c r="G81" i="4"/>
  <c r="G118" i="4"/>
  <c r="G47" i="4"/>
  <c r="G84" i="4"/>
  <c r="G126" i="4"/>
  <c r="G270" i="4"/>
  <c r="G259" i="4"/>
  <c r="G33" i="4"/>
  <c r="G82" i="4"/>
  <c r="G23" i="4"/>
  <c r="G120" i="4"/>
  <c r="G193" i="4"/>
  <c r="G278" i="4"/>
  <c r="G255" i="4"/>
  <c r="G169" i="4"/>
  <c r="G206" i="4"/>
  <c r="G195" i="4"/>
  <c r="G109" i="4"/>
  <c r="G230" i="4"/>
  <c r="G192" i="4"/>
  <c r="G201" i="4"/>
  <c r="G125" i="4"/>
  <c r="G199" i="4"/>
  <c r="G22" i="4"/>
  <c r="G311" i="4"/>
  <c r="G222" i="4"/>
  <c r="G333" i="4"/>
  <c r="G287" i="4"/>
  <c r="G122" i="4"/>
  <c r="G61" i="4"/>
  <c r="G74" i="4"/>
  <c r="G76" i="4"/>
  <c r="G128" i="4"/>
  <c r="G137" i="4"/>
  <c r="G320" i="4"/>
  <c r="G36" i="4"/>
  <c r="G139" i="4"/>
  <c r="G10" i="4"/>
  <c r="G133" i="4"/>
  <c r="G207" i="4"/>
  <c r="G98" i="4"/>
  <c r="G267" i="4"/>
  <c r="G88" i="4"/>
  <c r="G164" i="4"/>
  <c r="G96" i="4"/>
  <c r="G293" i="4"/>
  <c r="G70" i="4"/>
  <c r="G102" i="4"/>
  <c r="G34" i="4"/>
  <c r="G85" i="4"/>
  <c r="G111" i="4"/>
  <c r="G315" i="4"/>
  <c r="G100" i="4"/>
  <c r="G115" i="4"/>
  <c r="G321" i="4"/>
  <c r="G161" i="4"/>
  <c r="G307" i="4"/>
  <c r="G45" i="4"/>
  <c r="G11" i="4"/>
  <c r="G258" i="4"/>
  <c r="G58" i="4"/>
  <c r="G157" i="4"/>
  <c r="G170" i="4"/>
  <c r="G236" i="4"/>
  <c r="G124" i="4"/>
  <c r="G268" i="4"/>
  <c r="G175" i="4"/>
  <c r="G272" i="4"/>
  <c r="G95" i="4"/>
  <c r="G41" i="4"/>
  <c r="G185" i="4"/>
  <c r="G329" i="4"/>
  <c r="G56" i="4"/>
  <c r="G117" i="4"/>
  <c r="G142" i="4"/>
  <c r="G71" i="4"/>
  <c r="G108" i="4"/>
  <c r="G138" i="4"/>
  <c r="G282" i="4"/>
  <c r="G295" i="4"/>
  <c r="G69" i="4"/>
  <c r="G106" i="4"/>
  <c r="G59" i="4"/>
  <c r="G132" i="4"/>
  <c r="G229" i="4"/>
  <c r="G291" i="4"/>
  <c r="G205" i="4"/>
  <c r="G243" i="4"/>
  <c r="G145" i="4"/>
  <c r="G266" i="4"/>
  <c r="G180" i="4"/>
  <c r="G150" i="4"/>
  <c r="G294" i="4"/>
  <c r="G331" i="4"/>
  <c r="G105" i="4"/>
  <c r="G130" i="4"/>
  <c r="G83" i="4"/>
  <c r="G240" i="4"/>
  <c r="G265" i="4"/>
  <c r="G302" i="4"/>
  <c r="G327" i="4"/>
  <c r="G241" i="4"/>
  <c r="G218" i="4"/>
  <c r="G279" i="4"/>
  <c r="G181" i="4"/>
  <c r="G314" i="4"/>
  <c r="G216" i="4"/>
  <c r="G162" i="4"/>
  <c r="G306" i="4"/>
  <c r="G20" i="4"/>
  <c r="G141" i="4"/>
  <c r="G154" i="4"/>
  <c r="G119" i="4"/>
  <c r="G264" i="4"/>
  <c r="G313" i="4"/>
  <c r="G326" i="4"/>
  <c r="G144" i="4"/>
  <c r="G277" i="4"/>
  <c r="G254" i="4"/>
  <c r="G217" i="4"/>
  <c r="G27" i="4"/>
  <c r="G228" i="4"/>
  <c r="G167" i="4"/>
  <c r="G65" i="4"/>
  <c r="G209" i="4"/>
  <c r="G31" i="4"/>
  <c r="G116" i="4"/>
  <c r="G189" i="4"/>
  <c r="G190" i="4"/>
  <c r="G16" i="4"/>
  <c r="G160" i="4"/>
  <c r="G304" i="4"/>
  <c r="G283" i="4"/>
  <c r="G57" i="4"/>
  <c r="G215" i="4"/>
  <c r="G77" i="4"/>
  <c r="G221" i="4"/>
  <c r="G55" i="4"/>
  <c r="G152" i="4"/>
  <c r="G225" i="4"/>
  <c r="G214" i="4"/>
  <c r="G179" i="4"/>
  <c r="G30" i="4"/>
  <c r="G174" i="4"/>
  <c r="G318" i="4"/>
  <c r="G68" i="4"/>
  <c r="G177" i="4"/>
  <c r="G178" i="4"/>
  <c r="G155" i="4"/>
  <c r="G300" i="4"/>
  <c r="G38" i="4"/>
  <c r="G15" i="4"/>
  <c r="G252" i="4"/>
  <c r="G290" i="4"/>
  <c r="G303" i="4"/>
  <c r="G253" i="4"/>
  <c r="G75" i="4"/>
  <c r="D189" i="6"/>
  <c r="D131" i="6"/>
  <c r="D134" i="6"/>
  <c r="D3" i="6"/>
  <c r="D178" i="6"/>
  <c r="D145" i="6"/>
  <c r="D65" i="6"/>
  <c r="D235" i="6"/>
  <c r="D221" i="6"/>
  <c r="D237" i="6"/>
  <c r="D87" i="6"/>
  <c r="D119" i="6"/>
  <c r="D306" i="6"/>
  <c r="D324" i="6"/>
  <c r="D182" i="6"/>
  <c r="D56" i="6"/>
  <c r="D257" i="6"/>
  <c r="D165" i="6"/>
  <c r="D159" i="6"/>
  <c r="D219" i="6"/>
  <c r="D115" i="6"/>
  <c r="D297" i="6"/>
  <c r="D52" i="6"/>
  <c r="D196" i="6"/>
  <c r="D127" i="6"/>
  <c r="D309" i="6"/>
  <c r="D53" i="6"/>
  <c r="D197" i="6"/>
  <c r="D139" i="6"/>
  <c r="D120" i="6"/>
  <c r="D114" i="6"/>
  <c r="D258" i="6"/>
  <c r="D176" i="6"/>
  <c r="D47" i="6"/>
  <c r="D319" i="6"/>
  <c r="D93" i="6"/>
  <c r="D212" i="6"/>
  <c r="D157" i="6"/>
  <c r="D153" i="6"/>
  <c r="D201" i="6"/>
  <c r="D122" i="6"/>
  <c r="D264" i="6"/>
  <c r="D21" i="6"/>
  <c r="D45" i="6"/>
  <c r="D132" i="6"/>
  <c r="D231" i="6"/>
  <c r="D209" i="6"/>
  <c r="D169" i="6"/>
  <c r="D76" i="6"/>
  <c r="D266" i="6"/>
  <c r="D260" i="6"/>
  <c r="D193" i="6"/>
  <c r="D38" i="6"/>
  <c r="D170" i="6"/>
  <c r="D202" i="6"/>
  <c r="D228" i="6"/>
  <c r="D72" i="6"/>
  <c r="D63" i="6"/>
  <c r="D255" i="6"/>
  <c r="D283" i="6"/>
  <c r="D107" i="6"/>
  <c r="D88" i="6"/>
  <c r="D232" i="6"/>
  <c r="D20" i="6"/>
  <c r="D286" i="6"/>
  <c r="D89" i="6"/>
  <c r="D233" i="6"/>
  <c r="D104" i="6"/>
  <c r="D6" i="6"/>
  <c r="D150" i="6"/>
  <c r="D294" i="6"/>
  <c r="D285" i="6"/>
  <c r="D151" i="6"/>
  <c r="D37" i="6"/>
  <c r="D254" i="6"/>
  <c r="D312" i="6"/>
  <c r="D43" i="6"/>
  <c r="D213" i="6"/>
  <c r="D250" i="6"/>
  <c r="D194" i="6"/>
  <c r="D163" i="6"/>
  <c r="D290" i="6"/>
  <c r="D26" i="6"/>
  <c r="D64" i="6"/>
  <c r="D271" i="6"/>
  <c r="D141" i="6"/>
  <c r="D265" i="6"/>
  <c r="D243" i="6"/>
  <c r="D307" i="6"/>
  <c r="D322" i="6"/>
  <c r="D8" i="6"/>
  <c r="D101" i="6"/>
  <c r="D70" i="6"/>
  <c r="D241" i="6"/>
  <c r="D112" i="6"/>
  <c r="D129" i="6"/>
  <c r="D32" i="6"/>
  <c r="D135" i="6"/>
  <c r="D291" i="6"/>
  <c r="D140" i="6"/>
  <c r="D109" i="6"/>
  <c r="D124" i="6"/>
  <c r="D268" i="6"/>
  <c r="D224" i="6"/>
  <c r="D289" i="6"/>
  <c r="D125" i="6"/>
  <c r="D269" i="6"/>
  <c r="D273" i="6"/>
  <c r="D42" i="6"/>
  <c r="D186" i="6"/>
  <c r="D330" i="6"/>
  <c r="D298" i="6"/>
  <c r="D211" i="6"/>
  <c r="D86" i="6"/>
  <c r="D48" i="6"/>
  <c r="D247" i="6"/>
  <c r="D94" i="6"/>
  <c r="D313" i="6"/>
  <c r="D74" i="6"/>
  <c r="D262" i="6"/>
  <c r="D326" i="6"/>
  <c r="D22" i="6"/>
  <c r="D51" i="6"/>
  <c r="D118" i="6"/>
  <c r="D79" i="6"/>
  <c r="D154" i="6"/>
  <c r="D238" i="6"/>
  <c r="D166" i="6"/>
  <c r="D100" i="6"/>
  <c r="D18" i="6"/>
  <c r="D10" i="6"/>
  <c r="D252" i="6"/>
  <c r="D108" i="6"/>
  <c r="D30" i="6"/>
  <c r="D199" i="6"/>
  <c r="D133" i="6"/>
  <c r="D303" i="6"/>
  <c r="D272" i="6"/>
  <c r="D130" i="6"/>
  <c r="D288" i="6"/>
  <c r="D158" i="6"/>
  <c r="D80" i="6"/>
  <c r="D146" i="6"/>
  <c r="D73" i="6"/>
  <c r="D179" i="6"/>
  <c r="D27" i="6"/>
  <c r="D15" i="6"/>
  <c r="D175" i="6"/>
  <c r="D156" i="6"/>
  <c r="D223" i="6"/>
  <c r="D138" i="6"/>
  <c r="D267" i="6"/>
  <c r="D308" i="6"/>
  <c r="D332" i="6"/>
  <c r="D116" i="6"/>
  <c r="D174" i="6"/>
  <c r="D261" i="6"/>
  <c r="D278" i="6"/>
  <c r="D137" i="6"/>
  <c r="D7" i="6"/>
  <c r="D11" i="6"/>
  <c r="D171" i="6"/>
  <c r="D315" i="6"/>
  <c r="D236" i="6"/>
  <c r="D4" i="6"/>
  <c r="D148" i="6"/>
  <c r="D292" i="6"/>
  <c r="D296" i="6"/>
  <c r="D5" i="6"/>
  <c r="D149" i="6"/>
  <c r="D293" i="6"/>
  <c r="D226" i="6"/>
  <c r="D66" i="6"/>
  <c r="D210" i="6"/>
  <c r="D55" i="6"/>
  <c r="D121" i="6"/>
  <c r="D259" i="6"/>
  <c r="D91" i="6"/>
  <c r="D96" i="6"/>
  <c r="D200" i="6"/>
  <c r="D33" i="6"/>
  <c r="D35" i="6"/>
  <c r="D12" i="6"/>
  <c r="D334" i="6"/>
  <c r="D205" i="6"/>
  <c r="D229" i="6"/>
  <c r="D299" i="6"/>
  <c r="D187" i="6"/>
  <c r="D110" i="6"/>
  <c r="D217" i="6"/>
  <c r="D204" i="6"/>
  <c r="D220" i="6"/>
  <c r="D95" i="6"/>
  <c r="D68" i="6"/>
  <c r="D167" i="6"/>
  <c r="D214" i="6"/>
  <c r="D279" i="6"/>
  <c r="D113" i="6"/>
  <c r="D191" i="6"/>
  <c r="D242" i="6"/>
  <c r="D188" i="6"/>
  <c r="D98" i="6"/>
  <c r="D198" i="6"/>
  <c r="D314" i="6"/>
  <c r="D183" i="6"/>
  <c r="D327" i="6"/>
  <c r="D284" i="6"/>
  <c r="D16" i="6"/>
  <c r="D160" i="6"/>
  <c r="D304" i="6"/>
  <c r="D69" i="6"/>
  <c r="D17" i="6"/>
  <c r="D161" i="6"/>
  <c r="D305" i="6"/>
  <c r="D274" i="6"/>
  <c r="D78" i="6"/>
  <c r="D222" i="6"/>
  <c r="D103" i="6"/>
  <c r="D277" i="6"/>
  <c r="D311" i="6"/>
  <c r="D203" i="6"/>
  <c r="D152" i="6"/>
  <c r="D248" i="6"/>
  <c r="D49" i="6"/>
  <c r="D263" i="6"/>
  <c r="D34" i="6"/>
  <c r="D155" i="6"/>
  <c r="D14" i="6"/>
  <c r="D23" i="6"/>
  <c r="D99" i="6"/>
  <c r="D131" i="1"/>
  <c r="D58" i="6"/>
  <c r="D126" i="6"/>
  <c r="D253" i="6"/>
  <c r="D62" i="6"/>
  <c r="D39" i="6"/>
  <c r="D77" i="6"/>
  <c r="D216" i="6"/>
  <c r="D244" i="6"/>
  <c r="D162" i="6"/>
  <c r="D323" i="6"/>
  <c r="D206" i="6"/>
  <c r="D256" i="6"/>
  <c r="D318" i="6"/>
  <c r="D164" i="6"/>
  <c r="D280" i="6"/>
  <c r="D54" i="6"/>
  <c r="D333" i="6"/>
  <c r="D195" i="6"/>
  <c r="D19" i="6"/>
  <c r="D57" i="6"/>
  <c r="D28" i="6"/>
  <c r="D172" i="6"/>
  <c r="D316" i="6"/>
  <c r="D117" i="6"/>
  <c r="D29" i="6"/>
  <c r="D173" i="6"/>
  <c r="D317" i="6"/>
  <c r="D310" i="6"/>
  <c r="D90" i="6"/>
  <c r="D234" i="6"/>
  <c r="D295" i="6"/>
  <c r="D9" i="6"/>
  <c r="D331" i="6"/>
  <c r="D251" i="6"/>
  <c r="D168" i="6"/>
  <c r="D81" i="6"/>
  <c r="D84" i="6"/>
  <c r="D50" i="6"/>
  <c r="D215" i="6"/>
  <c r="D61" i="6"/>
  <c r="D181" i="6"/>
  <c r="D46" i="6"/>
  <c r="D208" i="6"/>
  <c r="D270" i="6"/>
  <c r="D240" i="6"/>
  <c r="D321" i="6"/>
  <c r="D142" i="6"/>
  <c r="D282" i="6"/>
  <c r="D287" i="6"/>
  <c r="D245" i="6"/>
  <c r="D249" i="6"/>
  <c r="D111" i="6"/>
  <c r="D276" i="6"/>
  <c r="D106" i="6"/>
  <c r="D325" i="6"/>
  <c r="D123" i="6"/>
  <c r="D136" i="6"/>
  <c r="D281" i="6"/>
  <c r="D239" i="6"/>
  <c r="D36" i="6"/>
  <c r="D207" i="6"/>
  <c r="D67" i="6"/>
  <c r="D105" i="6"/>
  <c r="D40" i="6"/>
  <c r="D184" i="6"/>
  <c r="D328" i="6"/>
  <c r="D225" i="6"/>
  <c r="D41" i="6"/>
  <c r="D185" i="6"/>
  <c r="D329" i="6"/>
  <c r="D275" i="6"/>
  <c r="D102" i="6"/>
  <c r="D246" i="6"/>
  <c r="D128" i="6"/>
  <c r="D31" i="6"/>
  <c r="D83" i="6"/>
  <c r="D92" i="6"/>
  <c r="D192" i="6"/>
  <c r="D85" i="6"/>
  <c r="D97" i="6"/>
  <c r="D320" i="6"/>
  <c r="D82" i="6"/>
  <c r="D335" i="6"/>
  <c r="D25" i="6"/>
  <c r="D301" i="6"/>
  <c r="D300" i="6"/>
  <c r="D44" i="1"/>
  <c r="H338" i="6" l="1"/>
  <c r="H340" i="6"/>
  <c r="H343" i="6"/>
  <c r="H357" i="6"/>
  <c r="H348" i="6"/>
  <c r="H358" i="6"/>
  <c r="H359" i="6"/>
  <c r="H350" i="6"/>
  <c r="H346" i="6"/>
  <c r="H355" i="6"/>
  <c r="H352" i="6"/>
  <c r="H341" i="6"/>
  <c r="H344" i="6"/>
  <c r="H353" i="6"/>
  <c r="H356" i="6"/>
  <c r="H345" i="6"/>
  <c r="H349" i="6"/>
  <c r="H360" i="6"/>
  <c r="H354" i="6"/>
  <c r="H342" i="6"/>
  <c r="H337" i="6"/>
  <c r="H347" i="6"/>
  <c r="H339" i="6"/>
  <c r="H336" i="6"/>
  <c r="H351" i="6"/>
  <c r="H361" i="6"/>
  <c r="D339" i="1"/>
  <c r="F339" i="6" s="1"/>
  <c r="F3" i="6"/>
  <c r="D338" i="1"/>
  <c r="F338" i="6" s="1"/>
  <c r="F218" i="6"/>
  <c r="F302" i="6"/>
  <c r="F131" i="6"/>
  <c r="F13" i="6"/>
  <c r="F230" i="6"/>
  <c r="F177" i="6"/>
  <c r="F24" i="6"/>
  <c r="F180" i="6"/>
  <c r="F178" i="6"/>
  <c r="F44" i="6"/>
  <c r="F134" i="6"/>
  <c r="H145" i="6"/>
  <c r="H73" i="6"/>
  <c r="H327" i="6"/>
  <c r="H152" i="6"/>
  <c r="H5" i="6"/>
  <c r="H112" i="6"/>
  <c r="H227" i="6"/>
  <c r="H316" i="6"/>
  <c r="H12" i="6"/>
  <c r="H205" i="6"/>
  <c r="H38" i="6"/>
  <c r="H325" i="6"/>
  <c r="H128" i="6"/>
  <c r="H75" i="6"/>
  <c r="H9" i="6"/>
  <c r="H80" i="6"/>
  <c r="H291" i="6"/>
  <c r="H122" i="6"/>
  <c r="H67" i="6"/>
  <c r="H254" i="6"/>
  <c r="H235" i="6"/>
  <c r="H23" i="6"/>
  <c r="H318" i="6"/>
  <c r="H98" i="6"/>
  <c r="H72" i="6"/>
  <c r="H16" i="6"/>
  <c r="H141" i="6"/>
  <c r="H144" i="6"/>
  <c r="H93" i="6"/>
  <c r="H50" i="6"/>
  <c r="H99" i="6"/>
  <c r="H207" i="6"/>
  <c r="H137" i="6"/>
  <c r="H84" i="6"/>
  <c r="H113" i="6"/>
  <c r="H174" i="6"/>
  <c r="H272" i="6"/>
  <c r="H118" i="6"/>
  <c r="H95" i="6"/>
  <c r="H47" i="6"/>
  <c r="H237" i="6"/>
  <c r="H228" i="6"/>
  <c r="H104" i="6"/>
  <c r="H211" i="6"/>
  <c r="H20" i="6"/>
  <c r="H31" i="6"/>
  <c r="H264" i="6"/>
  <c r="H171" i="6"/>
  <c r="H76" i="6"/>
  <c r="H119" i="6"/>
  <c r="H40" i="6"/>
  <c r="H294" i="6"/>
  <c r="H276" i="6"/>
  <c r="H220" i="6"/>
  <c r="H136" i="6"/>
  <c r="H89" i="6"/>
  <c r="H335" i="6"/>
  <c r="H34" i="6"/>
  <c r="H197" i="6"/>
  <c r="H142" i="6"/>
  <c r="H188" i="6"/>
  <c r="H277" i="6"/>
  <c r="H70" i="6"/>
  <c r="H248" i="6"/>
  <c r="H4" i="6"/>
  <c r="H282" i="6"/>
  <c r="H177" i="6"/>
  <c r="H200" i="6"/>
  <c r="H14" i="6"/>
  <c r="H29" i="6"/>
  <c r="H155" i="6"/>
  <c r="H214" i="6"/>
  <c r="H139" i="6"/>
  <c r="H300" i="6"/>
  <c r="H301" i="6"/>
  <c r="H27" i="6"/>
  <c r="H114" i="6"/>
  <c r="H181" i="6"/>
  <c r="H147" i="6"/>
  <c r="H262" i="6"/>
  <c r="H279" i="6"/>
  <c r="H56" i="6"/>
  <c r="H158" i="6"/>
  <c r="H212" i="6"/>
  <c r="H224" i="6"/>
  <c r="H324" i="6"/>
  <c r="H105" i="6"/>
  <c r="H106" i="6"/>
  <c r="H315" i="6"/>
  <c r="H236" i="6"/>
  <c r="H295" i="6"/>
  <c r="H232" i="6"/>
  <c r="H165" i="6"/>
  <c r="H243" i="6"/>
  <c r="H298" i="6"/>
  <c r="H333" i="6"/>
  <c r="H187" i="6"/>
  <c r="H234" i="6"/>
  <c r="H286" i="6"/>
  <c r="H131" i="6"/>
  <c r="H176" i="6"/>
  <c r="H124" i="6"/>
  <c r="H117" i="6"/>
  <c r="H178" i="6"/>
  <c r="H97" i="6"/>
  <c r="H68" i="6"/>
  <c r="H11" i="6"/>
  <c r="H10" i="6"/>
  <c r="H151" i="6"/>
  <c r="H196" i="6"/>
  <c r="H148" i="6"/>
  <c r="H242" i="6"/>
  <c r="H85" i="6"/>
  <c r="H48" i="6"/>
  <c r="H216" i="6"/>
  <c r="H259" i="6"/>
  <c r="H283" i="6"/>
  <c r="H13" i="6"/>
  <c r="H296" i="6"/>
  <c r="H275" i="6"/>
  <c r="H160" i="6"/>
  <c r="H330" i="6"/>
  <c r="H314" i="6"/>
  <c r="H59" i="6"/>
  <c r="H323" i="6"/>
  <c r="H154" i="6"/>
  <c r="H274" i="6"/>
  <c r="H203" i="6"/>
  <c r="H170" i="6"/>
  <c r="H223" i="6"/>
  <c r="H15" i="6"/>
  <c r="H86" i="6"/>
  <c r="H121" i="6"/>
  <c r="H123" i="6"/>
  <c r="H26" i="6"/>
  <c r="H334" i="6"/>
  <c r="H210" i="6"/>
  <c r="H208" i="6"/>
  <c r="H62" i="6"/>
  <c r="H255" i="6"/>
  <c r="H79" i="6"/>
  <c r="H222" i="6"/>
  <c r="H266" i="6"/>
  <c r="H241" i="6"/>
  <c r="H33" i="6"/>
  <c r="H245" i="6"/>
  <c r="H134" i="6"/>
  <c r="H111" i="6"/>
  <c r="H90" i="6"/>
  <c r="H101" i="6"/>
  <c r="H55" i="6"/>
  <c r="H182" i="6"/>
  <c r="H146" i="6"/>
  <c r="H110" i="6"/>
  <c r="H100" i="6"/>
  <c r="H157" i="6"/>
  <c r="H168" i="6"/>
  <c r="H218" i="6"/>
  <c r="H215" i="6"/>
  <c r="H192" i="6"/>
  <c r="H321" i="6"/>
  <c r="H166" i="6"/>
  <c r="H133" i="6"/>
  <c r="H305" i="6"/>
  <c r="H63" i="6"/>
  <c r="H258" i="6"/>
  <c r="H317" i="6"/>
  <c r="H108" i="6"/>
  <c r="H163" i="6"/>
  <c r="H149" i="6"/>
  <c r="H308" i="6"/>
  <c r="H256" i="6"/>
  <c r="H267" i="6"/>
  <c r="H64" i="6"/>
  <c r="H270" i="6"/>
  <c r="H140" i="6"/>
  <c r="H290" i="6"/>
  <c r="H209" i="6"/>
  <c r="H219" i="6"/>
  <c r="H309" i="6"/>
  <c r="H287" i="6"/>
  <c r="H129" i="6"/>
  <c r="H69" i="6"/>
  <c r="H91" i="6"/>
  <c r="H273" i="6"/>
  <c r="H92" i="6"/>
  <c r="H260" i="6"/>
  <c r="H22" i="6"/>
  <c r="H41" i="6"/>
  <c r="H292" i="6"/>
  <c r="H261" i="6"/>
  <c r="H7" i="6"/>
  <c r="H328" i="6"/>
  <c r="H320" i="6"/>
  <c r="H103" i="6"/>
  <c r="H127" i="6"/>
  <c r="H189" i="6"/>
  <c r="H138" i="6"/>
  <c r="H288" i="6"/>
  <c r="H246" i="6"/>
  <c r="H239" i="6"/>
  <c r="H251" i="6"/>
  <c r="H54" i="6"/>
  <c r="H280" i="6"/>
  <c r="H221" i="6"/>
  <c r="H35" i="6"/>
  <c r="H229" i="6"/>
  <c r="H42" i="6"/>
  <c r="H329" i="6"/>
  <c r="H226" i="6"/>
  <c r="H57" i="6"/>
  <c r="H230" i="6"/>
  <c r="H206" i="6"/>
  <c r="H244" i="6"/>
  <c r="H120" i="6"/>
  <c r="H36" i="6"/>
  <c r="H184" i="6"/>
  <c r="H8" i="6"/>
  <c r="H249" i="6"/>
  <c r="H164" i="6"/>
  <c r="H94" i="6"/>
  <c r="H37" i="6"/>
  <c r="H162" i="6"/>
  <c r="H332" i="6"/>
  <c r="H326" i="6"/>
  <c r="H183" i="6"/>
  <c r="H51" i="6"/>
  <c r="H58" i="6"/>
  <c r="H60" i="6"/>
  <c r="H6" i="6"/>
  <c r="H28" i="6"/>
  <c r="H88" i="6"/>
  <c r="H87" i="6"/>
  <c r="H213" i="6"/>
  <c r="H96" i="6"/>
  <c r="H217" i="6"/>
  <c r="H74" i="6"/>
  <c r="H46" i="6"/>
  <c r="H49" i="6"/>
  <c r="H319" i="6"/>
  <c r="H185" i="6"/>
  <c r="H194" i="6"/>
  <c r="H167" i="6"/>
  <c r="H199" i="6"/>
  <c r="H52" i="6"/>
  <c r="H179" i="6"/>
  <c r="H175" i="6"/>
  <c r="H281" i="6"/>
  <c r="H180" i="6"/>
  <c r="H304" i="6"/>
  <c r="H285" i="6"/>
  <c r="H39" i="6"/>
  <c r="H78" i="6"/>
  <c r="H193" i="6"/>
  <c r="H156" i="6"/>
  <c r="H303" i="6"/>
  <c r="H204" i="6"/>
  <c r="H115" i="6"/>
  <c r="H268" i="6"/>
  <c r="H18" i="6"/>
  <c r="H313" i="6"/>
  <c r="H45" i="6"/>
  <c r="H17" i="6"/>
  <c r="H25" i="6"/>
  <c r="H322" i="6"/>
  <c r="H130" i="6"/>
  <c r="H190" i="6"/>
  <c r="H250" i="6"/>
  <c r="H253" i="6"/>
  <c r="H225" i="6"/>
  <c r="H310" i="6"/>
  <c r="H169" i="6"/>
  <c r="H202" i="6"/>
  <c r="H331" i="6"/>
  <c r="H159" i="6"/>
  <c r="H65" i="6"/>
  <c r="H186" i="6"/>
  <c r="H102" i="6"/>
  <c r="H271" i="6"/>
  <c r="H198" i="6"/>
  <c r="H77" i="6"/>
  <c r="H150" i="6"/>
  <c r="H289" i="6"/>
  <c r="H126" i="6"/>
  <c r="H143" i="6"/>
  <c r="H32" i="6"/>
  <c r="H44" i="6"/>
  <c r="H2" i="6"/>
  <c r="H66" i="6"/>
  <c r="H172" i="6"/>
  <c r="H71" i="6"/>
  <c r="H306" i="6"/>
  <c r="H109" i="6"/>
  <c r="H61" i="6"/>
  <c r="H293" i="6"/>
  <c r="H284" i="6"/>
  <c r="H231" i="6"/>
  <c r="H43" i="6"/>
  <c r="H233" i="6"/>
  <c r="H265" i="6"/>
  <c r="H240" i="6"/>
  <c r="H116" i="6"/>
  <c r="H161" i="6"/>
  <c r="H83" i="6"/>
  <c r="H278" i="6"/>
  <c r="H153" i="6"/>
  <c r="H3" i="6"/>
  <c r="H247" i="6"/>
  <c r="H107" i="6"/>
  <c r="H263" i="6"/>
  <c r="H81" i="6"/>
  <c r="H312" i="6"/>
  <c r="H191" i="6"/>
  <c r="H297" i="6"/>
  <c r="H19" i="6"/>
  <c r="H82" i="6"/>
  <c r="H195" i="6"/>
  <c r="H132" i="6"/>
  <c r="H24" i="6"/>
  <c r="H302" i="6"/>
  <c r="H252" i="6"/>
  <c r="H238" i="6"/>
  <c r="H125" i="6"/>
  <c r="H53" i="6"/>
  <c r="H173" i="6"/>
  <c r="H257" i="6"/>
  <c r="H311" i="6"/>
  <c r="H21" i="6"/>
  <c r="H30" i="6"/>
  <c r="H307" i="6"/>
  <c r="H201" i="6"/>
  <c r="H135" i="6"/>
  <c r="H269" i="6"/>
  <c r="H299" i="6"/>
  <c r="F75" i="6"/>
  <c r="F59" i="6"/>
  <c r="F190" i="6"/>
  <c r="F227" i="6"/>
  <c r="F147" i="6"/>
  <c r="D19" i="1"/>
  <c r="D229" i="1"/>
  <c r="D63" i="1"/>
  <c r="D337" i="1"/>
  <c r="F337" i="6" s="1"/>
  <c r="D154" i="1"/>
  <c r="D135" i="1"/>
  <c r="D83" i="1"/>
  <c r="D321" i="1"/>
  <c r="D181" i="1"/>
  <c r="D336" i="1"/>
  <c r="F336" i="6" s="1"/>
  <c r="D256" i="1"/>
  <c r="D77" i="1"/>
  <c r="D34" i="1"/>
  <c r="D311" i="1"/>
  <c r="D305" i="1"/>
  <c r="D16" i="1"/>
  <c r="D98" i="1"/>
  <c r="D214" i="1"/>
  <c r="D217" i="1"/>
  <c r="D205" i="1"/>
  <c r="D96" i="1"/>
  <c r="D66" i="1"/>
  <c r="D292" i="1"/>
  <c r="D11" i="1"/>
  <c r="D156" i="1"/>
  <c r="D163" i="1"/>
  <c r="D254" i="1"/>
  <c r="D6" i="1"/>
  <c r="D232" i="1"/>
  <c r="D193" i="1"/>
  <c r="D231" i="1"/>
  <c r="D201" i="1"/>
  <c r="D47" i="1"/>
  <c r="D197" i="1"/>
  <c r="D297" i="1"/>
  <c r="D257" i="1"/>
  <c r="D87" i="1"/>
  <c r="D10" i="1"/>
  <c r="D79" i="1"/>
  <c r="D326" i="1"/>
  <c r="D48" i="1"/>
  <c r="D42" i="1"/>
  <c r="D268" i="1"/>
  <c r="D32" i="1"/>
  <c r="D101" i="1"/>
  <c r="D141" i="1"/>
  <c r="D335" i="1"/>
  <c r="D239" i="1"/>
  <c r="D318" i="1"/>
  <c r="D155" i="1"/>
  <c r="D160" i="1"/>
  <c r="D210" i="1"/>
  <c r="D174" i="1"/>
  <c r="D272" i="1"/>
  <c r="D150" i="1"/>
  <c r="D122" i="1"/>
  <c r="D224" i="1"/>
  <c r="D111" i="1"/>
  <c r="D195" i="1"/>
  <c r="D116" i="1"/>
  <c r="D136" i="1"/>
  <c r="D316" i="1"/>
  <c r="D263" i="1"/>
  <c r="D110" i="1"/>
  <c r="D226" i="1"/>
  <c r="D7" i="1"/>
  <c r="D80" i="1"/>
  <c r="D37" i="1"/>
  <c r="D88" i="1"/>
  <c r="D72" i="1"/>
  <c r="D260" i="1"/>
  <c r="D237" i="1"/>
  <c r="D18" i="1"/>
  <c r="D118" i="1"/>
  <c r="D262" i="1"/>
  <c r="D86" i="1"/>
  <c r="D273" i="1"/>
  <c r="D124" i="1"/>
  <c r="D129" i="1"/>
  <c r="D8" i="1"/>
  <c r="D271" i="1"/>
  <c r="D29" i="1"/>
  <c r="D200" i="1"/>
  <c r="D20" i="1"/>
  <c r="D38" i="1"/>
  <c r="D105" i="1"/>
  <c r="D333" i="1"/>
  <c r="D334" i="1"/>
  <c r="D56" i="1"/>
  <c r="D300" i="1"/>
  <c r="D97" i="1"/>
  <c r="D128" i="1"/>
  <c r="D41" i="1"/>
  <c r="D67" i="1"/>
  <c r="D123" i="1"/>
  <c r="D245" i="1"/>
  <c r="D270" i="1"/>
  <c r="D215" i="1"/>
  <c r="D251" i="1"/>
  <c r="D310" i="1"/>
  <c r="D172" i="1"/>
  <c r="D54" i="1"/>
  <c r="D323" i="1"/>
  <c r="D62" i="1"/>
  <c r="D99" i="1"/>
  <c r="D49" i="1"/>
  <c r="D103" i="1"/>
  <c r="D17" i="1"/>
  <c r="D327" i="1"/>
  <c r="D242" i="1"/>
  <c r="D68" i="1"/>
  <c r="D187" i="1"/>
  <c r="D12" i="1"/>
  <c r="D259" i="1"/>
  <c r="D293" i="1"/>
  <c r="D4" i="1"/>
  <c r="D137" i="1"/>
  <c r="D308" i="1"/>
  <c r="D15" i="1"/>
  <c r="D158" i="1"/>
  <c r="D199" i="1"/>
  <c r="D250" i="1"/>
  <c r="D151" i="1"/>
  <c r="D233" i="1"/>
  <c r="D107" i="1"/>
  <c r="D228" i="1"/>
  <c r="D266" i="1"/>
  <c r="D45" i="1"/>
  <c r="D157" i="1"/>
  <c r="D258" i="1"/>
  <c r="D309" i="1"/>
  <c r="D219" i="1"/>
  <c r="D182" i="1"/>
  <c r="D221" i="1"/>
  <c r="D46" i="1"/>
  <c r="D204" i="1"/>
  <c r="D119" i="1"/>
  <c r="D61" i="1"/>
  <c r="D161" i="1"/>
  <c r="D53" i="1"/>
  <c r="D100" i="1"/>
  <c r="D74" i="1"/>
  <c r="D211" i="1"/>
  <c r="D269" i="1"/>
  <c r="D109" i="1"/>
  <c r="D112" i="1"/>
  <c r="D322" i="1"/>
  <c r="D64" i="1"/>
  <c r="D276" i="1"/>
  <c r="D274" i="1"/>
  <c r="D312" i="1"/>
  <c r="D52" i="1"/>
  <c r="D252" i="1"/>
  <c r="D320" i="1"/>
  <c r="D249" i="1"/>
  <c r="D90" i="1"/>
  <c r="D39" i="1"/>
  <c r="D284" i="1"/>
  <c r="D167" i="1"/>
  <c r="D91" i="1"/>
  <c r="D148" i="1"/>
  <c r="D332" i="1"/>
  <c r="D175" i="1"/>
  <c r="D133" i="1"/>
  <c r="D194" i="1"/>
  <c r="D104" i="1"/>
  <c r="D115" i="1"/>
  <c r="D301" i="1"/>
  <c r="D85" i="1"/>
  <c r="D246" i="1"/>
  <c r="D225" i="1"/>
  <c r="D207" i="1"/>
  <c r="D325" i="1"/>
  <c r="D287" i="1"/>
  <c r="D208" i="1"/>
  <c r="D50" i="1"/>
  <c r="D331" i="1"/>
  <c r="D317" i="1"/>
  <c r="D28" i="1"/>
  <c r="D280" i="1"/>
  <c r="D162" i="1"/>
  <c r="D253" i="1"/>
  <c r="D23" i="1"/>
  <c r="D248" i="1"/>
  <c r="D222" i="1"/>
  <c r="D69" i="1"/>
  <c r="D183" i="1"/>
  <c r="D191" i="1"/>
  <c r="D95" i="1"/>
  <c r="D35" i="1"/>
  <c r="D121" i="1"/>
  <c r="D149" i="1"/>
  <c r="D236" i="1"/>
  <c r="D278" i="1"/>
  <c r="D267" i="1"/>
  <c r="D27" i="1"/>
  <c r="D288" i="1"/>
  <c r="D30" i="1"/>
  <c r="D213" i="1"/>
  <c r="D285" i="1"/>
  <c r="D89" i="1"/>
  <c r="D283" i="1"/>
  <c r="D202" i="1"/>
  <c r="D76" i="1"/>
  <c r="D21" i="1"/>
  <c r="D212" i="1"/>
  <c r="D114" i="1"/>
  <c r="D127" i="1"/>
  <c r="D159" i="1"/>
  <c r="D324" i="1"/>
  <c r="D235" i="1"/>
  <c r="D92" i="1"/>
  <c r="D142" i="1"/>
  <c r="D216" i="1"/>
  <c r="D198" i="1"/>
  <c r="D171" i="1"/>
  <c r="D73" i="1"/>
  <c r="D319" i="1"/>
  <c r="D247" i="1"/>
  <c r="D265" i="1"/>
  <c r="D329" i="1"/>
  <c r="D31" i="1"/>
  <c r="D240" i="1"/>
  <c r="D206" i="1"/>
  <c r="D188" i="1"/>
  <c r="D153" i="1"/>
  <c r="D166" i="1"/>
  <c r="D313" i="1"/>
  <c r="D298" i="1"/>
  <c r="D125" i="1"/>
  <c r="D140" i="1"/>
  <c r="D307" i="1"/>
  <c r="D184" i="1"/>
  <c r="D81" i="1"/>
  <c r="D58" i="1"/>
  <c r="D279" i="1"/>
  <c r="D296" i="1"/>
  <c r="D223" i="1"/>
  <c r="D209" i="1"/>
  <c r="D22" i="1"/>
  <c r="D70" i="1"/>
  <c r="D82" i="1"/>
  <c r="D281" i="1"/>
  <c r="D117" i="1"/>
  <c r="D303" i="1"/>
  <c r="D185" i="1"/>
  <c r="D168" i="1"/>
  <c r="D277" i="1"/>
  <c r="D176" i="1"/>
  <c r="D25" i="1"/>
  <c r="D192" i="1"/>
  <c r="D102" i="1"/>
  <c r="D328" i="1"/>
  <c r="D36" i="1"/>
  <c r="D106" i="1"/>
  <c r="D282" i="1"/>
  <c r="D84" i="1"/>
  <c r="D9" i="1"/>
  <c r="D173" i="1"/>
  <c r="D57" i="1"/>
  <c r="D164" i="1"/>
  <c r="D244" i="1"/>
  <c r="D126" i="1"/>
  <c r="D14" i="1"/>
  <c r="D152" i="1"/>
  <c r="D78" i="1"/>
  <c r="D304" i="1"/>
  <c r="D314" i="1"/>
  <c r="D113" i="1"/>
  <c r="D220" i="1"/>
  <c r="D299" i="1"/>
  <c r="D33" i="1"/>
  <c r="D55" i="1"/>
  <c r="D5" i="1"/>
  <c r="D315" i="1"/>
  <c r="D261" i="1"/>
  <c r="D138" i="1"/>
  <c r="D179" i="1"/>
  <c r="D130" i="1"/>
  <c r="D108" i="1"/>
  <c r="D26" i="1"/>
  <c r="D43" i="1"/>
  <c r="D294" i="1"/>
  <c r="D286" i="1"/>
  <c r="D255" i="1"/>
  <c r="D170" i="1"/>
  <c r="D169" i="1"/>
  <c r="D264" i="1"/>
  <c r="D93" i="1"/>
  <c r="D120" i="1"/>
  <c r="D196" i="1"/>
  <c r="D165" i="1"/>
  <c r="D306" i="1"/>
  <c r="D65" i="1"/>
  <c r="D275" i="1"/>
  <c r="D295" i="1"/>
  <c r="D203" i="1"/>
  <c r="D290" i="1"/>
  <c r="D139" i="1"/>
  <c r="D186" i="1"/>
  <c r="D40" i="1"/>
  <c r="D234" i="1"/>
  <c r="D146" i="1"/>
  <c r="D132" i="1"/>
  <c r="D238" i="1"/>
  <c r="D51" i="1"/>
  <c r="D94" i="1"/>
  <c r="D330" i="1"/>
  <c r="D289" i="1"/>
  <c r="D291" i="1"/>
  <c r="D241" i="1"/>
  <c r="D243" i="1"/>
  <c r="F184" i="6" l="1"/>
  <c r="F107" i="6"/>
  <c r="F232" i="6"/>
  <c r="F94" i="6"/>
  <c r="F58" i="6"/>
  <c r="F240" i="6"/>
  <c r="F235" i="6"/>
  <c r="F213" i="6"/>
  <c r="F183" i="6"/>
  <c r="F208" i="6"/>
  <c r="F312" i="6"/>
  <c r="F266" i="6"/>
  <c r="F293" i="6"/>
  <c r="F97" i="6"/>
  <c r="F129" i="6"/>
  <c r="F80" i="6"/>
  <c r="F268" i="6"/>
  <c r="F231" i="6"/>
  <c r="F217" i="6"/>
  <c r="F288" i="6"/>
  <c r="F174" i="6"/>
  <c r="F275" i="6"/>
  <c r="F299" i="6"/>
  <c r="F168" i="6"/>
  <c r="F51" i="6"/>
  <c r="F65" i="6"/>
  <c r="F43" i="6"/>
  <c r="F220" i="6"/>
  <c r="F9" i="6"/>
  <c r="F81" i="6"/>
  <c r="F31" i="6"/>
  <c r="F324" i="6"/>
  <c r="F30" i="6"/>
  <c r="F69" i="6"/>
  <c r="F287" i="6"/>
  <c r="F332" i="6"/>
  <c r="F274" i="6"/>
  <c r="F61" i="6"/>
  <c r="F228" i="6"/>
  <c r="F259" i="6"/>
  <c r="F54" i="6"/>
  <c r="F300" i="6"/>
  <c r="F124" i="6"/>
  <c r="F7" i="6"/>
  <c r="F272" i="6"/>
  <c r="F42" i="6"/>
  <c r="F193" i="6"/>
  <c r="F214" i="6"/>
  <c r="F135" i="6"/>
  <c r="F26" i="6"/>
  <c r="F159" i="6"/>
  <c r="F12" i="6"/>
  <c r="F132" i="6"/>
  <c r="F108" i="6"/>
  <c r="F314" i="6"/>
  <c r="F282" i="6"/>
  <c r="F117" i="6"/>
  <c r="F307" i="6"/>
  <c r="F265" i="6"/>
  <c r="F127" i="6"/>
  <c r="F248" i="6"/>
  <c r="F207" i="6"/>
  <c r="F91" i="6"/>
  <c r="F64" i="6"/>
  <c r="F204" i="6"/>
  <c r="F233" i="6"/>
  <c r="F187" i="6"/>
  <c r="F310" i="6"/>
  <c r="F334" i="6"/>
  <c r="F86" i="6"/>
  <c r="F110" i="6"/>
  <c r="F210" i="6"/>
  <c r="F326" i="6"/>
  <c r="F6" i="6"/>
  <c r="F16" i="6"/>
  <c r="F113" i="6"/>
  <c r="F146" i="6"/>
  <c r="F130" i="6"/>
  <c r="F304" i="6"/>
  <c r="F106" i="6"/>
  <c r="F281" i="6"/>
  <c r="F140" i="6"/>
  <c r="F247" i="6"/>
  <c r="F114" i="6"/>
  <c r="F267" i="6"/>
  <c r="F23" i="6"/>
  <c r="F225" i="6"/>
  <c r="F167" i="6"/>
  <c r="F322" i="6"/>
  <c r="F46" i="6"/>
  <c r="F151" i="6"/>
  <c r="F68" i="6"/>
  <c r="F251" i="6"/>
  <c r="F333" i="6"/>
  <c r="F262" i="6"/>
  <c r="F263" i="6"/>
  <c r="F160" i="6"/>
  <c r="F79" i="6"/>
  <c r="F254" i="6"/>
  <c r="F305" i="6"/>
  <c r="F63" i="6"/>
  <c r="F84" i="6"/>
  <c r="F119" i="6"/>
  <c r="F165" i="6"/>
  <c r="F120" i="6"/>
  <c r="F78" i="6"/>
  <c r="F82" i="6"/>
  <c r="F125" i="6"/>
  <c r="F212" i="6"/>
  <c r="F278" i="6"/>
  <c r="F253" i="6"/>
  <c r="F246" i="6"/>
  <c r="F221" i="6"/>
  <c r="F242" i="6"/>
  <c r="F105" i="6"/>
  <c r="F316" i="6"/>
  <c r="F155" i="6"/>
  <c r="F10" i="6"/>
  <c r="F229" i="6"/>
  <c r="F325" i="6"/>
  <c r="F234" i="6"/>
  <c r="F179" i="6"/>
  <c r="F36" i="6"/>
  <c r="F319" i="6"/>
  <c r="F40" i="6"/>
  <c r="F93" i="6"/>
  <c r="F152" i="6"/>
  <c r="F328" i="6"/>
  <c r="F70" i="6"/>
  <c r="F298" i="6"/>
  <c r="F73" i="6"/>
  <c r="F21" i="6"/>
  <c r="F236" i="6"/>
  <c r="F85" i="6"/>
  <c r="F109" i="6"/>
  <c r="F182" i="6"/>
  <c r="F327" i="6"/>
  <c r="F270" i="6"/>
  <c r="F38" i="6"/>
  <c r="F318" i="6"/>
  <c r="F303" i="6"/>
  <c r="F172" i="6"/>
  <c r="F243" i="6"/>
  <c r="F264" i="6"/>
  <c r="F261" i="6"/>
  <c r="F14" i="6"/>
  <c r="F102" i="6"/>
  <c r="F22" i="6"/>
  <c r="F313" i="6"/>
  <c r="F171" i="6"/>
  <c r="F76" i="6"/>
  <c r="F149" i="6"/>
  <c r="F280" i="6"/>
  <c r="F301" i="6"/>
  <c r="F90" i="6"/>
  <c r="F269" i="6"/>
  <c r="F219" i="6"/>
  <c r="F158" i="6"/>
  <c r="F17" i="6"/>
  <c r="F245" i="6"/>
  <c r="F20" i="6"/>
  <c r="F237" i="6"/>
  <c r="F116" i="6"/>
  <c r="F239" i="6"/>
  <c r="F257" i="6"/>
  <c r="F11" i="6"/>
  <c r="F77" i="6"/>
  <c r="F238" i="6"/>
  <c r="F276" i="6"/>
  <c r="F169" i="6"/>
  <c r="F126" i="6"/>
  <c r="F209" i="6"/>
  <c r="F166" i="6"/>
  <c r="F198" i="6"/>
  <c r="F202" i="6"/>
  <c r="F121" i="6"/>
  <c r="F195" i="6"/>
  <c r="F292" i="6"/>
  <c r="F256" i="6"/>
  <c r="F56" i="6"/>
  <c r="F48" i="6"/>
  <c r="F196" i="6"/>
  <c r="F139" i="6"/>
  <c r="F192" i="6"/>
  <c r="F291" i="6"/>
  <c r="F290" i="6"/>
  <c r="F170" i="6"/>
  <c r="F5" i="6"/>
  <c r="F244" i="6"/>
  <c r="F25" i="6"/>
  <c r="F223" i="6"/>
  <c r="F153" i="6"/>
  <c r="F216" i="6"/>
  <c r="F283" i="6"/>
  <c r="F35" i="6"/>
  <c r="F317" i="6"/>
  <c r="F104" i="6"/>
  <c r="F320" i="6"/>
  <c r="F74" i="6"/>
  <c r="F258" i="6"/>
  <c r="F308" i="6"/>
  <c r="F49" i="6"/>
  <c r="F67" i="6"/>
  <c r="F29" i="6"/>
  <c r="F72" i="6"/>
  <c r="F111" i="6"/>
  <c r="F141" i="6"/>
  <c r="F197" i="6"/>
  <c r="F66" i="6"/>
  <c r="F306" i="6"/>
  <c r="F222" i="6"/>
  <c r="F226" i="6"/>
  <c r="F241" i="6"/>
  <c r="F315" i="6"/>
  <c r="F289" i="6"/>
  <c r="F203" i="6"/>
  <c r="F255" i="6"/>
  <c r="F55" i="6"/>
  <c r="F164" i="6"/>
  <c r="F176" i="6"/>
  <c r="F296" i="6"/>
  <c r="F188" i="6"/>
  <c r="F142" i="6"/>
  <c r="F89" i="6"/>
  <c r="F95" i="6"/>
  <c r="F331" i="6"/>
  <c r="F194" i="6"/>
  <c r="F252" i="6"/>
  <c r="F100" i="6"/>
  <c r="F157" i="6"/>
  <c r="F137" i="6"/>
  <c r="F99" i="6"/>
  <c r="F41" i="6"/>
  <c r="F271" i="6"/>
  <c r="F88" i="6"/>
  <c r="F224" i="6"/>
  <c r="F101" i="6"/>
  <c r="F47" i="6"/>
  <c r="F96" i="6"/>
  <c r="F181" i="6"/>
  <c r="F329" i="6"/>
  <c r="F98" i="6"/>
  <c r="F330" i="6"/>
  <c r="F295" i="6"/>
  <c r="F286" i="6"/>
  <c r="F33" i="6"/>
  <c r="F57" i="6"/>
  <c r="F277" i="6"/>
  <c r="F279" i="6"/>
  <c r="F206" i="6"/>
  <c r="F92" i="6"/>
  <c r="F285" i="6"/>
  <c r="F50" i="6"/>
  <c r="F133" i="6"/>
  <c r="F45" i="6"/>
  <c r="F62" i="6"/>
  <c r="F128" i="6"/>
  <c r="F8" i="6"/>
  <c r="F37" i="6"/>
  <c r="F122" i="6"/>
  <c r="F32" i="6"/>
  <c r="F205" i="6"/>
  <c r="F27" i="6"/>
  <c r="F28" i="6"/>
  <c r="F115" i="6"/>
  <c r="F148" i="6"/>
  <c r="F249" i="6"/>
  <c r="F211" i="6"/>
  <c r="F309" i="6"/>
  <c r="F15" i="6"/>
  <c r="F103" i="6"/>
  <c r="F123" i="6"/>
  <c r="F200" i="6"/>
  <c r="F273" i="6"/>
  <c r="F260" i="6"/>
  <c r="F335" i="6"/>
  <c r="F297" i="6"/>
  <c r="F154" i="6"/>
  <c r="F185" i="6"/>
  <c r="F186" i="6"/>
  <c r="F191" i="6"/>
  <c r="F284" i="6"/>
  <c r="F52" i="6"/>
  <c r="F112" i="6"/>
  <c r="F53" i="6"/>
  <c r="F250" i="6"/>
  <c r="F4" i="6"/>
  <c r="F215" i="6"/>
  <c r="F118" i="6"/>
  <c r="F201" i="6"/>
  <c r="F163" i="6"/>
  <c r="F311" i="6"/>
  <c r="F321" i="6"/>
  <c r="F294" i="6"/>
  <c r="F138" i="6"/>
  <c r="F173" i="6"/>
  <c r="F162" i="6"/>
  <c r="F175" i="6"/>
  <c r="F39" i="6"/>
  <c r="F161" i="6"/>
  <c r="F199" i="6"/>
  <c r="F323" i="6"/>
  <c r="F18" i="6"/>
  <c r="F136" i="6"/>
  <c r="F150" i="6"/>
  <c r="F87" i="6"/>
  <c r="F156" i="6"/>
  <c r="F34" i="6"/>
  <c r="F83" i="6"/>
  <c r="F19" i="6"/>
  <c r="E342" i="1" l="1"/>
  <c r="J342" i="1" s="1"/>
  <c r="E350" i="1"/>
  <c r="J350" i="1" s="1"/>
  <c r="E356" i="1"/>
  <c r="J356" i="1" s="1"/>
  <c r="E344" i="1"/>
  <c r="J344" i="1" s="1"/>
  <c r="E348" i="1"/>
  <c r="J348" i="1" s="1"/>
  <c r="E361" i="1"/>
  <c r="J361" i="1" s="1"/>
  <c r="E340" i="1"/>
  <c r="J340" i="1" s="1"/>
  <c r="E343" i="1"/>
  <c r="J343" i="1" s="1"/>
  <c r="E357" i="1"/>
  <c r="J357" i="1" s="1"/>
  <c r="E351" i="1"/>
  <c r="J351" i="1" s="1"/>
  <c r="E353" i="1"/>
  <c r="J353" i="1" s="1"/>
  <c r="E349" i="1"/>
  <c r="J349" i="1" s="1"/>
  <c r="E358" i="1"/>
  <c r="J358" i="1" s="1"/>
  <c r="E345" i="1"/>
  <c r="J345" i="1" s="1"/>
  <c r="E352" i="1"/>
  <c r="J352" i="1" s="1"/>
  <c r="E341" i="1"/>
  <c r="J341" i="1" s="1"/>
  <c r="E359" i="1"/>
  <c r="J359" i="1" s="1"/>
  <c r="E355" i="1"/>
  <c r="J355" i="1" s="1"/>
  <c r="E360" i="1"/>
  <c r="J360" i="1" s="1"/>
  <c r="E338" i="1"/>
  <c r="J338" i="1" s="1"/>
  <c r="E347" i="1"/>
  <c r="J347" i="1" s="1"/>
  <c r="E354" i="1"/>
  <c r="J354" i="1" s="1"/>
  <c r="E11" i="1"/>
  <c r="J11" i="1" s="1"/>
  <c r="E197" i="1"/>
  <c r="J197" i="1" s="1"/>
  <c r="E261" i="1"/>
  <c r="J261" i="1" s="1"/>
  <c r="E74" i="1"/>
  <c r="J74" i="1" s="1"/>
  <c r="E94" i="1"/>
  <c r="J94" i="1" s="1"/>
  <c r="E323" i="1"/>
  <c r="J323" i="1" s="1"/>
  <c r="E174" i="1"/>
  <c r="J174" i="1" s="1"/>
  <c r="E321" i="1"/>
  <c r="J321" i="1" s="1"/>
  <c r="E147" i="1"/>
  <c r="J147" i="1" s="1"/>
  <c r="E257" i="1"/>
  <c r="J257" i="1" s="1"/>
  <c r="E183" i="1"/>
  <c r="J183" i="1" s="1"/>
  <c r="E69" i="1"/>
  <c r="J69" i="1" s="1"/>
  <c r="E219" i="1"/>
  <c r="J219" i="1" s="1"/>
  <c r="E264" i="1"/>
  <c r="J264" i="1" s="1"/>
  <c r="E31" i="1"/>
  <c r="J31" i="1" s="1"/>
  <c r="E276" i="1"/>
  <c r="J276" i="1" s="1"/>
  <c r="E187" i="1"/>
  <c r="J187" i="1" s="1"/>
  <c r="E144" i="1"/>
  <c r="J144" i="1" s="1"/>
  <c r="E246" i="1"/>
  <c r="J246" i="1" s="1"/>
  <c r="E12" i="1"/>
  <c r="J12" i="1" s="1"/>
  <c r="E258" i="1"/>
  <c r="J258" i="1" s="1"/>
  <c r="E275" i="1"/>
  <c r="J275" i="1" s="1"/>
  <c r="E317" i="1"/>
  <c r="J317" i="1" s="1"/>
  <c r="E189" i="1"/>
  <c r="J189" i="1" s="1"/>
  <c r="E7" i="1"/>
  <c r="J7" i="1" s="1"/>
  <c r="E302" i="1"/>
  <c r="J302" i="1" s="1"/>
  <c r="E217" i="1"/>
  <c r="J217" i="1" s="1"/>
  <c r="E234" i="1"/>
  <c r="J234" i="1" s="1"/>
  <c r="E120" i="1"/>
  <c r="J120" i="1" s="1"/>
  <c r="E155" i="1"/>
  <c r="J155" i="1" s="1"/>
  <c r="E6" i="1"/>
  <c r="J6" i="1" s="1"/>
  <c r="E22" i="1"/>
  <c r="J22" i="1" s="1"/>
  <c r="E218" i="1"/>
  <c r="J218" i="1" s="1"/>
  <c r="E208" i="1"/>
  <c r="J208" i="1" s="1"/>
  <c r="E72" i="1"/>
  <c r="J72" i="1" s="1"/>
  <c r="E318" i="1"/>
  <c r="J318" i="1" s="1"/>
  <c r="E47" i="1"/>
  <c r="J47" i="1" s="1"/>
  <c r="E42" i="1"/>
  <c r="J42" i="1" s="1"/>
  <c r="E165" i="1"/>
  <c r="J165" i="1" s="1"/>
  <c r="E110" i="1"/>
  <c r="J110" i="1" s="1"/>
  <c r="E153" i="1"/>
  <c r="J153" i="1" s="1"/>
  <c r="E113" i="1"/>
  <c r="J113" i="1" s="1"/>
  <c r="E13" i="1"/>
  <c r="J13" i="1" s="1"/>
  <c r="E175" i="1"/>
  <c r="J175" i="1" s="1"/>
  <c r="E25" i="1"/>
  <c r="J25" i="1" s="1"/>
  <c r="E331" i="1"/>
  <c r="J331" i="1" s="1"/>
  <c r="E288" i="1"/>
  <c r="J288" i="1" s="1"/>
  <c r="E10" i="1"/>
  <c r="J10" i="1" s="1"/>
  <c r="E156" i="1"/>
  <c r="J156" i="1" s="1"/>
  <c r="E211" i="1"/>
  <c r="J211" i="1" s="1"/>
  <c r="E24" i="1"/>
  <c r="J24" i="1" s="1"/>
  <c r="E126" i="1"/>
  <c r="J126" i="1" s="1"/>
  <c r="E143" i="1"/>
  <c r="J143" i="1" s="1"/>
  <c r="E121" i="1"/>
  <c r="J121" i="1" s="1"/>
  <c r="E213" i="1"/>
  <c r="J213" i="1" s="1"/>
  <c r="E78" i="1"/>
  <c r="J78" i="1" s="1"/>
  <c r="E45" i="1"/>
  <c r="J45" i="1" s="1"/>
  <c r="E30" i="1"/>
  <c r="J30" i="1" s="1"/>
  <c r="E277" i="1"/>
  <c r="J277" i="1" s="1"/>
  <c r="E327" i="1"/>
  <c r="J327" i="1" s="1"/>
  <c r="E48" i="1"/>
  <c r="J48" i="1" s="1"/>
  <c r="E150" i="1"/>
  <c r="J150" i="1" s="1"/>
  <c r="E116" i="1"/>
  <c r="J116" i="1" s="1"/>
  <c r="E63" i="1"/>
  <c r="J63" i="1" s="1"/>
  <c r="E284" i="1"/>
  <c r="J284" i="1" s="1"/>
  <c r="E216" i="1"/>
  <c r="J216" i="1" s="1"/>
  <c r="E271" i="1"/>
  <c r="J271" i="1" s="1"/>
  <c r="E191" i="1"/>
  <c r="J191" i="1" s="1"/>
  <c r="E186" i="1"/>
  <c r="J186" i="1" s="1"/>
  <c r="E214" i="1"/>
  <c r="J214" i="1" s="1"/>
  <c r="E254" i="1"/>
  <c r="J254" i="1" s="1"/>
  <c r="E215" i="1"/>
  <c r="J215" i="1" s="1"/>
  <c r="E163" i="1"/>
  <c r="J163" i="1" s="1"/>
  <c r="E157" i="1"/>
  <c r="J157" i="1" s="1"/>
  <c r="E319" i="1"/>
  <c r="J319" i="1" s="1"/>
  <c r="E169" i="1"/>
  <c r="J169" i="1" s="1"/>
  <c r="E16" i="1"/>
  <c r="J16" i="1" s="1"/>
  <c r="E37" i="1"/>
  <c r="J37" i="1" s="1"/>
  <c r="E52" i="1"/>
  <c r="J52" i="1" s="1"/>
  <c r="E300" i="1"/>
  <c r="J300" i="1" s="1"/>
  <c r="E46" i="1"/>
  <c r="J46" i="1" s="1"/>
  <c r="E168" i="1"/>
  <c r="J168" i="1" s="1"/>
  <c r="E270" i="1"/>
  <c r="J270" i="1" s="1"/>
  <c r="E287" i="1"/>
  <c r="J287" i="1" s="1"/>
  <c r="E93" i="1"/>
  <c r="J93" i="1" s="1"/>
  <c r="E38" i="1"/>
  <c r="J38" i="1" s="1"/>
  <c r="E122" i="1"/>
  <c r="J122" i="1" s="1"/>
  <c r="E132" i="1"/>
  <c r="J132" i="1" s="1"/>
  <c r="E192" i="1"/>
  <c r="J192" i="1" s="1"/>
  <c r="E294" i="1"/>
  <c r="J294" i="1" s="1"/>
  <c r="E23" i="1"/>
  <c r="J23" i="1" s="1"/>
  <c r="E209" i="1"/>
  <c r="J209" i="1" s="1"/>
  <c r="E70" i="1"/>
  <c r="J70" i="1" s="1"/>
  <c r="E135" i="1"/>
  <c r="J135" i="1" s="1"/>
  <c r="E226" i="1"/>
  <c r="J226" i="1" s="1"/>
  <c r="E335" i="1"/>
  <c r="J335" i="1" s="1"/>
  <c r="E330" i="1"/>
  <c r="J330" i="1" s="1"/>
  <c r="E41" i="1"/>
  <c r="J41" i="1" s="1"/>
  <c r="E171" i="1"/>
  <c r="J171" i="1" s="1"/>
  <c r="E111" i="1"/>
  <c r="J111" i="1" s="1"/>
  <c r="E307" i="1"/>
  <c r="J307" i="1" s="1"/>
  <c r="E301" i="1"/>
  <c r="J301" i="1" s="1"/>
  <c r="E9" i="1"/>
  <c r="J9" i="1" s="1"/>
  <c r="E313" i="1"/>
  <c r="J313" i="1" s="1"/>
  <c r="E128" i="1"/>
  <c r="J128" i="1" s="1"/>
  <c r="E181" i="1"/>
  <c r="J181" i="1" s="1"/>
  <c r="E164" i="1"/>
  <c r="J164" i="1" s="1"/>
  <c r="E49" i="1"/>
  <c r="J49" i="1" s="1"/>
  <c r="E88" i="1"/>
  <c r="J88" i="1" s="1"/>
  <c r="E312" i="1"/>
  <c r="J312" i="1" s="1"/>
  <c r="E79" i="1"/>
  <c r="J79" i="1" s="1"/>
  <c r="E36" i="1"/>
  <c r="J36" i="1" s="1"/>
  <c r="E329" i="1"/>
  <c r="J329" i="1" s="1"/>
  <c r="E243" i="1"/>
  <c r="J243" i="1" s="1"/>
  <c r="E177" i="1"/>
  <c r="J177" i="1" s="1"/>
  <c r="E225" i="1"/>
  <c r="J225" i="1" s="1"/>
  <c r="E119" i="1"/>
  <c r="J119" i="1" s="1"/>
  <c r="E21" i="1"/>
  <c r="J21" i="1" s="1"/>
  <c r="E266" i="1"/>
  <c r="J266" i="1" s="1"/>
  <c r="E173" i="1"/>
  <c r="J173" i="1" s="1"/>
  <c r="E336" i="1"/>
  <c r="J336" i="1" s="1"/>
  <c r="E196" i="1"/>
  <c r="J196" i="1" s="1"/>
  <c r="E167" i="1"/>
  <c r="J167" i="1" s="1"/>
  <c r="E18" i="1"/>
  <c r="J18" i="1" s="1"/>
  <c r="E260" i="1"/>
  <c r="J260" i="1" s="1"/>
  <c r="E109" i="1"/>
  <c r="J109" i="1" s="1"/>
  <c r="E57" i="1"/>
  <c r="J57" i="1" s="1"/>
  <c r="E84" i="1"/>
  <c r="J84" i="1" s="1"/>
  <c r="E139" i="1"/>
  <c r="J139" i="1" s="1"/>
  <c r="E136" i="1"/>
  <c r="J136" i="1" s="1"/>
  <c r="E101" i="1"/>
  <c r="J101" i="1" s="1"/>
  <c r="E108" i="1"/>
  <c r="J108" i="1" s="1"/>
  <c r="E334" i="1"/>
  <c r="J334" i="1" s="1"/>
  <c r="E255" i="1"/>
  <c r="J255" i="1" s="1"/>
  <c r="E92" i="1"/>
  <c r="J92" i="1" s="1"/>
  <c r="E303" i="1"/>
  <c r="J303" i="1" s="1"/>
  <c r="E237" i="1"/>
  <c r="J237" i="1" s="1"/>
  <c r="E325" i="1"/>
  <c r="J325" i="1" s="1"/>
  <c r="E273" i="1"/>
  <c r="J273" i="1" s="1"/>
  <c r="E193" i="1"/>
  <c r="J193" i="1" s="1"/>
  <c r="E200" i="1"/>
  <c r="J200" i="1" s="1"/>
  <c r="E61" i="1"/>
  <c r="J61" i="1" s="1"/>
  <c r="E223" i="1"/>
  <c r="J223" i="1" s="1"/>
  <c r="E180" i="1"/>
  <c r="J180" i="1" s="1"/>
  <c r="E96" i="1"/>
  <c r="J96" i="1" s="1"/>
  <c r="E29" i="1"/>
  <c r="J29" i="1" s="1"/>
  <c r="E53" i="1"/>
  <c r="J53" i="1" s="1"/>
  <c r="E179" i="1"/>
  <c r="J179" i="1" s="1"/>
  <c r="E316" i="1"/>
  <c r="J316" i="1" s="1"/>
  <c r="E102" i="1"/>
  <c r="J102" i="1" s="1"/>
  <c r="E44" i="1"/>
  <c r="J44" i="1" s="1"/>
  <c r="E85" i="1"/>
  <c r="J85" i="1" s="1"/>
  <c r="E308" i="1"/>
  <c r="J308" i="1" s="1"/>
  <c r="E311" i="1"/>
  <c r="J311" i="1" s="1"/>
  <c r="E162" i="1"/>
  <c r="J162" i="1" s="1"/>
  <c r="E220" i="1"/>
  <c r="J220" i="1" s="1"/>
  <c r="E253" i="1"/>
  <c r="J253" i="1" s="1"/>
  <c r="E130" i="1"/>
  <c r="J130" i="1" s="1"/>
  <c r="E228" i="1"/>
  <c r="J228" i="1" s="1"/>
  <c r="E283" i="1"/>
  <c r="J283" i="1" s="1"/>
  <c r="E59" i="1"/>
  <c r="J59" i="1" s="1"/>
  <c r="E54" i="1"/>
  <c r="J54" i="1" s="1"/>
  <c r="E252" i="1"/>
  <c r="J252" i="1" s="1"/>
  <c r="E56" i="1"/>
  <c r="J56" i="1" s="1"/>
  <c r="E134" i="1"/>
  <c r="J134" i="1" s="1"/>
  <c r="E201" i="1"/>
  <c r="J201" i="1" s="1"/>
  <c r="E146" i="1"/>
  <c r="J146" i="1" s="1"/>
  <c r="E310" i="1"/>
  <c r="J310" i="1" s="1"/>
  <c r="E14" i="1"/>
  <c r="J14" i="1" s="1"/>
  <c r="E28" i="1"/>
  <c r="J28" i="1" s="1"/>
  <c r="E337" i="1"/>
  <c r="J337" i="1" s="1"/>
  <c r="E309" i="1"/>
  <c r="J309" i="1" s="1"/>
  <c r="E205" i="1"/>
  <c r="J205" i="1" s="1"/>
  <c r="E82" i="1"/>
  <c r="J82" i="1" s="1"/>
  <c r="E324" i="1"/>
  <c r="J324" i="1" s="1"/>
  <c r="E204" i="1"/>
  <c r="J204" i="1" s="1"/>
  <c r="E86" i="1"/>
  <c r="J86" i="1" s="1"/>
  <c r="E272" i="1"/>
  <c r="J272" i="1" s="1"/>
  <c r="E291" i="1"/>
  <c r="J291" i="1" s="1"/>
  <c r="E249" i="1"/>
  <c r="J249" i="1" s="1"/>
  <c r="E251" i="1"/>
  <c r="J251" i="1" s="1"/>
  <c r="E263" i="1"/>
  <c r="J263" i="1" s="1"/>
  <c r="E229" i="1"/>
  <c r="J229" i="1" s="1"/>
  <c r="E58" i="1"/>
  <c r="J58" i="1" s="1"/>
  <c r="E60" i="1"/>
  <c r="J60" i="1" s="1"/>
  <c r="E306" i="1"/>
  <c r="J306" i="1" s="1"/>
  <c r="E210" i="1"/>
  <c r="J210" i="1" s="1"/>
  <c r="E123" i="1"/>
  <c r="J123" i="1" s="1"/>
  <c r="E244" i="1"/>
  <c r="J244" i="1" s="1"/>
  <c r="E207" i="1"/>
  <c r="J207" i="1" s="1"/>
  <c r="E262" i="1"/>
  <c r="J262" i="1" s="1"/>
  <c r="E27" i="1"/>
  <c r="J27" i="1" s="1"/>
  <c r="E198" i="1"/>
  <c r="J198" i="1" s="1"/>
  <c r="E315" i="1"/>
  <c r="J315" i="1" s="1"/>
  <c r="E238" i="1"/>
  <c r="J238" i="1" s="1"/>
  <c r="E278" i="1"/>
  <c r="J278" i="1" s="1"/>
  <c r="E274" i="1"/>
  <c r="J274" i="1" s="1"/>
  <c r="E290" i="1"/>
  <c r="J290" i="1" s="1"/>
  <c r="E68" i="1"/>
  <c r="J68" i="1" s="1"/>
  <c r="E158" i="1"/>
  <c r="J158" i="1" s="1"/>
  <c r="E104" i="1"/>
  <c r="J104" i="1" s="1"/>
  <c r="E26" i="1"/>
  <c r="J26" i="1" s="1"/>
  <c r="E140" i="1"/>
  <c r="J140" i="1" s="1"/>
  <c r="E3" i="1"/>
  <c r="J3" i="1" s="1"/>
  <c r="E236" i="1"/>
  <c r="J236" i="1" s="1"/>
  <c r="E73" i="1"/>
  <c r="J73" i="1" s="1"/>
  <c r="E75" i="1"/>
  <c r="J75" i="1" s="1"/>
  <c r="E172" i="1"/>
  <c r="J172" i="1" s="1"/>
  <c r="E115" i="1"/>
  <c r="J115" i="1" s="1"/>
  <c r="E320" i="1"/>
  <c r="J320" i="1" s="1"/>
  <c r="E145" i="1"/>
  <c r="J145" i="1" s="1"/>
  <c r="E32" i="1"/>
  <c r="J32" i="1" s="1"/>
  <c r="E170" i="1"/>
  <c r="J170" i="1" s="1"/>
  <c r="E293" i="1"/>
  <c r="J293" i="1" s="1"/>
  <c r="E81" i="1"/>
  <c r="J81" i="1" s="1"/>
  <c r="E131" i="1"/>
  <c r="J131" i="1" s="1"/>
  <c r="E62" i="1"/>
  <c r="J62" i="1" s="1"/>
  <c r="E248" i="1"/>
  <c r="J248" i="1" s="1"/>
  <c r="E51" i="1"/>
  <c r="J51" i="1" s="1"/>
  <c r="E259" i="1"/>
  <c r="J259" i="1" s="1"/>
  <c r="E212" i="1"/>
  <c r="J212" i="1" s="1"/>
  <c r="E230" i="1"/>
  <c r="J230" i="1" s="1"/>
  <c r="E66" i="1"/>
  <c r="J66" i="1" s="1"/>
  <c r="E265" i="1"/>
  <c r="J265" i="1" s="1"/>
  <c r="E166" i="1"/>
  <c r="J166" i="1" s="1"/>
  <c r="E240" i="1"/>
  <c r="J240" i="1" s="1"/>
  <c r="E295" i="1"/>
  <c r="J295" i="1" s="1"/>
  <c r="E289" i="1"/>
  <c r="J289" i="1" s="1"/>
  <c r="E83" i="1"/>
  <c r="J83" i="1" s="1"/>
  <c r="E125" i="1"/>
  <c r="J125" i="1" s="1"/>
  <c r="E141" i="1"/>
  <c r="J141" i="1" s="1"/>
  <c r="E281" i="1"/>
  <c r="J281" i="1" s="1"/>
  <c r="E224" i="1"/>
  <c r="J224" i="1" s="1"/>
  <c r="E5" i="1"/>
  <c r="J5" i="1" s="1"/>
  <c r="E322" i="1"/>
  <c r="J322" i="1" s="1"/>
  <c r="E314" i="1"/>
  <c r="J314" i="1" s="1"/>
  <c r="E76" i="1"/>
  <c r="J76" i="1" s="1"/>
  <c r="E182" i="1"/>
  <c r="J182" i="1" s="1"/>
  <c r="E100" i="1"/>
  <c r="J100" i="1" s="1"/>
  <c r="E39" i="1"/>
  <c r="J39" i="1" s="1"/>
  <c r="E232" i="1"/>
  <c r="J232" i="1" s="1"/>
  <c r="E221" i="1"/>
  <c r="J221" i="1" s="1"/>
  <c r="E98" i="1"/>
  <c r="J98" i="1" s="1"/>
  <c r="E133" i="1"/>
  <c r="J133" i="1" s="1"/>
  <c r="E195" i="1"/>
  <c r="J195" i="1" s="1"/>
  <c r="E305" i="1"/>
  <c r="J305" i="1" s="1"/>
  <c r="E194" i="1"/>
  <c r="J194" i="1" s="1"/>
  <c r="E138" i="1"/>
  <c r="J138" i="1" s="1"/>
  <c r="E43" i="1"/>
  <c r="J43" i="1" s="1"/>
  <c r="E2" i="1"/>
  <c r="E206" i="1"/>
  <c r="J206" i="1" s="1"/>
  <c r="E34" i="1"/>
  <c r="J34" i="1" s="1"/>
  <c r="E97" i="1"/>
  <c r="J97" i="1" s="1"/>
  <c r="E190" i="1"/>
  <c r="J190" i="1" s="1"/>
  <c r="E297" i="1"/>
  <c r="J297" i="1" s="1"/>
  <c r="E99" i="1"/>
  <c r="J99" i="1" s="1"/>
  <c r="E105" i="1"/>
  <c r="J105" i="1" s="1"/>
  <c r="E159" i="1"/>
  <c r="J159" i="1" s="1"/>
  <c r="E280" i="1"/>
  <c r="J280" i="1" s="1"/>
  <c r="E279" i="1"/>
  <c r="J279" i="1" s="1"/>
  <c r="E20" i="1"/>
  <c r="J20" i="1" s="1"/>
  <c r="E231" i="1"/>
  <c r="J231" i="1" s="1"/>
  <c r="E227" i="1"/>
  <c r="J227" i="1" s="1"/>
  <c r="E269" i="1"/>
  <c r="J269" i="1" s="1"/>
  <c r="E333" i="1"/>
  <c r="J333" i="1" s="1"/>
  <c r="E90" i="1"/>
  <c r="J90" i="1" s="1"/>
  <c r="E235" i="1"/>
  <c r="J235" i="1" s="1"/>
  <c r="E149" i="1"/>
  <c r="J149" i="1" s="1"/>
  <c r="E40" i="1"/>
  <c r="J40" i="1" s="1"/>
  <c r="E161" i="1"/>
  <c r="J161" i="1" s="1"/>
  <c r="E117" i="1"/>
  <c r="J117" i="1" s="1"/>
  <c r="E326" i="1"/>
  <c r="J326" i="1" s="1"/>
  <c r="E176" i="1"/>
  <c r="J176" i="1" s="1"/>
  <c r="E50" i="1"/>
  <c r="J50" i="1" s="1"/>
  <c r="E15" i="1"/>
  <c r="J15" i="1" s="1"/>
  <c r="E19" i="1"/>
  <c r="J19" i="1" s="1"/>
  <c r="E241" i="1"/>
  <c r="J241" i="1" s="1"/>
  <c r="E35" i="1"/>
  <c r="J35" i="1" s="1"/>
  <c r="E80" i="1"/>
  <c r="J80" i="1" s="1"/>
  <c r="E33" i="1"/>
  <c r="J33" i="1" s="1"/>
  <c r="E129" i="1"/>
  <c r="J129" i="1" s="1"/>
  <c r="E267" i="1"/>
  <c r="J267" i="1" s="1"/>
  <c r="E282" i="1"/>
  <c r="J282" i="1" s="1"/>
  <c r="E285" i="1"/>
  <c r="J285" i="1" s="1"/>
  <c r="E87" i="1"/>
  <c r="J87" i="1" s="1"/>
  <c r="E242" i="1"/>
  <c r="J242" i="1" s="1"/>
  <c r="E222" i="1"/>
  <c r="J222" i="1" s="1"/>
  <c r="E114" i="1"/>
  <c r="J114" i="1" s="1"/>
  <c r="E148" i="1"/>
  <c r="J148" i="1" s="1"/>
  <c r="E298" i="1"/>
  <c r="J298" i="1" s="1"/>
  <c r="E127" i="1"/>
  <c r="J127" i="1" s="1"/>
  <c r="E152" i="1"/>
  <c r="J152" i="1" s="1"/>
  <c r="E137" i="1"/>
  <c r="J137" i="1" s="1"/>
  <c r="E107" i="1"/>
  <c r="J107" i="1" s="1"/>
  <c r="E296" i="1"/>
  <c r="J296" i="1" s="1"/>
  <c r="E239" i="1"/>
  <c r="J239" i="1" s="1"/>
  <c r="E188" i="1"/>
  <c r="J188" i="1" s="1"/>
  <c r="E64" i="1"/>
  <c r="J64" i="1" s="1"/>
  <c r="E106" i="1"/>
  <c r="J106" i="1" s="1"/>
  <c r="E77" i="1"/>
  <c r="J77" i="1" s="1"/>
  <c r="E184" i="1"/>
  <c r="J184" i="1" s="1"/>
  <c r="E8" i="1"/>
  <c r="J8" i="1" s="1"/>
  <c r="E286" i="1"/>
  <c r="J286" i="1" s="1"/>
  <c r="E17" i="1"/>
  <c r="J17" i="1" s="1"/>
  <c r="E250" i="1"/>
  <c r="J250" i="1" s="1"/>
  <c r="E65" i="1"/>
  <c r="J65" i="1" s="1"/>
  <c r="E154" i="1"/>
  <c r="J154" i="1" s="1"/>
  <c r="E95" i="1"/>
  <c r="J95" i="1" s="1"/>
  <c r="E151" i="1"/>
  <c r="J151" i="1" s="1"/>
  <c r="E89" i="1"/>
  <c r="J89" i="1" s="1"/>
  <c r="E203" i="1"/>
  <c r="J203" i="1" s="1"/>
  <c r="E233" i="1"/>
  <c r="J233" i="1" s="1"/>
  <c r="E202" i="1"/>
  <c r="J202" i="1" s="1"/>
  <c r="E245" i="1"/>
  <c r="J245" i="1" s="1"/>
  <c r="E91" i="1"/>
  <c r="J91" i="1" s="1"/>
  <c r="E71" i="1"/>
  <c r="J71" i="1" s="1"/>
  <c r="E160" i="1"/>
  <c r="J160" i="1" s="1"/>
  <c r="E4" i="1"/>
  <c r="J4" i="1" s="1"/>
  <c r="E299" i="1"/>
  <c r="J299" i="1" s="1"/>
  <c r="E112" i="1"/>
  <c r="J112" i="1" s="1"/>
  <c r="E124" i="1"/>
  <c r="J124" i="1" s="1"/>
  <c r="E185" i="1"/>
  <c r="J185" i="1" s="1"/>
  <c r="E304" i="1"/>
  <c r="J304" i="1" s="1"/>
  <c r="E292" i="1"/>
  <c r="J292" i="1" s="1"/>
  <c r="E256" i="1"/>
  <c r="J256" i="1" s="1"/>
  <c r="E268" i="1"/>
  <c r="J268" i="1" s="1"/>
  <c r="D2" i="1"/>
  <c r="F2" i="6" s="1"/>
  <c r="E199" i="1"/>
  <c r="J199" i="1" s="1"/>
  <c r="E103" i="1"/>
  <c r="J103" i="1" s="1"/>
  <c r="E332" i="1"/>
  <c r="J332" i="1" s="1"/>
  <c r="E328" i="1"/>
  <c r="J328" i="1" s="1"/>
  <c r="E55" i="1"/>
  <c r="J55" i="1" s="1"/>
  <c r="E67" i="1"/>
  <c r="J67" i="1" s="1"/>
  <c r="E247" i="1"/>
  <c r="J247" i="1" s="1"/>
  <c r="E142" i="1"/>
  <c r="J142" i="1" s="1"/>
  <c r="E178" i="1"/>
  <c r="J178" i="1" s="1"/>
  <c r="E118" i="1"/>
  <c r="J118" i="1" s="1"/>
  <c r="E346" i="1"/>
  <c r="J346" i="1" s="1"/>
  <c r="E339" i="1"/>
  <c r="J339" i="1" s="1"/>
  <c r="AD29" i="4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 Fonseca</author>
  </authors>
  <commentList>
    <comment ref="D1" authorId="0" shapeId="0" xr:uid="{31ABA907-37E7-4B46-BF70-2036B00E0B0D}">
      <text>
        <r>
          <rPr>
            <b/>
            <sz val="9"/>
            <color indexed="81"/>
            <rFont val="Tahoma"/>
            <family val="2"/>
          </rPr>
          <t>Martina Fonseca:</t>
        </r>
        <r>
          <rPr>
            <sz val="9"/>
            <color indexed="81"/>
            <rFont val="Tahoma"/>
            <family val="2"/>
          </rPr>
          <t xml:space="preserve">
&lt;- this will be interpreted as rate per hour. In the simulation, arrivals will be drawn from a Poisson distribution with lambda(t)='Demand'(t)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 Fonseca</author>
  </authors>
  <commentList>
    <comment ref="D1" authorId="0" shapeId="0" xr:uid="{A6AB63D9-3564-4389-BE8F-FDEBD4525A9C}">
      <text>
        <r>
          <rPr>
            <b/>
            <sz val="9"/>
            <color indexed="81"/>
            <rFont val="Tahoma"/>
            <family val="2"/>
          </rPr>
          <t>Martina Fonseca:</t>
        </r>
        <r>
          <rPr>
            <sz val="9"/>
            <color indexed="81"/>
            <rFont val="Tahoma"/>
            <family val="2"/>
          </rPr>
          <t xml:space="preserve">
&lt;- this will be interpreted as actual on-duty capacity of vehicles</t>
        </r>
      </text>
    </comment>
  </commentList>
</comments>
</file>

<file path=xl/sharedStrings.xml><?xml version="1.0" encoding="utf-8"?>
<sst xmlns="http://schemas.openxmlformats.org/spreadsheetml/2006/main" count="159" uniqueCount="81">
  <si>
    <t>CONTROLS</t>
  </si>
  <si>
    <t>Controls - Demand</t>
  </si>
  <si>
    <t>[!] Will only be used if 'flag_demand_schedule'==TRUE in src/main.R</t>
  </si>
  <si>
    <t>Ambulance incidents</t>
  </si>
  <si>
    <t>Which profile: ' As_components' vs 'Fully custom'</t>
  </si>
  <si>
    <t>Populate 'Fully_custom' in 'Demand - Fully_custom'</t>
  </si>
  <si>
    <t>Populate 'As_components' in 'Demand - As_components'</t>
  </si>
  <si>
    <t>To only impart hourly to a daily trend, see Demand - sandbox</t>
  </si>
  <si>
    <t>Direct ED</t>
  </si>
  <si>
    <t>Which profile: 'uplift from ambulance incidents' vs 'Fully custom'</t>
  </si>
  <si>
    <t>Populate 'Fully_custom' in 'Option - Fully_custom'</t>
  </si>
  <si>
    <t>Uplift factor</t>
  </si>
  <si>
    <t>Info</t>
  </si>
  <si>
    <t>Time granularity for custom profile:</t>
  </si>
  <si>
    <t>Hour</t>
  </si>
  <si>
    <t>this is then used to generate arrivals according to Poisson process, in that hour</t>
  </si>
  <si>
    <t>Horizon for profile</t>
  </si>
  <si>
    <t>Approach</t>
  </si>
  <si>
    <t>Each hour component taken as Poisson rate for that hour.</t>
  </si>
  <si>
    <t>[!] Will only be used if 'flag_supply_schedule'==TRUE AND 'flag_supply_schedule_file'==TRUE in src/main.R</t>
  </si>
  <si>
    <t>Controls - Supply</t>
  </si>
  <si>
    <t>Populate 'Fully_custom' in 'Supply - Fully_custom'</t>
  </si>
  <si>
    <t>Populate 'As_components' in 'Supply - As_components'</t>
  </si>
  <si>
    <t>To only impart hourly to a daily trend, see Supply - sandbox</t>
  </si>
  <si>
    <t>Each hour component, rounded to unity, is taken as de-facto number vehicles on-duty.</t>
  </si>
  <si>
    <t>Day</t>
  </si>
  <si>
    <t>Time</t>
  </si>
  <si>
    <t>Incident_Demand</t>
  </si>
  <si>
    <t>Direct_Demand</t>
  </si>
  <si>
    <t>DSV_Enforced</t>
  </si>
  <si>
    <t>Resulting profile from &gt;&gt;&gt;</t>
  </si>
  <si>
    <t>Hourly demand</t>
  </si>
  <si>
    <t>Weekly demand</t>
  </si>
  <si>
    <t>Week on week demand</t>
  </si>
  <si>
    <t>Scaling (applied directly)</t>
  </si>
  <si>
    <t>Weekday</t>
  </si>
  <si>
    <t>Week</t>
  </si>
  <si>
    <t>Raw</t>
  </si>
  <si>
    <t>Raw_norm1</t>
  </si>
  <si>
    <t>Scaling factor</t>
  </si>
  <si>
    <t>DirectED_Demand</t>
  </si>
  <si>
    <t>.</t>
  </si>
  <si>
    <t>Hourly capacity</t>
  </si>
  <si>
    <t>Weekly capacity</t>
  </si>
  <si>
    <t>Week on week capacity (vehicle hours)</t>
  </si>
  <si>
    <t>Raw (week's vehicle hours)</t>
  </si>
  <si>
    <t>Scaling</t>
  </si>
  <si>
    <t>DSV_Supply</t>
  </si>
  <si>
    <t>Fully_custom</t>
  </si>
  <si>
    <t>DSV Supply</t>
  </si>
  <si>
    <t>Ambulance RSV and ED 'units of resource'</t>
  </si>
  <si>
    <t>ED_Supply_toberescaled</t>
  </si>
  <si>
    <t>ED Supply to be rescaled</t>
  </si>
  <si>
    <t>Double staffed vehicle components</t>
  </si>
  <si>
    <t>ED 'resource unit' components (before rescaling)</t>
  </si>
  <si>
    <t>n/a. Applied in script based on average ED units over simulation period (n_Aebays)</t>
  </si>
  <si>
    <t>Hourly relative capacity</t>
  </si>
  <si>
    <t>Weekly relative capacity</t>
  </si>
  <si>
    <t>Week on week relative capacity</t>
  </si>
  <si>
    <t>ED_Enforced_plot_torescale</t>
  </si>
  <si>
    <t>ED_Enforced_torescale</t>
  </si>
  <si>
    <t>Incident components</t>
  </si>
  <si>
    <t>Direct ED components</t>
  </si>
  <si>
    <t>Hourly relative demand</t>
  </si>
  <si>
    <t>Weekly relative demand</t>
  </si>
  <si>
    <t>Week on week relative demand</t>
  </si>
  <si>
    <t>n/a. Applied based on controls multiplier</t>
  </si>
  <si>
    <t>Direct_ED_reln</t>
  </si>
  <si>
    <t>If 'Scalar_from_ambulance' a simple scalar is applied.</t>
  </si>
  <si>
    <t>Category distribution over time</t>
  </si>
  <si>
    <t>Should category distribution vary over time?</t>
  </si>
  <si>
    <t>C1</t>
  </si>
  <si>
    <t>C2</t>
  </si>
  <si>
    <t>C3</t>
  </si>
  <si>
    <t>C4</t>
  </si>
  <si>
    <t>Check</t>
  </si>
  <si>
    <t>Yes</t>
  </si>
  <si>
    <t>If 'Yes', please fill the relative C1/2/3/4 demand per hour in 'Demand- Fully_custom' (even if overall demand given 'As_components'). Each row should add to 100%</t>
  </si>
  <si>
    <t>if 'No', the relative demand by category will be assumed fixed, taken from 'm_demand_cat2conv'</t>
  </si>
  <si>
    <t>Direct_ED_reln_scale</t>
  </si>
  <si>
    <t>15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</si>
</sst>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00%"/>
    <numFmt numFmtId="167" formatCode="0.0000%"/>
    <numFmt numFmtId="168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" fillId="4" borderId="0" xfId="3"/>
    <xf numFmtId="0" fontId="0" fillId="4" borderId="0" xfId="3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5" fillId="5" borderId="0" xfId="0" applyFont="1" applyFill="1"/>
    <xf numFmtId="0" fontId="0" fillId="5" borderId="0" xfId="0" applyFill="1"/>
    <xf numFmtId="0" fontId="4" fillId="4" borderId="0" xfId="3" applyFont="1"/>
    <xf numFmtId="22" fontId="0" fillId="0" borderId="0" xfId="0" applyNumberFormat="1"/>
    <xf numFmtId="0" fontId="0" fillId="0" borderId="0" xfId="0" quotePrefix="1"/>
    <xf numFmtId="0" fontId="8" fillId="4" borderId="0" xfId="3" applyFont="1"/>
    <xf numFmtId="0" fontId="9" fillId="0" borderId="0" xfId="0" applyFont="1"/>
    <xf numFmtId="0" fontId="5" fillId="6" borderId="0" xfId="0" applyFont="1" applyFill="1"/>
    <xf numFmtId="0" fontId="0" fillId="6" borderId="0" xfId="0" applyFill="1"/>
    <xf numFmtId="0" fontId="5" fillId="7" borderId="0" xfId="0" applyFont="1" applyFill="1"/>
    <xf numFmtId="0" fontId="0" fillId="7" borderId="0" xfId="0" applyFill="1"/>
    <xf numFmtId="0" fontId="10" fillId="0" borderId="0" xfId="0" applyFont="1"/>
    <xf numFmtId="0" fontId="5" fillId="8" borderId="0" xfId="0" applyFont="1" applyFill="1"/>
    <xf numFmtId="0" fontId="0" fillId="8" borderId="0" xfId="0" applyFill="1"/>
    <xf numFmtId="0" fontId="11" fillId="0" borderId="0" xfId="0" applyFont="1"/>
    <xf numFmtId="0" fontId="13" fillId="0" borderId="0" xfId="0" applyFont="1"/>
    <xf numFmtId="165" fontId="4" fillId="0" borderId="0" xfId="4" applyNumberFormat="1" applyFont="1"/>
    <xf numFmtId="0" fontId="12" fillId="0" borderId="0" xfId="0" applyFont="1"/>
    <xf numFmtId="2" fontId="2" fillId="2" borderId="1" xfId="1" applyNumberFormat="1"/>
    <xf numFmtId="0" fontId="14" fillId="0" borderId="0" xfId="0" applyFont="1"/>
    <xf numFmtId="9" fontId="4" fillId="0" borderId="0" xfId="4" applyFont="1"/>
    <xf numFmtId="10" fontId="4" fillId="0" borderId="0" xfId="0" applyNumberFormat="1" applyFont="1"/>
    <xf numFmtId="2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15" fillId="9" borderId="0" xfId="0" applyFont="1" applyFill="1" applyAlignment="1">
      <alignment horizontal="left"/>
    </xf>
    <xf numFmtId="10" fontId="4" fillId="0" borderId="0" xfId="4" applyNumberFormat="1" applyFont="1"/>
    <xf numFmtId="0" fontId="0" fillId="3" borderId="2" xfId="2" applyFont="1" applyProtection="1">
      <protection locked="0"/>
    </xf>
    <xf numFmtId="2" fontId="0" fillId="3" borderId="2" xfId="2" applyNumberFormat="1" applyFont="1" applyProtection="1">
      <protection locked="0"/>
    </xf>
    <xf numFmtId="10" fontId="0" fillId="3" borderId="2" xfId="4" applyNumberFormat="1" applyFont="1" applyFill="1" applyBorder="1" applyProtection="1">
      <protection locked="0"/>
    </xf>
    <xf numFmtId="9" fontId="0" fillId="3" borderId="2" xfId="2" applyNumberFormat="1" applyFont="1" applyProtection="1">
      <protection locked="0"/>
    </xf>
    <xf numFmtId="2" fontId="8" fillId="3" borderId="2" xfId="2" applyNumberFormat="1" applyFont="1" applyProtection="1">
      <protection locked="0"/>
    </xf>
    <xf numFmtId="9" fontId="8" fillId="3" borderId="2" xfId="2" applyNumberFormat="1" applyFont="1" applyProtection="1">
      <protection locked="0"/>
    </xf>
    <xf numFmtId="168" fontId="8" fillId="3" borderId="2" xfId="2" applyNumberFormat="1" applyFont="1" applyProtection="1">
      <protection locked="0"/>
    </xf>
  </cellXfs>
  <cellStyles count="5">
    <cellStyle name="20% - Accent1" xfId="3" builtinId="30"/>
    <cellStyle name="Calculation" xfId="1" builtinId="22"/>
    <cellStyle name="Normal" xfId="0" builtinId="0"/>
    <cellStyle name="Note" xfId="2" builtinId="10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Supply and demand enforced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'Supply-Enforced'!$D$1</c:f>
              <c:strCache>
                <c:ptCount val="1"/>
                <c:pt idx="0">
                  <c:v>DSV_Enforced</c:v>
                </c:pt>
              </c:strCache>
            </c:strRef>
          </c:tx>
          <c:marker>
            <c:symbol val="none"/>
          </c:marker>
          <c:xVal>
            <c:numRef>
              <c:f>'Supply-Enforced'!$C$2:$C$337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'Supply-Enforced'!$D$2:$D$337</c:f>
              <c:numCache>
                <c:formatCode>0.000</c:formatCode>
                <c:ptCount val="336"/>
                <c:pt idx="0">
                  <c:v>176</c:v>
                </c:pt>
                <c:pt idx="1">
                  <c:v>167</c:v>
                </c:pt>
                <c:pt idx="2">
                  <c:v>157</c:v>
                </c:pt>
                <c:pt idx="3">
                  <c:v>152</c:v>
                </c:pt>
                <c:pt idx="4">
                  <c:v>148</c:v>
                </c:pt>
                <c:pt idx="5">
                  <c:v>142</c:v>
                </c:pt>
                <c:pt idx="6">
                  <c:v>149</c:v>
                </c:pt>
                <c:pt idx="7">
                  <c:v>181</c:v>
                </c:pt>
                <c:pt idx="8">
                  <c:v>209</c:v>
                </c:pt>
                <c:pt idx="9">
                  <c:v>221</c:v>
                </c:pt>
                <c:pt idx="10">
                  <c:v>238</c:v>
                </c:pt>
                <c:pt idx="11">
                  <c:v>257</c:v>
                </c:pt>
                <c:pt idx="12">
                  <c:v>279</c:v>
                </c:pt>
                <c:pt idx="13">
                  <c:v>286</c:v>
                </c:pt>
                <c:pt idx="14">
                  <c:v>286</c:v>
                </c:pt>
                <c:pt idx="15">
                  <c:v>284</c:v>
                </c:pt>
                <c:pt idx="16">
                  <c:v>278</c:v>
                </c:pt>
                <c:pt idx="17">
                  <c:v>272</c:v>
                </c:pt>
                <c:pt idx="18">
                  <c:v>251</c:v>
                </c:pt>
                <c:pt idx="19">
                  <c:v>233</c:v>
                </c:pt>
                <c:pt idx="20">
                  <c:v>231</c:v>
                </c:pt>
                <c:pt idx="21">
                  <c:v>228</c:v>
                </c:pt>
                <c:pt idx="22">
                  <c:v>218</c:v>
                </c:pt>
                <c:pt idx="23">
                  <c:v>203</c:v>
                </c:pt>
                <c:pt idx="24">
                  <c:v>188</c:v>
                </c:pt>
                <c:pt idx="25">
                  <c:v>178</c:v>
                </c:pt>
                <c:pt idx="26">
                  <c:v>168</c:v>
                </c:pt>
                <c:pt idx="27">
                  <c:v>162</c:v>
                </c:pt>
                <c:pt idx="28">
                  <c:v>158</c:v>
                </c:pt>
                <c:pt idx="29">
                  <c:v>152</c:v>
                </c:pt>
                <c:pt idx="30">
                  <c:v>160</c:v>
                </c:pt>
                <c:pt idx="31">
                  <c:v>194</c:v>
                </c:pt>
                <c:pt idx="32">
                  <c:v>223</c:v>
                </c:pt>
                <c:pt idx="33">
                  <c:v>236</c:v>
                </c:pt>
                <c:pt idx="34">
                  <c:v>254</c:v>
                </c:pt>
                <c:pt idx="35">
                  <c:v>274</c:v>
                </c:pt>
                <c:pt idx="36">
                  <c:v>298</c:v>
                </c:pt>
                <c:pt idx="37">
                  <c:v>306</c:v>
                </c:pt>
                <c:pt idx="38">
                  <c:v>306</c:v>
                </c:pt>
                <c:pt idx="39">
                  <c:v>303</c:v>
                </c:pt>
                <c:pt idx="40">
                  <c:v>297</c:v>
                </c:pt>
                <c:pt idx="41">
                  <c:v>291</c:v>
                </c:pt>
                <c:pt idx="42">
                  <c:v>268</c:v>
                </c:pt>
                <c:pt idx="43">
                  <c:v>249</c:v>
                </c:pt>
                <c:pt idx="44">
                  <c:v>247</c:v>
                </c:pt>
                <c:pt idx="45">
                  <c:v>243</c:v>
                </c:pt>
                <c:pt idx="46">
                  <c:v>233</c:v>
                </c:pt>
                <c:pt idx="47">
                  <c:v>217</c:v>
                </c:pt>
                <c:pt idx="48">
                  <c:v>197</c:v>
                </c:pt>
                <c:pt idx="49">
                  <c:v>187</c:v>
                </c:pt>
                <c:pt idx="50">
                  <c:v>176</c:v>
                </c:pt>
                <c:pt idx="51">
                  <c:v>170</c:v>
                </c:pt>
                <c:pt idx="52">
                  <c:v>165</c:v>
                </c:pt>
                <c:pt idx="53">
                  <c:v>159</c:v>
                </c:pt>
                <c:pt idx="54">
                  <c:v>167</c:v>
                </c:pt>
                <c:pt idx="55">
                  <c:v>203</c:v>
                </c:pt>
                <c:pt idx="56">
                  <c:v>234</c:v>
                </c:pt>
                <c:pt idx="57">
                  <c:v>247</c:v>
                </c:pt>
                <c:pt idx="58">
                  <c:v>267</c:v>
                </c:pt>
                <c:pt idx="59">
                  <c:v>288</c:v>
                </c:pt>
                <c:pt idx="60">
                  <c:v>312</c:v>
                </c:pt>
                <c:pt idx="61">
                  <c:v>321</c:v>
                </c:pt>
                <c:pt idx="62">
                  <c:v>321</c:v>
                </c:pt>
                <c:pt idx="63">
                  <c:v>318</c:v>
                </c:pt>
                <c:pt idx="64">
                  <c:v>311</c:v>
                </c:pt>
                <c:pt idx="65">
                  <c:v>305</c:v>
                </c:pt>
                <c:pt idx="66">
                  <c:v>281</c:v>
                </c:pt>
                <c:pt idx="67">
                  <c:v>261</c:v>
                </c:pt>
                <c:pt idx="68">
                  <c:v>259</c:v>
                </c:pt>
                <c:pt idx="69">
                  <c:v>255</c:v>
                </c:pt>
                <c:pt idx="70">
                  <c:v>245</c:v>
                </c:pt>
                <c:pt idx="71">
                  <c:v>228</c:v>
                </c:pt>
                <c:pt idx="72">
                  <c:v>189</c:v>
                </c:pt>
                <c:pt idx="73">
                  <c:v>180</c:v>
                </c:pt>
                <c:pt idx="74">
                  <c:v>169</c:v>
                </c:pt>
                <c:pt idx="75">
                  <c:v>163</c:v>
                </c:pt>
                <c:pt idx="76">
                  <c:v>159</c:v>
                </c:pt>
                <c:pt idx="77">
                  <c:v>153</c:v>
                </c:pt>
                <c:pt idx="78">
                  <c:v>161</c:v>
                </c:pt>
                <c:pt idx="79">
                  <c:v>195</c:v>
                </c:pt>
                <c:pt idx="80">
                  <c:v>225</c:v>
                </c:pt>
                <c:pt idx="81">
                  <c:v>238</c:v>
                </c:pt>
                <c:pt idx="82">
                  <c:v>257</c:v>
                </c:pt>
                <c:pt idx="83">
                  <c:v>277</c:v>
                </c:pt>
                <c:pt idx="84">
                  <c:v>300</c:v>
                </c:pt>
                <c:pt idx="85">
                  <c:v>309</c:v>
                </c:pt>
                <c:pt idx="86">
                  <c:v>308</c:v>
                </c:pt>
                <c:pt idx="87">
                  <c:v>306</c:v>
                </c:pt>
                <c:pt idx="88">
                  <c:v>299</c:v>
                </c:pt>
                <c:pt idx="89">
                  <c:v>293</c:v>
                </c:pt>
                <c:pt idx="90">
                  <c:v>271</c:v>
                </c:pt>
                <c:pt idx="91">
                  <c:v>251</c:v>
                </c:pt>
                <c:pt idx="92">
                  <c:v>249</c:v>
                </c:pt>
                <c:pt idx="93">
                  <c:v>245</c:v>
                </c:pt>
                <c:pt idx="94">
                  <c:v>235</c:v>
                </c:pt>
                <c:pt idx="95">
                  <c:v>219</c:v>
                </c:pt>
                <c:pt idx="96">
                  <c:v>188</c:v>
                </c:pt>
                <c:pt idx="97">
                  <c:v>178</c:v>
                </c:pt>
                <c:pt idx="98">
                  <c:v>168</c:v>
                </c:pt>
                <c:pt idx="99">
                  <c:v>162</c:v>
                </c:pt>
                <c:pt idx="100">
                  <c:v>158</c:v>
                </c:pt>
                <c:pt idx="101">
                  <c:v>152</c:v>
                </c:pt>
                <c:pt idx="102">
                  <c:v>160</c:v>
                </c:pt>
                <c:pt idx="103">
                  <c:v>194</c:v>
                </c:pt>
                <c:pt idx="104">
                  <c:v>224</c:v>
                </c:pt>
                <c:pt idx="105">
                  <c:v>236</c:v>
                </c:pt>
                <c:pt idx="106">
                  <c:v>255</c:v>
                </c:pt>
                <c:pt idx="107">
                  <c:v>275</c:v>
                </c:pt>
                <c:pt idx="108">
                  <c:v>298</c:v>
                </c:pt>
                <c:pt idx="109">
                  <c:v>307</c:v>
                </c:pt>
                <c:pt idx="110">
                  <c:v>306</c:v>
                </c:pt>
                <c:pt idx="111">
                  <c:v>304</c:v>
                </c:pt>
                <c:pt idx="112">
                  <c:v>297</c:v>
                </c:pt>
                <c:pt idx="113">
                  <c:v>291</c:v>
                </c:pt>
                <c:pt idx="114">
                  <c:v>269</c:v>
                </c:pt>
                <c:pt idx="115">
                  <c:v>249</c:v>
                </c:pt>
                <c:pt idx="116">
                  <c:v>247</c:v>
                </c:pt>
                <c:pt idx="117">
                  <c:v>244</c:v>
                </c:pt>
                <c:pt idx="118">
                  <c:v>234</c:v>
                </c:pt>
                <c:pt idx="119">
                  <c:v>218</c:v>
                </c:pt>
                <c:pt idx="120">
                  <c:v>181</c:v>
                </c:pt>
                <c:pt idx="121">
                  <c:v>172</c:v>
                </c:pt>
                <c:pt idx="122">
                  <c:v>162</c:v>
                </c:pt>
                <c:pt idx="123">
                  <c:v>156</c:v>
                </c:pt>
                <c:pt idx="124">
                  <c:v>152</c:v>
                </c:pt>
                <c:pt idx="125">
                  <c:v>146</c:v>
                </c:pt>
                <c:pt idx="126">
                  <c:v>154</c:v>
                </c:pt>
                <c:pt idx="127">
                  <c:v>187</c:v>
                </c:pt>
                <c:pt idx="128">
                  <c:v>215</c:v>
                </c:pt>
                <c:pt idx="129">
                  <c:v>228</c:v>
                </c:pt>
                <c:pt idx="130">
                  <c:v>245</c:v>
                </c:pt>
                <c:pt idx="131">
                  <c:v>264</c:v>
                </c:pt>
                <c:pt idx="132">
                  <c:v>287</c:v>
                </c:pt>
                <c:pt idx="133">
                  <c:v>295</c:v>
                </c:pt>
                <c:pt idx="134">
                  <c:v>295</c:v>
                </c:pt>
                <c:pt idx="135">
                  <c:v>293</c:v>
                </c:pt>
                <c:pt idx="136">
                  <c:v>286</c:v>
                </c:pt>
                <c:pt idx="137">
                  <c:v>280</c:v>
                </c:pt>
                <c:pt idx="138">
                  <c:v>259</c:v>
                </c:pt>
                <c:pt idx="139">
                  <c:v>240</c:v>
                </c:pt>
                <c:pt idx="140">
                  <c:v>238</c:v>
                </c:pt>
                <c:pt idx="141">
                  <c:v>235</c:v>
                </c:pt>
                <c:pt idx="142">
                  <c:v>225</c:v>
                </c:pt>
                <c:pt idx="143">
                  <c:v>210</c:v>
                </c:pt>
                <c:pt idx="144">
                  <c:v>175</c:v>
                </c:pt>
                <c:pt idx="145">
                  <c:v>166</c:v>
                </c:pt>
                <c:pt idx="146">
                  <c:v>157</c:v>
                </c:pt>
                <c:pt idx="147">
                  <c:v>151</c:v>
                </c:pt>
                <c:pt idx="148">
                  <c:v>147</c:v>
                </c:pt>
                <c:pt idx="149">
                  <c:v>142</c:v>
                </c:pt>
                <c:pt idx="150">
                  <c:v>149</c:v>
                </c:pt>
                <c:pt idx="151">
                  <c:v>181</c:v>
                </c:pt>
                <c:pt idx="152">
                  <c:v>208</c:v>
                </c:pt>
                <c:pt idx="153">
                  <c:v>220</c:v>
                </c:pt>
                <c:pt idx="154">
                  <c:v>238</c:v>
                </c:pt>
                <c:pt idx="155">
                  <c:v>256</c:v>
                </c:pt>
                <c:pt idx="156">
                  <c:v>278</c:v>
                </c:pt>
                <c:pt idx="157">
                  <c:v>286</c:v>
                </c:pt>
                <c:pt idx="158">
                  <c:v>285</c:v>
                </c:pt>
                <c:pt idx="159">
                  <c:v>284</c:v>
                </c:pt>
                <c:pt idx="160">
                  <c:v>277</c:v>
                </c:pt>
                <c:pt idx="161">
                  <c:v>271</c:v>
                </c:pt>
                <c:pt idx="162">
                  <c:v>251</c:v>
                </c:pt>
                <c:pt idx="163">
                  <c:v>232</c:v>
                </c:pt>
                <c:pt idx="164">
                  <c:v>230</c:v>
                </c:pt>
                <c:pt idx="165">
                  <c:v>227</c:v>
                </c:pt>
                <c:pt idx="166">
                  <c:v>218</c:v>
                </c:pt>
                <c:pt idx="167">
                  <c:v>203</c:v>
                </c:pt>
                <c:pt idx="168">
                  <c:v>173</c:v>
                </c:pt>
                <c:pt idx="169">
                  <c:v>165</c:v>
                </c:pt>
                <c:pt idx="170">
                  <c:v>155</c:v>
                </c:pt>
                <c:pt idx="171">
                  <c:v>150</c:v>
                </c:pt>
                <c:pt idx="172">
                  <c:v>146</c:v>
                </c:pt>
                <c:pt idx="173">
                  <c:v>140</c:v>
                </c:pt>
                <c:pt idx="174">
                  <c:v>148</c:v>
                </c:pt>
                <c:pt idx="175">
                  <c:v>179</c:v>
                </c:pt>
                <c:pt idx="176">
                  <c:v>206</c:v>
                </c:pt>
                <c:pt idx="177">
                  <c:v>218</c:v>
                </c:pt>
                <c:pt idx="178">
                  <c:v>235</c:v>
                </c:pt>
                <c:pt idx="179">
                  <c:v>253</c:v>
                </c:pt>
                <c:pt idx="180">
                  <c:v>275</c:v>
                </c:pt>
                <c:pt idx="181">
                  <c:v>283</c:v>
                </c:pt>
                <c:pt idx="182">
                  <c:v>283</c:v>
                </c:pt>
                <c:pt idx="183">
                  <c:v>281</c:v>
                </c:pt>
                <c:pt idx="184">
                  <c:v>274</c:v>
                </c:pt>
                <c:pt idx="185">
                  <c:v>269</c:v>
                </c:pt>
                <c:pt idx="186">
                  <c:v>248</c:v>
                </c:pt>
                <c:pt idx="187">
                  <c:v>230</c:v>
                </c:pt>
                <c:pt idx="188">
                  <c:v>228</c:v>
                </c:pt>
                <c:pt idx="189">
                  <c:v>225</c:v>
                </c:pt>
                <c:pt idx="190">
                  <c:v>216</c:v>
                </c:pt>
                <c:pt idx="191">
                  <c:v>201</c:v>
                </c:pt>
                <c:pt idx="192">
                  <c:v>186</c:v>
                </c:pt>
                <c:pt idx="193">
                  <c:v>176</c:v>
                </c:pt>
                <c:pt idx="194">
                  <c:v>166</c:v>
                </c:pt>
                <c:pt idx="195">
                  <c:v>160</c:v>
                </c:pt>
                <c:pt idx="196">
                  <c:v>156</c:v>
                </c:pt>
                <c:pt idx="197">
                  <c:v>150</c:v>
                </c:pt>
                <c:pt idx="198">
                  <c:v>158</c:v>
                </c:pt>
                <c:pt idx="199">
                  <c:v>192</c:v>
                </c:pt>
                <c:pt idx="200">
                  <c:v>221</c:v>
                </c:pt>
                <c:pt idx="201">
                  <c:v>234</c:v>
                </c:pt>
                <c:pt idx="202">
                  <c:v>252</c:v>
                </c:pt>
                <c:pt idx="203">
                  <c:v>271</c:v>
                </c:pt>
                <c:pt idx="204">
                  <c:v>295</c:v>
                </c:pt>
                <c:pt idx="205">
                  <c:v>303</c:v>
                </c:pt>
                <c:pt idx="206">
                  <c:v>303</c:v>
                </c:pt>
                <c:pt idx="207">
                  <c:v>301</c:v>
                </c:pt>
                <c:pt idx="208">
                  <c:v>294</c:v>
                </c:pt>
                <c:pt idx="209">
                  <c:v>288</c:v>
                </c:pt>
                <c:pt idx="210">
                  <c:v>266</c:v>
                </c:pt>
                <c:pt idx="211">
                  <c:v>246</c:v>
                </c:pt>
                <c:pt idx="212">
                  <c:v>244</c:v>
                </c:pt>
                <c:pt idx="213">
                  <c:v>241</c:v>
                </c:pt>
                <c:pt idx="214">
                  <c:v>231</c:v>
                </c:pt>
                <c:pt idx="215">
                  <c:v>215</c:v>
                </c:pt>
                <c:pt idx="216">
                  <c:v>194</c:v>
                </c:pt>
                <c:pt idx="217">
                  <c:v>184</c:v>
                </c:pt>
                <c:pt idx="218">
                  <c:v>174</c:v>
                </c:pt>
                <c:pt idx="219">
                  <c:v>168</c:v>
                </c:pt>
                <c:pt idx="220">
                  <c:v>163</c:v>
                </c:pt>
                <c:pt idx="221">
                  <c:v>157</c:v>
                </c:pt>
                <c:pt idx="222">
                  <c:v>165</c:v>
                </c:pt>
                <c:pt idx="223">
                  <c:v>201</c:v>
                </c:pt>
                <c:pt idx="224">
                  <c:v>231</c:v>
                </c:pt>
                <c:pt idx="225">
                  <c:v>244</c:v>
                </c:pt>
                <c:pt idx="226">
                  <c:v>263</c:v>
                </c:pt>
                <c:pt idx="227">
                  <c:v>284</c:v>
                </c:pt>
                <c:pt idx="228">
                  <c:v>308</c:v>
                </c:pt>
                <c:pt idx="229">
                  <c:v>317</c:v>
                </c:pt>
                <c:pt idx="230">
                  <c:v>316</c:v>
                </c:pt>
                <c:pt idx="231">
                  <c:v>314</c:v>
                </c:pt>
                <c:pt idx="232">
                  <c:v>307</c:v>
                </c:pt>
                <c:pt idx="233">
                  <c:v>301</c:v>
                </c:pt>
                <c:pt idx="234">
                  <c:v>278</c:v>
                </c:pt>
                <c:pt idx="235">
                  <c:v>258</c:v>
                </c:pt>
                <c:pt idx="236">
                  <c:v>255</c:v>
                </c:pt>
                <c:pt idx="237">
                  <c:v>252</c:v>
                </c:pt>
                <c:pt idx="238">
                  <c:v>242</c:v>
                </c:pt>
                <c:pt idx="239">
                  <c:v>225</c:v>
                </c:pt>
                <c:pt idx="240">
                  <c:v>194</c:v>
                </c:pt>
                <c:pt idx="241">
                  <c:v>184</c:v>
                </c:pt>
                <c:pt idx="242">
                  <c:v>174</c:v>
                </c:pt>
                <c:pt idx="243">
                  <c:v>168</c:v>
                </c:pt>
                <c:pt idx="244">
                  <c:v>163</c:v>
                </c:pt>
                <c:pt idx="245">
                  <c:v>157</c:v>
                </c:pt>
                <c:pt idx="246">
                  <c:v>165</c:v>
                </c:pt>
                <c:pt idx="247">
                  <c:v>201</c:v>
                </c:pt>
                <c:pt idx="248">
                  <c:v>231</c:v>
                </c:pt>
                <c:pt idx="249">
                  <c:v>244</c:v>
                </c:pt>
                <c:pt idx="250">
                  <c:v>263</c:v>
                </c:pt>
                <c:pt idx="251">
                  <c:v>284</c:v>
                </c:pt>
                <c:pt idx="252">
                  <c:v>308</c:v>
                </c:pt>
                <c:pt idx="253">
                  <c:v>317</c:v>
                </c:pt>
                <c:pt idx="254">
                  <c:v>316</c:v>
                </c:pt>
                <c:pt idx="255">
                  <c:v>314</c:v>
                </c:pt>
                <c:pt idx="256">
                  <c:v>307</c:v>
                </c:pt>
                <c:pt idx="257">
                  <c:v>301</c:v>
                </c:pt>
                <c:pt idx="258">
                  <c:v>278</c:v>
                </c:pt>
                <c:pt idx="259">
                  <c:v>258</c:v>
                </c:pt>
                <c:pt idx="260">
                  <c:v>255</c:v>
                </c:pt>
                <c:pt idx="261">
                  <c:v>252</c:v>
                </c:pt>
                <c:pt idx="262">
                  <c:v>242</c:v>
                </c:pt>
                <c:pt idx="263">
                  <c:v>225</c:v>
                </c:pt>
                <c:pt idx="264">
                  <c:v>193</c:v>
                </c:pt>
                <c:pt idx="265">
                  <c:v>183</c:v>
                </c:pt>
                <c:pt idx="266">
                  <c:v>173</c:v>
                </c:pt>
                <c:pt idx="267">
                  <c:v>167</c:v>
                </c:pt>
                <c:pt idx="268">
                  <c:v>162</c:v>
                </c:pt>
                <c:pt idx="269">
                  <c:v>156</c:v>
                </c:pt>
                <c:pt idx="270">
                  <c:v>164</c:v>
                </c:pt>
                <c:pt idx="271">
                  <c:v>200</c:v>
                </c:pt>
                <c:pt idx="272">
                  <c:v>230</c:v>
                </c:pt>
                <c:pt idx="273">
                  <c:v>243</c:v>
                </c:pt>
                <c:pt idx="274">
                  <c:v>262</c:v>
                </c:pt>
                <c:pt idx="275">
                  <c:v>282</c:v>
                </c:pt>
                <c:pt idx="276">
                  <c:v>307</c:v>
                </c:pt>
                <c:pt idx="277">
                  <c:v>315</c:v>
                </c:pt>
                <c:pt idx="278">
                  <c:v>315</c:v>
                </c:pt>
                <c:pt idx="279">
                  <c:v>313</c:v>
                </c:pt>
                <c:pt idx="280">
                  <c:v>306</c:v>
                </c:pt>
                <c:pt idx="281">
                  <c:v>299</c:v>
                </c:pt>
                <c:pt idx="282">
                  <c:v>276</c:v>
                </c:pt>
                <c:pt idx="283">
                  <c:v>256</c:v>
                </c:pt>
                <c:pt idx="284">
                  <c:v>254</c:v>
                </c:pt>
                <c:pt idx="285">
                  <c:v>251</c:v>
                </c:pt>
                <c:pt idx="286">
                  <c:v>240</c:v>
                </c:pt>
                <c:pt idx="287">
                  <c:v>224</c:v>
                </c:pt>
                <c:pt idx="288">
                  <c:v>190</c:v>
                </c:pt>
                <c:pt idx="289">
                  <c:v>180</c:v>
                </c:pt>
                <c:pt idx="290">
                  <c:v>170</c:v>
                </c:pt>
                <c:pt idx="291">
                  <c:v>164</c:v>
                </c:pt>
                <c:pt idx="292">
                  <c:v>160</c:v>
                </c:pt>
                <c:pt idx="293">
                  <c:v>154</c:v>
                </c:pt>
                <c:pt idx="294">
                  <c:v>162</c:v>
                </c:pt>
                <c:pt idx="295">
                  <c:v>196</c:v>
                </c:pt>
                <c:pt idx="296">
                  <c:v>226</c:v>
                </c:pt>
                <c:pt idx="297">
                  <c:v>239</c:v>
                </c:pt>
                <c:pt idx="298">
                  <c:v>258</c:v>
                </c:pt>
                <c:pt idx="299">
                  <c:v>278</c:v>
                </c:pt>
                <c:pt idx="300">
                  <c:v>302</c:v>
                </c:pt>
                <c:pt idx="301">
                  <c:v>310</c:v>
                </c:pt>
                <c:pt idx="302">
                  <c:v>310</c:v>
                </c:pt>
                <c:pt idx="303">
                  <c:v>307</c:v>
                </c:pt>
                <c:pt idx="304">
                  <c:v>301</c:v>
                </c:pt>
                <c:pt idx="305">
                  <c:v>294</c:v>
                </c:pt>
                <c:pt idx="306">
                  <c:v>272</c:v>
                </c:pt>
                <c:pt idx="307">
                  <c:v>252</c:v>
                </c:pt>
                <c:pt idx="308">
                  <c:v>250</c:v>
                </c:pt>
                <c:pt idx="309">
                  <c:v>246</c:v>
                </c:pt>
                <c:pt idx="310">
                  <c:v>236</c:v>
                </c:pt>
                <c:pt idx="311">
                  <c:v>220</c:v>
                </c:pt>
                <c:pt idx="312">
                  <c:v>178</c:v>
                </c:pt>
                <c:pt idx="313">
                  <c:v>169</c:v>
                </c:pt>
                <c:pt idx="314">
                  <c:v>160</c:v>
                </c:pt>
                <c:pt idx="315">
                  <c:v>154</c:v>
                </c:pt>
                <c:pt idx="316">
                  <c:v>150</c:v>
                </c:pt>
                <c:pt idx="317">
                  <c:v>144</c:v>
                </c:pt>
                <c:pt idx="318">
                  <c:v>152</c:v>
                </c:pt>
                <c:pt idx="319">
                  <c:v>184</c:v>
                </c:pt>
                <c:pt idx="320">
                  <c:v>212</c:v>
                </c:pt>
                <c:pt idx="321">
                  <c:v>224</c:v>
                </c:pt>
                <c:pt idx="322">
                  <c:v>242</c:v>
                </c:pt>
                <c:pt idx="323">
                  <c:v>261</c:v>
                </c:pt>
                <c:pt idx="324">
                  <c:v>283</c:v>
                </c:pt>
                <c:pt idx="325">
                  <c:v>291</c:v>
                </c:pt>
                <c:pt idx="326">
                  <c:v>291</c:v>
                </c:pt>
                <c:pt idx="327">
                  <c:v>289</c:v>
                </c:pt>
                <c:pt idx="328">
                  <c:v>282</c:v>
                </c:pt>
                <c:pt idx="329">
                  <c:v>277</c:v>
                </c:pt>
                <c:pt idx="330">
                  <c:v>255</c:v>
                </c:pt>
                <c:pt idx="331">
                  <c:v>237</c:v>
                </c:pt>
                <c:pt idx="332">
                  <c:v>235</c:v>
                </c:pt>
                <c:pt idx="333">
                  <c:v>231</c:v>
                </c:pt>
                <c:pt idx="334">
                  <c:v>222</c:v>
                </c:pt>
                <c:pt idx="335">
                  <c:v>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67-47E5-8ADE-C21A6397F821}"/>
            </c:ext>
          </c:extLst>
        </c:ser>
        <c:ser>
          <c:idx val="3"/>
          <c:order val="1"/>
          <c:tx>
            <c:strRef>
              <c:f>'Supply-Enforced'!$F$1</c:f>
              <c:strCache>
                <c:ptCount val="1"/>
                <c:pt idx="0">
                  <c:v>Incident_Demand</c:v>
                </c:pt>
              </c:strCache>
            </c:strRef>
          </c:tx>
          <c:marker>
            <c:symbol val="none"/>
          </c:marker>
          <c:xVal>
            <c:numRef>
              <c:f>'Supply-Enforced'!$C$2:$C$337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'Supply-Enforced'!$F$2:$F$337</c:f>
              <c:numCache>
                <c:formatCode>General</c:formatCode>
                <c:ptCount val="336"/>
                <c:pt idx="0">
                  <c:v>67</c:v>
                </c:pt>
                <c:pt idx="1">
                  <c:v>66</c:v>
                </c:pt>
                <c:pt idx="2">
                  <c:v>58</c:v>
                </c:pt>
                <c:pt idx="3">
                  <c:v>52</c:v>
                </c:pt>
                <c:pt idx="4">
                  <c:v>55</c:v>
                </c:pt>
                <c:pt idx="5">
                  <c:v>57</c:v>
                </c:pt>
                <c:pt idx="6">
                  <c:v>62</c:v>
                </c:pt>
                <c:pt idx="7">
                  <c:v>84</c:v>
                </c:pt>
                <c:pt idx="8">
                  <c:v>118</c:v>
                </c:pt>
                <c:pt idx="9">
                  <c:v>134</c:v>
                </c:pt>
                <c:pt idx="10">
                  <c:v>149</c:v>
                </c:pt>
                <c:pt idx="11">
                  <c:v>144</c:v>
                </c:pt>
                <c:pt idx="12">
                  <c:v>135</c:v>
                </c:pt>
                <c:pt idx="13">
                  <c:v>126</c:v>
                </c:pt>
                <c:pt idx="14">
                  <c:v>125</c:v>
                </c:pt>
                <c:pt idx="15">
                  <c:v>128</c:v>
                </c:pt>
                <c:pt idx="16">
                  <c:v>125</c:v>
                </c:pt>
                <c:pt idx="17">
                  <c:v>117</c:v>
                </c:pt>
                <c:pt idx="18">
                  <c:v>113</c:v>
                </c:pt>
                <c:pt idx="19">
                  <c:v>114</c:v>
                </c:pt>
                <c:pt idx="20">
                  <c:v>110</c:v>
                </c:pt>
                <c:pt idx="21">
                  <c:v>101</c:v>
                </c:pt>
                <c:pt idx="22">
                  <c:v>93</c:v>
                </c:pt>
                <c:pt idx="23">
                  <c:v>92</c:v>
                </c:pt>
                <c:pt idx="24">
                  <c:v>71</c:v>
                </c:pt>
                <c:pt idx="25">
                  <c:v>66</c:v>
                </c:pt>
                <c:pt idx="26">
                  <c:v>62</c:v>
                </c:pt>
                <c:pt idx="27">
                  <c:v>56</c:v>
                </c:pt>
                <c:pt idx="28">
                  <c:v>53</c:v>
                </c:pt>
                <c:pt idx="29">
                  <c:v>56</c:v>
                </c:pt>
                <c:pt idx="30">
                  <c:v>64</c:v>
                </c:pt>
                <c:pt idx="31">
                  <c:v>89</c:v>
                </c:pt>
                <c:pt idx="32">
                  <c:v>121</c:v>
                </c:pt>
                <c:pt idx="33">
                  <c:v>137</c:v>
                </c:pt>
                <c:pt idx="34">
                  <c:v>152</c:v>
                </c:pt>
                <c:pt idx="35">
                  <c:v>149</c:v>
                </c:pt>
                <c:pt idx="36">
                  <c:v>134</c:v>
                </c:pt>
                <c:pt idx="37">
                  <c:v>123</c:v>
                </c:pt>
                <c:pt idx="38">
                  <c:v>122</c:v>
                </c:pt>
                <c:pt idx="39">
                  <c:v>131</c:v>
                </c:pt>
                <c:pt idx="40">
                  <c:v>124</c:v>
                </c:pt>
                <c:pt idx="41">
                  <c:v>113</c:v>
                </c:pt>
                <c:pt idx="42">
                  <c:v>123</c:v>
                </c:pt>
                <c:pt idx="43">
                  <c:v>120</c:v>
                </c:pt>
                <c:pt idx="44">
                  <c:v>116</c:v>
                </c:pt>
                <c:pt idx="45">
                  <c:v>104</c:v>
                </c:pt>
                <c:pt idx="46">
                  <c:v>96</c:v>
                </c:pt>
                <c:pt idx="47">
                  <c:v>90</c:v>
                </c:pt>
                <c:pt idx="48">
                  <c:v>68</c:v>
                </c:pt>
                <c:pt idx="49">
                  <c:v>65</c:v>
                </c:pt>
                <c:pt idx="50">
                  <c:v>57</c:v>
                </c:pt>
                <c:pt idx="51">
                  <c:v>53</c:v>
                </c:pt>
                <c:pt idx="52">
                  <c:v>54</c:v>
                </c:pt>
                <c:pt idx="53">
                  <c:v>52</c:v>
                </c:pt>
                <c:pt idx="54">
                  <c:v>58</c:v>
                </c:pt>
                <c:pt idx="55">
                  <c:v>79</c:v>
                </c:pt>
                <c:pt idx="56">
                  <c:v>112</c:v>
                </c:pt>
                <c:pt idx="57">
                  <c:v>134</c:v>
                </c:pt>
                <c:pt idx="58">
                  <c:v>141</c:v>
                </c:pt>
                <c:pt idx="59">
                  <c:v>140</c:v>
                </c:pt>
                <c:pt idx="60">
                  <c:v>128</c:v>
                </c:pt>
                <c:pt idx="61">
                  <c:v>130</c:v>
                </c:pt>
                <c:pt idx="62">
                  <c:v>124</c:v>
                </c:pt>
                <c:pt idx="63">
                  <c:v>126</c:v>
                </c:pt>
                <c:pt idx="64">
                  <c:v>124</c:v>
                </c:pt>
                <c:pt idx="65">
                  <c:v>110</c:v>
                </c:pt>
                <c:pt idx="66">
                  <c:v>113</c:v>
                </c:pt>
                <c:pt idx="67">
                  <c:v>110</c:v>
                </c:pt>
                <c:pt idx="68">
                  <c:v>105</c:v>
                </c:pt>
                <c:pt idx="69">
                  <c:v>104</c:v>
                </c:pt>
                <c:pt idx="70">
                  <c:v>97</c:v>
                </c:pt>
                <c:pt idx="71">
                  <c:v>90</c:v>
                </c:pt>
                <c:pt idx="72">
                  <c:v>66</c:v>
                </c:pt>
                <c:pt idx="73">
                  <c:v>63</c:v>
                </c:pt>
                <c:pt idx="74">
                  <c:v>57</c:v>
                </c:pt>
                <c:pt idx="75">
                  <c:v>52</c:v>
                </c:pt>
                <c:pt idx="76">
                  <c:v>52</c:v>
                </c:pt>
                <c:pt idx="77">
                  <c:v>51</c:v>
                </c:pt>
                <c:pt idx="78">
                  <c:v>58</c:v>
                </c:pt>
                <c:pt idx="79">
                  <c:v>84</c:v>
                </c:pt>
                <c:pt idx="80">
                  <c:v>108</c:v>
                </c:pt>
                <c:pt idx="81">
                  <c:v>129</c:v>
                </c:pt>
                <c:pt idx="82">
                  <c:v>144</c:v>
                </c:pt>
                <c:pt idx="83">
                  <c:v>139</c:v>
                </c:pt>
                <c:pt idx="84">
                  <c:v>127</c:v>
                </c:pt>
                <c:pt idx="85">
                  <c:v>125</c:v>
                </c:pt>
                <c:pt idx="86">
                  <c:v>121</c:v>
                </c:pt>
                <c:pt idx="87">
                  <c:v>125</c:v>
                </c:pt>
                <c:pt idx="88">
                  <c:v>118</c:v>
                </c:pt>
                <c:pt idx="89">
                  <c:v>104</c:v>
                </c:pt>
                <c:pt idx="90">
                  <c:v>113</c:v>
                </c:pt>
                <c:pt idx="91">
                  <c:v>116</c:v>
                </c:pt>
                <c:pt idx="92">
                  <c:v>106</c:v>
                </c:pt>
                <c:pt idx="93">
                  <c:v>101</c:v>
                </c:pt>
                <c:pt idx="94">
                  <c:v>94</c:v>
                </c:pt>
                <c:pt idx="95">
                  <c:v>87</c:v>
                </c:pt>
                <c:pt idx="96">
                  <c:v>69</c:v>
                </c:pt>
                <c:pt idx="97">
                  <c:v>65</c:v>
                </c:pt>
                <c:pt idx="98">
                  <c:v>60</c:v>
                </c:pt>
                <c:pt idx="99">
                  <c:v>54</c:v>
                </c:pt>
                <c:pt idx="100">
                  <c:v>53</c:v>
                </c:pt>
                <c:pt idx="101">
                  <c:v>54</c:v>
                </c:pt>
                <c:pt idx="102">
                  <c:v>60</c:v>
                </c:pt>
                <c:pt idx="103">
                  <c:v>83</c:v>
                </c:pt>
                <c:pt idx="104">
                  <c:v>117</c:v>
                </c:pt>
                <c:pt idx="105">
                  <c:v>135</c:v>
                </c:pt>
                <c:pt idx="106">
                  <c:v>142</c:v>
                </c:pt>
                <c:pt idx="107">
                  <c:v>136</c:v>
                </c:pt>
                <c:pt idx="108">
                  <c:v>134</c:v>
                </c:pt>
                <c:pt idx="109">
                  <c:v>127</c:v>
                </c:pt>
                <c:pt idx="110">
                  <c:v>120</c:v>
                </c:pt>
                <c:pt idx="111">
                  <c:v>122</c:v>
                </c:pt>
                <c:pt idx="112">
                  <c:v>125</c:v>
                </c:pt>
                <c:pt idx="113">
                  <c:v>108</c:v>
                </c:pt>
                <c:pt idx="114">
                  <c:v>116</c:v>
                </c:pt>
                <c:pt idx="115">
                  <c:v>116</c:v>
                </c:pt>
                <c:pt idx="116">
                  <c:v>107</c:v>
                </c:pt>
                <c:pt idx="117">
                  <c:v>100</c:v>
                </c:pt>
                <c:pt idx="118">
                  <c:v>96</c:v>
                </c:pt>
                <c:pt idx="119">
                  <c:v>85</c:v>
                </c:pt>
                <c:pt idx="120">
                  <c:v>68</c:v>
                </c:pt>
                <c:pt idx="121">
                  <c:v>65</c:v>
                </c:pt>
                <c:pt idx="122">
                  <c:v>60</c:v>
                </c:pt>
                <c:pt idx="123">
                  <c:v>53</c:v>
                </c:pt>
                <c:pt idx="124">
                  <c:v>54</c:v>
                </c:pt>
                <c:pt idx="125">
                  <c:v>53</c:v>
                </c:pt>
                <c:pt idx="126">
                  <c:v>60</c:v>
                </c:pt>
                <c:pt idx="127">
                  <c:v>85</c:v>
                </c:pt>
                <c:pt idx="128">
                  <c:v>116</c:v>
                </c:pt>
                <c:pt idx="129">
                  <c:v>137</c:v>
                </c:pt>
                <c:pt idx="130">
                  <c:v>148</c:v>
                </c:pt>
                <c:pt idx="131">
                  <c:v>147</c:v>
                </c:pt>
                <c:pt idx="132">
                  <c:v>138</c:v>
                </c:pt>
                <c:pt idx="133">
                  <c:v>133</c:v>
                </c:pt>
                <c:pt idx="134">
                  <c:v>121</c:v>
                </c:pt>
                <c:pt idx="135">
                  <c:v>124</c:v>
                </c:pt>
                <c:pt idx="136">
                  <c:v>128</c:v>
                </c:pt>
                <c:pt idx="137">
                  <c:v>113</c:v>
                </c:pt>
                <c:pt idx="138">
                  <c:v>114</c:v>
                </c:pt>
                <c:pt idx="139">
                  <c:v>116</c:v>
                </c:pt>
                <c:pt idx="140">
                  <c:v>111</c:v>
                </c:pt>
                <c:pt idx="141">
                  <c:v>103</c:v>
                </c:pt>
                <c:pt idx="142">
                  <c:v>91</c:v>
                </c:pt>
                <c:pt idx="143">
                  <c:v>86</c:v>
                </c:pt>
                <c:pt idx="144">
                  <c:v>70</c:v>
                </c:pt>
                <c:pt idx="145">
                  <c:v>68</c:v>
                </c:pt>
                <c:pt idx="146">
                  <c:v>60</c:v>
                </c:pt>
                <c:pt idx="147">
                  <c:v>58</c:v>
                </c:pt>
                <c:pt idx="148">
                  <c:v>55</c:v>
                </c:pt>
                <c:pt idx="149">
                  <c:v>59</c:v>
                </c:pt>
                <c:pt idx="150">
                  <c:v>62</c:v>
                </c:pt>
                <c:pt idx="151">
                  <c:v>89</c:v>
                </c:pt>
                <c:pt idx="152">
                  <c:v>123</c:v>
                </c:pt>
                <c:pt idx="153">
                  <c:v>148</c:v>
                </c:pt>
                <c:pt idx="154">
                  <c:v>157</c:v>
                </c:pt>
                <c:pt idx="155">
                  <c:v>149</c:v>
                </c:pt>
                <c:pt idx="156">
                  <c:v>147</c:v>
                </c:pt>
                <c:pt idx="157">
                  <c:v>137</c:v>
                </c:pt>
                <c:pt idx="158">
                  <c:v>121</c:v>
                </c:pt>
                <c:pt idx="159">
                  <c:v>129</c:v>
                </c:pt>
                <c:pt idx="160">
                  <c:v>128</c:v>
                </c:pt>
                <c:pt idx="161">
                  <c:v>119</c:v>
                </c:pt>
                <c:pt idx="162">
                  <c:v>126</c:v>
                </c:pt>
                <c:pt idx="163">
                  <c:v>120</c:v>
                </c:pt>
                <c:pt idx="164">
                  <c:v>120</c:v>
                </c:pt>
                <c:pt idx="165">
                  <c:v>103</c:v>
                </c:pt>
                <c:pt idx="166">
                  <c:v>103</c:v>
                </c:pt>
                <c:pt idx="167">
                  <c:v>93</c:v>
                </c:pt>
                <c:pt idx="168">
                  <c:v>67</c:v>
                </c:pt>
                <c:pt idx="169">
                  <c:v>67</c:v>
                </c:pt>
                <c:pt idx="170">
                  <c:v>59</c:v>
                </c:pt>
                <c:pt idx="171">
                  <c:v>52</c:v>
                </c:pt>
                <c:pt idx="172">
                  <c:v>53</c:v>
                </c:pt>
                <c:pt idx="173">
                  <c:v>55</c:v>
                </c:pt>
                <c:pt idx="174">
                  <c:v>61</c:v>
                </c:pt>
                <c:pt idx="175">
                  <c:v>88</c:v>
                </c:pt>
                <c:pt idx="176">
                  <c:v>112</c:v>
                </c:pt>
                <c:pt idx="177">
                  <c:v>135</c:v>
                </c:pt>
                <c:pt idx="178">
                  <c:v>140</c:v>
                </c:pt>
                <c:pt idx="179">
                  <c:v>143</c:v>
                </c:pt>
                <c:pt idx="180">
                  <c:v>141</c:v>
                </c:pt>
                <c:pt idx="181">
                  <c:v>130</c:v>
                </c:pt>
                <c:pt idx="182">
                  <c:v>125</c:v>
                </c:pt>
                <c:pt idx="183">
                  <c:v>126</c:v>
                </c:pt>
                <c:pt idx="184">
                  <c:v>124</c:v>
                </c:pt>
                <c:pt idx="185">
                  <c:v>115</c:v>
                </c:pt>
                <c:pt idx="186">
                  <c:v>118</c:v>
                </c:pt>
                <c:pt idx="187">
                  <c:v>112</c:v>
                </c:pt>
                <c:pt idx="188">
                  <c:v>108</c:v>
                </c:pt>
                <c:pt idx="189">
                  <c:v>99</c:v>
                </c:pt>
                <c:pt idx="190">
                  <c:v>102</c:v>
                </c:pt>
                <c:pt idx="191">
                  <c:v>90</c:v>
                </c:pt>
                <c:pt idx="192">
                  <c:v>69</c:v>
                </c:pt>
                <c:pt idx="193">
                  <c:v>72</c:v>
                </c:pt>
                <c:pt idx="194">
                  <c:v>65</c:v>
                </c:pt>
                <c:pt idx="195">
                  <c:v>57</c:v>
                </c:pt>
                <c:pt idx="196">
                  <c:v>57</c:v>
                </c:pt>
                <c:pt idx="197">
                  <c:v>55</c:v>
                </c:pt>
                <c:pt idx="198">
                  <c:v>65</c:v>
                </c:pt>
                <c:pt idx="199">
                  <c:v>87</c:v>
                </c:pt>
                <c:pt idx="200">
                  <c:v>124</c:v>
                </c:pt>
                <c:pt idx="201">
                  <c:v>136</c:v>
                </c:pt>
                <c:pt idx="202">
                  <c:v>146</c:v>
                </c:pt>
                <c:pt idx="203">
                  <c:v>146</c:v>
                </c:pt>
                <c:pt idx="204">
                  <c:v>146</c:v>
                </c:pt>
                <c:pt idx="205">
                  <c:v>135</c:v>
                </c:pt>
                <c:pt idx="206">
                  <c:v>125</c:v>
                </c:pt>
                <c:pt idx="207">
                  <c:v>132</c:v>
                </c:pt>
                <c:pt idx="208">
                  <c:v>127</c:v>
                </c:pt>
                <c:pt idx="209">
                  <c:v>122</c:v>
                </c:pt>
                <c:pt idx="210">
                  <c:v>122</c:v>
                </c:pt>
                <c:pt idx="211">
                  <c:v>122</c:v>
                </c:pt>
                <c:pt idx="212">
                  <c:v>118</c:v>
                </c:pt>
                <c:pt idx="213">
                  <c:v>109</c:v>
                </c:pt>
                <c:pt idx="214">
                  <c:v>100</c:v>
                </c:pt>
                <c:pt idx="215">
                  <c:v>89</c:v>
                </c:pt>
                <c:pt idx="216">
                  <c:v>62</c:v>
                </c:pt>
                <c:pt idx="217">
                  <c:v>63</c:v>
                </c:pt>
                <c:pt idx="218">
                  <c:v>57</c:v>
                </c:pt>
                <c:pt idx="219">
                  <c:v>51</c:v>
                </c:pt>
                <c:pt idx="220">
                  <c:v>50</c:v>
                </c:pt>
                <c:pt idx="221">
                  <c:v>53</c:v>
                </c:pt>
                <c:pt idx="222">
                  <c:v>59</c:v>
                </c:pt>
                <c:pt idx="223">
                  <c:v>79</c:v>
                </c:pt>
                <c:pt idx="224">
                  <c:v>115</c:v>
                </c:pt>
                <c:pt idx="225">
                  <c:v>131</c:v>
                </c:pt>
                <c:pt idx="226">
                  <c:v>135</c:v>
                </c:pt>
                <c:pt idx="227">
                  <c:v>135</c:v>
                </c:pt>
                <c:pt idx="228">
                  <c:v>136</c:v>
                </c:pt>
                <c:pt idx="229">
                  <c:v>123</c:v>
                </c:pt>
                <c:pt idx="230">
                  <c:v>117</c:v>
                </c:pt>
                <c:pt idx="231">
                  <c:v>120</c:v>
                </c:pt>
                <c:pt idx="232">
                  <c:v>116</c:v>
                </c:pt>
                <c:pt idx="233">
                  <c:v>109</c:v>
                </c:pt>
                <c:pt idx="234">
                  <c:v>106</c:v>
                </c:pt>
                <c:pt idx="235">
                  <c:v>115</c:v>
                </c:pt>
                <c:pt idx="236">
                  <c:v>105</c:v>
                </c:pt>
                <c:pt idx="237">
                  <c:v>96</c:v>
                </c:pt>
                <c:pt idx="238">
                  <c:v>91</c:v>
                </c:pt>
                <c:pt idx="239">
                  <c:v>85</c:v>
                </c:pt>
                <c:pt idx="240">
                  <c:v>67</c:v>
                </c:pt>
                <c:pt idx="241">
                  <c:v>68</c:v>
                </c:pt>
                <c:pt idx="242">
                  <c:v>57</c:v>
                </c:pt>
                <c:pt idx="243">
                  <c:v>53</c:v>
                </c:pt>
                <c:pt idx="244">
                  <c:v>55</c:v>
                </c:pt>
                <c:pt idx="245">
                  <c:v>54</c:v>
                </c:pt>
                <c:pt idx="246">
                  <c:v>61</c:v>
                </c:pt>
                <c:pt idx="247">
                  <c:v>85</c:v>
                </c:pt>
                <c:pt idx="248">
                  <c:v>113</c:v>
                </c:pt>
                <c:pt idx="249">
                  <c:v>137</c:v>
                </c:pt>
                <c:pt idx="250">
                  <c:v>145</c:v>
                </c:pt>
                <c:pt idx="251">
                  <c:v>146</c:v>
                </c:pt>
                <c:pt idx="252">
                  <c:v>133</c:v>
                </c:pt>
                <c:pt idx="253">
                  <c:v>126</c:v>
                </c:pt>
                <c:pt idx="254">
                  <c:v>129</c:v>
                </c:pt>
                <c:pt idx="255">
                  <c:v>127</c:v>
                </c:pt>
                <c:pt idx="256">
                  <c:v>120</c:v>
                </c:pt>
                <c:pt idx="257">
                  <c:v>115</c:v>
                </c:pt>
                <c:pt idx="258">
                  <c:v>114</c:v>
                </c:pt>
                <c:pt idx="259">
                  <c:v>121</c:v>
                </c:pt>
                <c:pt idx="260">
                  <c:v>107</c:v>
                </c:pt>
                <c:pt idx="261">
                  <c:v>104</c:v>
                </c:pt>
                <c:pt idx="262">
                  <c:v>95</c:v>
                </c:pt>
                <c:pt idx="263">
                  <c:v>92</c:v>
                </c:pt>
                <c:pt idx="264">
                  <c:v>67</c:v>
                </c:pt>
                <c:pt idx="265">
                  <c:v>65</c:v>
                </c:pt>
                <c:pt idx="266">
                  <c:v>57</c:v>
                </c:pt>
                <c:pt idx="267">
                  <c:v>54</c:v>
                </c:pt>
                <c:pt idx="268">
                  <c:v>51</c:v>
                </c:pt>
                <c:pt idx="269">
                  <c:v>54</c:v>
                </c:pt>
                <c:pt idx="270">
                  <c:v>62</c:v>
                </c:pt>
                <c:pt idx="271">
                  <c:v>83</c:v>
                </c:pt>
                <c:pt idx="272">
                  <c:v>111</c:v>
                </c:pt>
                <c:pt idx="273">
                  <c:v>130</c:v>
                </c:pt>
                <c:pt idx="274">
                  <c:v>149</c:v>
                </c:pt>
                <c:pt idx="275">
                  <c:v>143</c:v>
                </c:pt>
                <c:pt idx="276">
                  <c:v>131</c:v>
                </c:pt>
                <c:pt idx="277">
                  <c:v>126</c:v>
                </c:pt>
                <c:pt idx="278">
                  <c:v>118</c:v>
                </c:pt>
                <c:pt idx="279">
                  <c:v>119</c:v>
                </c:pt>
                <c:pt idx="280">
                  <c:v>125</c:v>
                </c:pt>
                <c:pt idx="281">
                  <c:v>113</c:v>
                </c:pt>
                <c:pt idx="282">
                  <c:v>110</c:v>
                </c:pt>
                <c:pt idx="283">
                  <c:v>118</c:v>
                </c:pt>
                <c:pt idx="284">
                  <c:v>107</c:v>
                </c:pt>
                <c:pt idx="285">
                  <c:v>103</c:v>
                </c:pt>
                <c:pt idx="286">
                  <c:v>95</c:v>
                </c:pt>
                <c:pt idx="287">
                  <c:v>90</c:v>
                </c:pt>
                <c:pt idx="288">
                  <c:v>68</c:v>
                </c:pt>
                <c:pt idx="289">
                  <c:v>66</c:v>
                </c:pt>
                <c:pt idx="290">
                  <c:v>56</c:v>
                </c:pt>
                <c:pt idx="291">
                  <c:v>55</c:v>
                </c:pt>
                <c:pt idx="292">
                  <c:v>53</c:v>
                </c:pt>
                <c:pt idx="293">
                  <c:v>54</c:v>
                </c:pt>
                <c:pt idx="294">
                  <c:v>61</c:v>
                </c:pt>
                <c:pt idx="295">
                  <c:v>87</c:v>
                </c:pt>
                <c:pt idx="296">
                  <c:v>117</c:v>
                </c:pt>
                <c:pt idx="297">
                  <c:v>129</c:v>
                </c:pt>
                <c:pt idx="298">
                  <c:v>142</c:v>
                </c:pt>
                <c:pt idx="299">
                  <c:v>148</c:v>
                </c:pt>
                <c:pt idx="300">
                  <c:v>133</c:v>
                </c:pt>
                <c:pt idx="301">
                  <c:v>124</c:v>
                </c:pt>
                <c:pt idx="302">
                  <c:v>124</c:v>
                </c:pt>
                <c:pt idx="303">
                  <c:v>125</c:v>
                </c:pt>
                <c:pt idx="304">
                  <c:v>132</c:v>
                </c:pt>
                <c:pt idx="305">
                  <c:v>111</c:v>
                </c:pt>
                <c:pt idx="306">
                  <c:v>115</c:v>
                </c:pt>
                <c:pt idx="307">
                  <c:v>110</c:v>
                </c:pt>
                <c:pt idx="308">
                  <c:v>109</c:v>
                </c:pt>
                <c:pt idx="309">
                  <c:v>101</c:v>
                </c:pt>
                <c:pt idx="310">
                  <c:v>98</c:v>
                </c:pt>
                <c:pt idx="311">
                  <c:v>93</c:v>
                </c:pt>
                <c:pt idx="312">
                  <c:v>64</c:v>
                </c:pt>
                <c:pt idx="313">
                  <c:v>65</c:v>
                </c:pt>
                <c:pt idx="314">
                  <c:v>58</c:v>
                </c:pt>
                <c:pt idx="315">
                  <c:v>52</c:v>
                </c:pt>
                <c:pt idx="316">
                  <c:v>52</c:v>
                </c:pt>
                <c:pt idx="317">
                  <c:v>54</c:v>
                </c:pt>
                <c:pt idx="318">
                  <c:v>61</c:v>
                </c:pt>
                <c:pt idx="319">
                  <c:v>82</c:v>
                </c:pt>
                <c:pt idx="320">
                  <c:v>122</c:v>
                </c:pt>
                <c:pt idx="321">
                  <c:v>137</c:v>
                </c:pt>
                <c:pt idx="322">
                  <c:v>143</c:v>
                </c:pt>
                <c:pt idx="323">
                  <c:v>144</c:v>
                </c:pt>
                <c:pt idx="324">
                  <c:v>132</c:v>
                </c:pt>
                <c:pt idx="325">
                  <c:v>124</c:v>
                </c:pt>
                <c:pt idx="326">
                  <c:v>122</c:v>
                </c:pt>
                <c:pt idx="327">
                  <c:v>125</c:v>
                </c:pt>
                <c:pt idx="328">
                  <c:v>132</c:v>
                </c:pt>
                <c:pt idx="329">
                  <c:v>115</c:v>
                </c:pt>
                <c:pt idx="330">
                  <c:v>108</c:v>
                </c:pt>
                <c:pt idx="331">
                  <c:v>109</c:v>
                </c:pt>
                <c:pt idx="332">
                  <c:v>110</c:v>
                </c:pt>
                <c:pt idx="333">
                  <c:v>96</c:v>
                </c:pt>
                <c:pt idx="334">
                  <c:v>94</c:v>
                </c:pt>
                <c:pt idx="335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67-47E5-8ADE-C21A6397F821}"/>
            </c:ext>
          </c:extLst>
        </c:ser>
        <c:ser>
          <c:idx val="1"/>
          <c:order val="2"/>
          <c:tx>
            <c:strRef>
              <c:f>'Supply-Enforced'!$H$1</c:f>
              <c:strCache>
                <c:ptCount val="1"/>
                <c:pt idx="0">
                  <c:v>ED_Enforced_plot_torescale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'Supply-Enforced'!$C$2:$C$337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'Supply-Enforced'!$H$2:$H$337</c:f>
              <c:numCache>
                <c:formatCode>General</c:formatCode>
                <c:ptCount val="336"/>
                <c:pt idx="0">
                  <c:v>196.65984915403919</c:v>
                </c:pt>
                <c:pt idx="1">
                  <c:v>186.65563633892717</c:v>
                </c:pt>
                <c:pt idx="2">
                  <c:v>175.82258612488954</c:v>
                </c:pt>
                <c:pt idx="3">
                  <c:v>169.87531426241731</c:v>
                </c:pt>
                <c:pt idx="4">
                  <c:v>165.34579058231913</c:v>
                </c:pt>
                <c:pt idx="5">
                  <c:v>159.18040361486712</c:v>
                </c:pt>
                <c:pt idx="6">
                  <c:v>167.35244954814101</c:v>
                </c:pt>
                <c:pt idx="7">
                  <c:v>203.17422028946112</c:v>
                </c:pt>
                <c:pt idx="8">
                  <c:v>233.85574505673645</c:v>
                </c:pt>
                <c:pt idx="9">
                  <c:v>247.29890602704344</c:v>
                </c:pt>
                <c:pt idx="10">
                  <c:v>266.82020792281031</c:v>
                </c:pt>
                <c:pt idx="11">
                  <c:v>287.43208534348025</c:v>
                </c:pt>
                <c:pt idx="12">
                  <c:v>312.20996126928043</c:v>
                </c:pt>
                <c:pt idx="13">
                  <c:v>321</c:v>
                </c:pt>
                <c:pt idx="14">
                  <c:v>320.46198274104745</c:v>
                </c:pt>
                <c:pt idx="15">
                  <c:v>318.24842249767642</c:v>
                </c:pt>
                <c:pt idx="16">
                  <c:v>311.06513190313797</c:v>
                </c:pt>
                <c:pt idx="17">
                  <c:v>304.69953115444656</c:v>
                </c:pt>
                <c:pt idx="18">
                  <c:v>281.23761636203028</c:v>
                </c:pt>
                <c:pt idx="19">
                  <c:v>260.92382958483319</c:v>
                </c:pt>
                <c:pt idx="20">
                  <c:v>258.55364544404426</c:v>
                </c:pt>
                <c:pt idx="21">
                  <c:v>254.95474621186375</c:v>
                </c:pt>
                <c:pt idx="22">
                  <c:v>244.71787728477202</c:v>
                </c:pt>
                <c:pt idx="23">
                  <c:v>227.98844873275738</c:v>
                </c:pt>
                <c:pt idx="24">
                  <c:v>196.65984915403919</c:v>
                </c:pt>
                <c:pt idx="25">
                  <c:v>186.65563633892717</c:v>
                </c:pt>
                <c:pt idx="26">
                  <c:v>175.82258612488954</c:v>
                </c:pt>
                <c:pt idx="27">
                  <c:v>169.87531426241731</c:v>
                </c:pt>
                <c:pt idx="28">
                  <c:v>165.34579058231913</c:v>
                </c:pt>
                <c:pt idx="29">
                  <c:v>159.18040361486712</c:v>
                </c:pt>
                <c:pt idx="30">
                  <c:v>167.35244954814101</c:v>
                </c:pt>
                <c:pt idx="31">
                  <c:v>203.17422028946112</c:v>
                </c:pt>
                <c:pt idx="32">
                  <c:v>233.85574505673645</c:v>
                </c:pt>
                <c:pt idx="33">
                  <c:v>247.29890602704344</c:v>
                </c:pt>
                <c:pt idx="34">
                  <c:v>266.82020792281031</c:v>
                </c:pt>
                <c:pt idx="35">
                  <c:v>287.43208534348025</c:v>
                </c:pt>
                <c:pt idx="36">
                  <c:v>312.20996126928043</c:v>
                </c:pt>
                <c:pt idx="37">
                  <c:v>321</c:v>
                </c:pt>
                <c:pt idx="38">
                  <c:v>320.46198274104745</c:v>
                </c:pt>
                <c:pt idx="39">
                  <c:v>318.24842249767642</c:v>
                </c:pt>
                <c:pt idx="40">
                  <c:v>311.06513190313797</c:v>
                </c:pt>
                <c:pt idx="41">
                  <c:v>304.69953115444656</c:v>
                </c:pt>
                <c:pt idx="42">
                  <c:v>281.23761636203028</c:v>
                </c:pt>
                <c:pt idx="43">
                  <c:v>260.92382958483319</c:v>
                </c:pt>
                <c:pt idx="44">
                  <c:v>258.55364544404426</c:v>
                </c:pt>
                <c:pt idx="45">
                  <c:v>254.95474621186375</c:v>
                </c:pt>
                <c:pt idx="46">
                  <c:v>244.71787728477202</c:v>
                </c:pt>
                <c:pt idx="47">
                  <c:v>227.98844873275738</c:v>
                </c:pt>
                <c:pt idx="48">
                  <c:v>196.65984915403919</c:v>
                </c:pt>
                <c:pt idx="49">
                  <c:v>186.65563633892717</c:v>
                </c:pt>
                <c:pt idx="50">
                  <c:v>175.82258612488954</c:v>
                </c:pt>
                <c:pt idx="51">
                  <c:v>169.87531426241731</c:v>
                </c:pt>
                <c:pt idx="52">
                  <c:v>165.34579058231913</c:v>
                </c:pt>
                <c:pt idx="53">
                  <c:v>159.18040361486712</c:v>
                </c:pt>
                <c:pt idx="54">
                  <c:v>167.35244954814101</c:v>
                </c:pt>
                <c:pt idx="55">
                  <c:v>203.17422028946112</c:v>
                </c:pt>
                <c:pt idx="56">
                  <c:v>233.85574505673645</c:v>
                </c:pt>
                <c:pt idx="57">
                  <c:v>247.29890602704344</c:v>
                </c:pt>
                <c:pt idx="58">
                  <c:v>266.82020792281031</c:v>
                </c:pt>
                <c:pt idx="59">
                  <c:v>287.43208534348025</c:v>
                </c:pt>
                <c:pt idx="60">
                  <c:v>312.20996126928043</c:v>
                </c:pt>
                <c:pt idx="61">
                  <c:v>321</c:v>
                </c:pt>
                <c:pt idx="62">
                  <c:v>320.46198274104745</c:v>
                </c:pt>
                <c:pt idx="63">
                  <c:v>318.24842249767642</c:v>
                </c:pt>
                <c:pt idx="64">
                  <c:v>311.06513190313797</c:v>
                </c:pt>
                <c:pt idx="65">
                  <c:v>304.69953115444656</c:v>
                </c:pt>
                <c:pt idx="66">
                  <c:v>281.23761636203028</c:v>
                </c:pt>
                <c:pt idx="67">
                  <c:v>260.92382958483319</c:v>
                </c:pt>
                <c:pt idx="68">
                  <c:v>258.55364544404426</c:v>
                </c:pt>
                <c:pt idx="69">
                  <c:v>254.95474621186375</c:v>
                </c:pt>
                <c:pt idx="70">
                  <c:v>244.71787728477202</c:v>
                </c:pt>
                <c:pt idx="71">
                  <c:v>227.98844873275738</c:v>
                </c:pt>
                <c:pt idx="72">
                  <c:v>196.65984915403919</c:v>
                </c:pt>
                <c:pt idx="73">
                  <c:v>186.65563633892717</c:v>
                </c:pt>
                <c:pt idx="74">
                  <c:v>175.82258612488954</c:v>
                </c:pt>
                <c:pt idx="75">
                  <c:v>169.87531426241731</c:v>
                </c:pt>
                <c:pt idx="76">
                  <c:v>165.34579058231913</c:v>
                </c:pt>
                <c:pt idx="77">
                  <c:v>159.18040361486712</c:v>
                </c:pt>
                <c:pt idx="78">
                  <c:v>167.35244954814101</c:v>
                </c:pt>
                <c:pt idx="79">
                  <c:v>203.17422028946112</c:v>
                </c:pt>
                <c:pt idx="80">
                  <c:v>233.85574505673645</c:v>
                </c:pt>
                <c:pt idx="81">
                  <c:v>247.29890602704344</c:v>
                </c:pt>
                <c:pt idx="82">
                  <c:v>266.82020792281031</c:v>
                </c:pt>
                <c:pt idx="83">
                  <c:v>287.43208534348025</c:v>
                </c:pt>
                <c:pt idx="84">
                  <c:v>312.20996126928043</c:v>
                </c:pt>
                <c:pt idx="85">
                  <c:v>321</c:v>
                </c:pt>
                <c:pt idx="86">
                  <c:v>320.46198274104745</c:v>
                </c:pt>
                <c:pt idx="87">
                  <c:v>318.24842249767642</c:v>
                </c:pt>
                <c:pt idx="88">
                  <c:v>311.06513190313797</c:v>
                </c:pt>
                <c:pt idx="89">
                  <c:v>304.69953115444656</c:v>
                </c:pt>
                <c:pt idx="90">
                  <c:v>281.23761636203028</c:v>
                </c:pt>
                <c:pt idx="91">
                  <c:v>260.92382958483319</c:v>
                </c:pt>
                <c:pt idx="92">
                  <c:v>258.55364544404426</c:v>
                </c:pt>
                <c:pt idx="93">
                  <c:v>254.95474621186375</c:v>
                </c:pt>
                <c:pt idx="94">
                  <c:v>244.71787728477202</c:v>
                </c:pt>
                <c:pt idx="95">
                  <c:v>227.98844873275738</c:v>
                </c:pt>
                <c:pt idx="96">
                  <c:v>196.65984915403919</c:v>
                </c:pt>
                <c:pt idx="97">
                  <c:v>186.65563633892717</c:v>
                </c:pt>
                <c:pt idx="98">
                  <c:v>175.82258612488954</c:v>
                </c:pt>
                <c:pt idx="99">
                  <c:v>169.87531426241731</c:v>
                </c:pt>
                <c:pt idx="100">
                  <c:v>165.34579058231913</c:v>
                </c:pt>
                <c:pt idx="101">
                  <c:v>159.18040361486712</c:v>
                </c:pt>
                <c:pt idx="102">
                  <c:v>167.35244954814101</c:v>
                </c:pt>
                <c:pt idx="103">
                  <c:v>203.17422028946112</c:v>
                </c:pt>
                <c:pt idx="104">
                  <c:v>233.85574505673645</c:v>
                </c:pt>
                <c:pt idx="105">
                  <c:v>247.29890602704344</c:v>
                </c:pt>
                <c:pt idx="106">
                  <c:v>266.82020792281031</c:v>
                </c:pt>
                <c:pt idx="107">
                  <c:v>287.43208534348025</c:v>
                </c:pt>
                <c:pt idx="108">
                  <c:v>312.20996126928043</c:v>
                </c:pt>
                <c:pt idx="109">
                  <c:v>321</c:v>
                </c:pt>
                <c:pt idx="110">
                  <c:v>320.46198274104745</c:v>
                </c:pt>
                <c:pt idx="111">
                  <c:v>318.24842249767642</c:v>
                </c:pt>
                <c:pt idx="112">
                  <c:v>311.06513190313797</c:v>
                </c:pt>
                <c:pt idx="113">
                  <c:v>304.69953115444656</c:v>
                </c:pt>
                <c:pt idx="114">
                  <c:v>281.23761636203028</c:v>
                </c:pt>
                <c:pt idx="115">
                  <c:v>260.92382958483319</c:v>
                </c:pt>
                <c:pt idx="116">
                  <c:v>258.55364544404426</c:v>
                </c:pt>
                <c:pt idx="117">
                  <c:v>254.95474621186375</c:v>
                </c:pt>
                <c:pt idx="118">
                  <c:v>244.71787728477202</c:v>
                </c:pt>
                <c:pt idx="119">
                  <c:v>227.98844873275738</c:v>
                </c:pt>
                <c:pt idx="120">
                  <c:v>196.65984915403919</c:v>
                </c:pt>
                <c:pt idx="121">
                  <c:v>186.65563633892717</c:v>
                </c:pt>
                <c:pt idx="122">
                  <c:v>175.82258612488954</c:v>
                </c:pt>
                <c:pt idx="123">
                  <c:v>169.87531426241731</c:v>
                </c:pt>
                <c:pt idx="124">
                  <c:v>165.34579058231913</c:v>
                </c:pt>
                <c:pt idx="125">
                  <c:v>159.18040361486712</c:v>
                </c:pt>
                <c:pt idx="126">
                  <c:v>167.35244954814101</c:v>
                </c:pt>
                <c:pt idx="127">
                  <c:v>203.17422028946112</c:v>
                </c:pt>
                <c:pt idx="128">
                  <c:v>233.85574505673645</c:v>
                </c:pt>
                <c:pt idx="129">
                  <c:v>247.29890602704344</c:v>
                </c:pt>
                <c:pt idx="130">
                  <c:v>266.82020792281031</c:v>
                </c:pt>
                <c:pt idx="131">
                  <c:v>287.43208534348025</c:v>
                </c:pt>
                <c:pt idx="132">
                  <c:v>312.20996126928043</c:v>
                </c:pt>
                <c:pt idx="133">
                  <c:v>321</c:v>
                </c:pt>
                <c:pt idx="134">
                  <c:v>320.46198274104745</c:v>
                </c:pt>
                <c:pt idx="135">
                  <c:v>318.24842249767642</c:v>
                </c:pt>
                <c:pt idx="136">
                  <c:v>311.06513190313797</c:v>
                </c:pt>
                <c:pt idx="137">
                  <c:v>304.69953115444656</c:v>
                </c:pt>
                <c:pt idx="138">
                  <c:v>281.23761636203028</c:v>
                </c:pt>
                <c:pt idx="139">
                  <c:v>260.92382958483319</c:v>
                </c:pt>
                <c:pt idx="140">
                  <c:v>258.55364544404426</c:v>
                </c:pt>
                <c:pt idx="141">
                  <c:v>254.95474621186375</c:v>
                </c:pt>
                <c:pt idx="142">
                  <c:v>244.71787728477202</c:v>
                </c:pt>
                <c:pt idx="143">
                  <c:v>227.98844873275738</c:v>
                </c:pt>
                <c:pt idx="144">
                  <c:v>196.65984915403919</c:v>
                </c:pt>
                <c:pt idx="145">
                  <c:v>186.65563633892717</c:v>
                </c:pt>
                <c:pt idx="146">
                  <c:v>175.82258612488954</c:v>
                </c:pt>
                <c:pt idx="147">
                  <c:v>169.87531426241731</c:v>
                </c:pt>
                <c:pt idx="148">
                  <c:v>165.34579058231913</c:v>
                </c:pt>
                <c:pt idx="149">
                  <c:v>159.18040361486712</c:v>
                </c:pt>
                <c:pt idx="150">
                  <c:v>167.35244954814101</c:v>
                </c:pt>
                <c:pt idx="151">
                  <c:v>203.17422028946112</c:v>
                </c:pt>
                <c:pt idx="152">
                  <c:v>233.85574505673645</c:v>
                </c:pt>
                <c:pt idx="153">
                  <c:v>247.29890602704344</c:v>
                </c:pt>
                <c:pt idx="154">
                  <c:v>266.82020792281031</c:v>
                </c:pt>
                <c:pt idx="155">
                  <c:v>287.43208534348025</c:v>
                </c:pt>
                <c:pt idx="156">
                  <c:v>312.20996126928043</c:v>
                </c:pt>
                <c:pt idx="157">
                  <c:v>321</c:v>
                </c:pt>
                <c:pt idx="158">
                  <c:v>320.46198274104745</c:v>
                </c:pt>
                <c:pt idx="159">
                  <c:v>318.24842249767642</c:v>
                </c:pt>
                <c:pt idx="160">
                  <c:v>311.06513190313797</c:v>
                </c:pt>
                <c:pt idx="161">
                  <c:v>304.69953115444656</c:v>
                </c:pt>
                <c:pt idx="162">
                  <c:v>281.23761636203028</c:v>
                </c:pt>
                <c:pt idx="163">
                  <c:v>260.92382958483319</c:v>
                </c:pt>
                <c:pt idx="164">
                  <c:v>258.55364544404426</c:v>
                </c:pt>
                <c:pt idx="165">
                  <c:v>254.95474621186375</c:v>
                </c:pt>
                <c:pt idx="166">
                  <c:v>244.71787728477202</c:v>
                </c:pt>
                <c:pt idx="167">
                  <c:v>227.98844873275738</c:v>
                </c:pt>
                <c:pt idx="168">
                  <c:v>196.65984915403919</c:v>
                </c:pt>
                <c:pt idx="169">
                  <c:v>186.65563633892717</c:v>
                </c:pt>
                <c:pt idx="170">
                  <c:v>175.82258612488954</c:v>
                </c:pt>
                <c:pt idx="171">
                  <c:v>169.87531426241731</c:v>
                </c:pt>
                <c:pt idx="172">
                  <c:v>165.34579058231913</c:v>
                </c:pt>
                <c:pt idx="173">
                  <c:v>159.18040361486712</c:v>
                </c:pt>
                <c:pt idx="174">
                  <c:v>167.35244954814101</c:v>
                </c:pt>
                <c:pt idx="175">
                  <c:v>203.17422028946112</c:v>
                </c:pt>
                <c:pt idx="176">
                  <c:v>233.85574505673645</c:v>
                </c:pt>
                <c:pt idx="177">
                  <c:v>247.29890602704344</c:v>
                </c:pt>
                <c:pt idx="178">
                  <c:v>266.82020792281031</c:v>
                </c:pt>
                <c:pt idx="179">
                  <c:v>287.43208534348025</c:v>
                </c:pt>
                <c:pt idx="180">
                  <c:v>312.20996126928043</c:v>
                </c:pt>
                <c:pt idx="181">
                  <c:v>321</c:v>
                </c:pt>
                <c:pt idx="182">
                  <c:v>320.46198274104745</c:v>
                </c:pt>
                <c:pt idx="183">
                  <c:v>318.24842249767642</c:v>
                </c:pt>
                <c:pt idx="184">
                  <c:v>311.06513190313797</c:v>
                </c:pt>
                <c:pt idx="185">
                  <c:v>304.69953115444656</c:v>
                </c:pt>
                <c:pt idx="186">
                  <c:v>281.23761636203028</c:v>
                </c:pt>
                <c:pt idx="187">
                  <c:v>260.92382958483319</c:v>
                </c:pt>
                <c:pt idx="188">
                  <c:v>258.55364544404426</c:v>
                </c:pt>
                <c:pt idx="189">
                  <c:v>254.95474621186375</c:v>
                </c:pt>
                <c:pt idx="190">
                  <c:v>244.71787728477202</c:v>
                </c:pt>
                <c:pt idx="191">
                  <c:v>227.98844873275738</c:v>
                </c:pt>
                <c:pt idx="192">
                  <c:v>196.65984915403919</c:v>
                </c:pt>
                <c:pt idx="193">
                  <c:v>186.65563633892717</c:v>
                </c:pt>
                <c:pt idx="194">
                  <c:v>175.82258612488954</c:v>
                </c:pt>
                <c:pt idx="195">
                  <c:v>169.87531426241731</c:v>
                </c:pt>
                <c:pt idx="196">
                  <c:v>165.34579058231913</c:v>
                </c:pt>
                <c:pt idx="197">
                  <c:v>159.18040361486712</c:v>
                </c:pt>
                <c:pt idx="198">
                  <c:v>167.35244954814101</c:v>
                </c:pt>
                <c:pt idx="199">
                  <c:v>203.17422028946112</c:v>
                </c:pt>
                <c:pt idx="200">
                  <c:v>233.85574505673645</c:v>
                </c:pt>
                <c:pt idx="201">
                  <c:v>247.29890602704344</c:v>
                </c:pt>
                <c:pt idx="202">
                  <c:v>266.82020792281031</c:v>
                </c:pt>
                <c:pt idx="203">
                  <c:v>287.43208534348025</c:v>
                </c:pt>
                <c:pt idx="204">
                  <c:v>312.20996126928043</c:v>
                </c:pt>
                <c:pt idx="205">
                  <c:v>321</c:v>
                </c:pt>
                <c:pt idx="206">
                  <c:v>320.46198274104745</c:v>
                </c:pt>
                <c:pt idx="207">
                  <c:v>318.24842249767642</c:v>
                </c:pt>
                <c:pt idx="208">
                  <c:v>311.06513190313797</c:v>
                </c:pt>
                <c:pt idx="209">
                  <c:v>304.69953115444656</c:v>
                </c:pt>
                <c:pt idx="210">
                  <c:v>281.23761636203028</c:v>
                </c:pt>
                <c:pt idx="211">
                  <c:v>260.92382958483319</c:v>
                </c:pt>
                <c:pt idx="212">
                  <c:v>258.55364544404426</c:v>
                </c:pt>
                <c:pt idx="213">
                  <c:v>254.95474621186375</c:v>
                </c:pt>
                <c:pt idx="214">
                  <c:v>244.71787728477202</c:v>
                </c:pt>
                <c:pt idx="215">
                  <c:v>227.98844873275738</c:v>
                </c:pt>
                <c:pt idx="216">
                  <c:v>196.65984915403919</c:v>
                </c:pt>
                <c:pt idx="217">
                  <c:v>186.65563633892717</c:v>
                </c:pt>
                <c:pt idx="218">
                  <c:v>175.82258612488954</c:v>
                </c:pt>
                <c:pt idx="219">
                  <c:v>169.87531426241731</c:v>
                </c:pt>
                <c:pt idx="220">
                  <c:v>165.34579058231913</c:v>
                </c:pt>
                <c:pt idx="221">
                  <c:v>159.18040361486712</c:v>
                </c:pt>
                <c:pt idx="222">
                  <c:v>167.35244954814101</c:v>
                </c:pt>
                <c:pt idx="223">
                  <c:v>203.17422028946112</c:v>
                </c:pt>
                <c:pt idx="224">
                  <c:v>233.85574505673645</c:v>
                </c:pt>
                <c:pt idx="225">
                  <c:v>247.29890602704344</c:v>
                </c:pt>
                <c:pt idx="226">
                  <c:v>266.82020792281031</c:v>
                </c:pt>
                <c:pt idx="227">
                  <c:v>287.43208534348025</c:v>
                </c:pt>
                <c:pt idx="228">
                  <c:v>312.20996126928043</c:v>
                </c:pt>
                <c:pt idx="229">
                  <c:v>321</c:v>
                </c:pt>
                <c:pt idx="230">
                  <c:v>320.46198274104745</c:v>
                </c:pt>
                <c:pt idx="231">
                  <c:v>318.24842249767642</c:v>
                </c:pt>
                <c:pt idx="232">
                  <c:v>311.06513190313797</c:v>
                </c:pt>
                <c:pt idx="233">
                  <c:v>304.69953115444656</c:v>
                </c:pt>
                <c:pt idx="234">
                  <c:v>281.23761636203028</c:v>
                </c:pt>
                <c:pt idx="235">
                  <c:v>260.92382958483319</c:v>
                </c:pt>
                <c:pt idx="236">
                  <c:v>258.55364544404426</c:v>
                </c:pt>
                <c:pt idx="237">
                  <c:v>254.95474621186375</c:v>
                </c:pt>
                <c:pt idx="238">
                  <c:v>244.71787728477202</c:v>
                </c:pt>
                <c:pt idx="239">
                  <c:v>227.98844873275738</c:v>
                </c:pt>
                <c:pt idx="240">
                  <c:v>196.65984915403919</c:v>
                </c:pt>
                <c:pt idx="241">
                  <c:v>186.65563633892717</c:v>
                </c:pt>
                <c:pt idx="242">
                  <c:v>175.82258612488954</c:v>
                </c:pt>
                <c:pt idx="243">
                  <c:v>169.87531426241731</c:v>
                </c:pt>
                <c:pt idx="244">
                  <c:v>165.34579058231913</c:v>
                </c:pt>
                <c:pt idx="245">
                  <c:v>159.18040361486712</c:v>
                </c:pt>
                <c:pt idx="246">
                  <c:v>167.35244954814101</c:v>
                </c:pt>
                <c:pt idx="247">
                  <c:v>203.17422028946112</c:v>
                </c:pt>
                <c:pt idx="248">
                  <c:v>233.85574505673645</c:v>
                </c:pt>
                <c:pt idx="249">
                  <c:v>247.29890602704344</c:v>
                </c:pt>
                <c:pt idx="250">
                  <c:v>266.82020792281031</c:v>
                </c:pt>
                <c:pt idx="251">
                  <c:v>287.43208534348025</c:v>
                </c:pt>
                <c:pt idx="252">
                  <c:v>312.20996126928043</c:v>
                </c:pt>
                <c:pt idx="253">
                  <c:v>321</c:v>
                </c:pt>
                <c:pt idx="254">
                  <c:v>320.46198274104745</c:v>
                </c:pt>
                <c:pt idx="255">
                  <c:v>318.24842249767642</c:v>
                </c:pt>
                <c:pt idx="256">
                  <c:v>311.06513190313797</c:v>
                </c:pt>
                <c:pt idx="257">
                  <c:v>304.69953115444656</c:v>
                </c:pt>
                <c:pt idx="258">
                  <c:v>281.23761636203028</c:v>
                </c:pt>
                <c:pt idx="259">
                  <c:v>260.92382958483319</c:v>
                </c:pt>
                <c:pt idx="260">
                  <c:v>258.55364544404426</c:v>
                </c:pt>
                <c:pt idx="261">
                  <c:v>254.95474621186375</c:v>
                </c:pt>
                <c:pt idx="262">
                  <c:v>244.71787728477202</c:v>
                </c:pt>
                <c:pt idx="263">
                  <c:v>227.98844873275738</c:v>
                </c:pt>
                <c:pt idx="264">
                  <c:v>196.65984915403919</c:v>
                </c:pt>
                <c:pt idx="265">
                  <c:v>186.65563633892717</c:v>
                </c:pt>
                <c:pt idx="266">
                  <c:v>175.82258612488954</c:v>
                </c:pt>
                <c:pt idx="267">
                  <c:v>169.87531426241731</c:v>
                </c:pt>
                <c:pt idx="268">
                  <c:v>165.34579058231913</c:v>
                </c:pt>
                <c:pt idx="269">
                  <c:v>159.18040361486712</c:v>
                </c:pt>
                <c:pt idx="270">
                  <c:v>167.35244954814101</c:v>
                </c:pt>
                <c:pt idx="271">
                  <c:v>203.17422028946112</c:v>
                </c:pt>
                <c:pt idx="272">
                  <c:v>233.85574505673645</c:v>
                </c:pt>
                <c:pt idx="273">
                  <c:v>247.29890602704344</c:v>
                </c:pt>
                <c:pt idx="274">
                  <c:v>266.82020792281031</c:v>
                </c:pt>
                <c:pt idx="275">
                  <c:v>287.43208534348025</c:v>
                </c:pt>
                <c:pt idx="276">
                  <c:v>312.20996126928043</c:v>
                </c:pt>
                <c:pt idx="277">
                  <c:v>321</c:v>
                </c:pt>
                <c:pt idx="278">
                  <c:v>320.46198274104745</c:v>
                </c:pt>
                <c:pt idx="279">
                  <c:v>318.24842249767642</c:v>
                </c:pt>
                <c:pt idx="280">
                  <c:v>311.06513190313797</c:v>
                </c:pt>
                <c:pt idx="281">
                  <c:v>304.69953115444656</c:v>
                </c:pt>
                <c:pt idx="282">
                  <c:v>281.23761636203028</c:v>
                </c:pt>
                <c:pt idx="283">
                  <c:v>260.92382958483319</c:v>
                </c:pt>
                <c:pt idx="284">
                  <c:v>258.55364544404426</c:v>
                </c:pt>
                <c:pt idx="285">
                  <c:v>254.95474621186375</c:v>
                </c:pt>
                <c:pt idx="286">
                  <c:v>244.71787728477202</c:v>
                </c:pt>
                <c:pt idx="287">
                  <c:v>227.98844873275738</c:v>
                </c:pt>
                <c:pt idx="288">
                  <c:v>196.65984915403919</c:v>
                </c:pt>
                <c:pt idx="289">
                  <c:v>186.65563633892717</c:v>
                </c:pt>
                <c:pt idx="290">
                  <c:v>175.82258612488954</c:v>
                </c:pt>
                <c:pt idx="291">
                  <c:v>169.87531426241731</c:v>
                </c:pt>
                <c:pt idx="292">
                  <c:v>165.34579058231913</c:v>
                </c:pt>
                <c:pt idx="293">
                  <c:v>159.18040361486712</c:v>
                </c:pt>
                <c:pt idx="294">
                  <c:v>167.35244954814101</c:v>
                </c:pt>
                <c:pt idx="295">
                  <c:v>203.17422028946112</c:v>
                </c:pt>
                <c:pt idx="296">
                  <c:v>233.85574505673645</c:v>
                </c:pt>
                <c:pt idx="297">
                  <c:v>247.29890602704344</c:v>
                </c:pt>
                <c:pt idx="298">
                  <c:v>266.82020792281031</c:v>
                </c:pt>
                <c:pt idx="299">
                  <c:v>287.43208534348025</c:v>
                </c:pt>
                <c:pt idx="300">
                  <c:v>312.20996126928043</c:v>
                </c:pt>
                <c:pt idx="301">
                  <c:v>321</c:v>
                </c:pt>
                <c:pt idx="302">
                  <c:v>320.46198274104745</c:v>
                </c:pt>
                <c:pt idx="303">
                  <c:v>318.24842249767642</c:v>
                </c:pt>
                <c:pt idx="304">
                  <c:v>311.06513190313797</c:v>
                </c:pt>
                <c:pt idx="305">
                  <c:v>304.69953115444656</c:v>
                </c:pt>
                <c:pt idx="306">
                  <c:v>281.23761636203028</c:v>
                </c:pt>
                <c:pt idx="307">
                  <c:v>260.92382958483319</c:v>
                </c:pt>
                <c:pt idx="308">
                  <c:v>258.55364544404426</c:v>
                </c:pt>
                <c:pt idx="309">
                  <c:v>254.95474621186375</c:v>
                </c:pt>
                <c:pt idx="310">
                  <c:v>244.71787728477202</c:v>
                </c:pt>
                <c:pt idx="311">
                  <c:v>227.98844873275738</c:v>
                </c:pt>
                <c:pt idx="312">
                  <c:v>196.65984915403919</c:v>
                </c:pt>
                <c:pt idx="313">
                  <c:v>186.65563633892717</c:v>
                </c:pt>
                <c:pt idx="314">
                  <c:v>175.82258612488954</c:v>
                </c:pt>
                <c:pt idx="315">
                  <c:v>169.87531426241731</c:v>
                </c:pt>
                <c:pt idx="316">
                  <c:v>165.34579058231913</c:v>
                </c:pt>
                <c:pt idx="317">
                  <c:v>159.18040361486712</c:v>
                </c:pt>
                <c:pt idx="318">
                  <c:v>167.35244954814101</c:v>
                </c:pt>
                <c:pt idx="319">
                  <c:v>203.17422028946112</c:v>
                </c:pt>
                <c:pt idx="320">
                  <c:v>233.85574505673645</c:v>
                </c:pt>
                <c:pt idx="321">
                  <c:v>247.29890602704344</c:v>
                </c:pt>
                <c:pt idx="322">
                  <c:v>266.82020792281031</c:v>
                </c:pt>
                <c:pt idx="323">
                  <c:v>287.43208534348025</c:v>
                </c:pt>
                <c:pt idx="324">
                  <c:v>312.20996126928043</c:v>
                </c:pt>
                <c:pt idx="325">
                  <c:v>321</c:v>
                </c:pt>
                <c:pt idx="326">
                  <c:v>320.46198274104745</c:v>
                </c:pt>
                <c:pt idx="327">
                  <c:v>318.24842249767642</c:v>
                </c:pt>
                <c:pt idx="328">
                  <c:v>311.06513190313797</c:v>
                </c:pt>
                <c:pt idx="329">
                  <c:v>304.69953115444656</c:v>
                </c:pt>
                <c:pt idx="330">
                  <c:v>281.23761636203028</c:v>
                </c:pt>
                <c:pt idx="331">
                  <c:v>260.92382958483319</c:v>
                </c:pt>
                <c:pt idx="332">
                  <c:v>258.55364544404426</c:v>
                </c:pt>
                <c:pt idx="333">
                  <c:v>254.95474621186375</c:v>
                </c:pt>
                <c:pt idx="334">
                  <c:v>244.71787728477202</c:v>
                </c:pt>
                <c:pt idx="335">
                  <c:v>227.98844873275738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67-47E5-8ADE-C21A6397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73056"/>
        <c:axId val="1785878048"/>
      </c:scatterChart>
      <c:valAx>
        <c:axId val="1785873056"/>
        <c:scaling>
          <c:orientation val="minMax"/>
          <c:max val="2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78048"/>
        <c:crosses val="autoZero"/>
        <c:crossBetween val="midCat"/>
      </c:valAx>
      <c:valAx>
        <c:axId val="17858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73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Demand (multiplicative)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- As_components'!$G$4</c:f>
              <c:strCache>
                <c:ptCount val="1"/>
                <c:pt idx="0">
                  <c:v>DirectED_Demand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'Demand - As_components'!$G$5:$G$340</c:f>
              <c:numCache>
                <c:formatCode>General</c:formatCode>
                <c:ptCount val="336"/>
                <c:pt idx="0">
                  <c:v>70.698986947146111</c:v>
                </c:pt>
                <c:pt idx="1">
                  <c:v>56.559189557716884</c:v>
                </c:pt>
                <c:pt idx="2">
                  <c:v>42.419392168287658</c:v>
                </c:pt>
                <c:pt idx="3">
                  <c:v>35.349493473573055</c:v>
                </c:pt>
                <c:pt idx="4">
                  <c:v>35.349493473573055</c:v>
                </c:pt>
                <c:pt idx="5">
                  <c:v>35.349493473573055</c:v>
                </c:pt>
                <c:pt idx="6">
                  <c:v>35.349493473573055</c:v>
                </c:pt>
                <c:pt idx="7">
                  <c:v>49.489290863002289</c:v>
                </c:pt>
                <c:pt idx="8">
                  <c:v>91.908683031289925</c:v>
                </c:pt>
                <c:pt idx="9">
                  <c:v>155.53777128372144</c:v>
                </c:pt>
                <c:pt idx="10">
                  <c:v>176.74746736786526</c:v>
                </c:pt>
                <c:pt idx="11">
                  <c:v>183.81736606257985</c:v>
                </c:pt>
                <c:pt idx="12">
                  <c:v>183.81736606257985</c:v>
                </c:pt>
                <c:pt idx="13">
                  <c:v>176.74746736786526</c:v>
                </c:pt>
                <c:pt idx="14">
                  <c:v>169.67756867315063</c:v>
                </c:pt>
                <c:pt idx="15">
                  <c:v>169.67756867315063</c:v>
                </c:pt>
                <c:pt idx="16">
                  <c:v>169.67756867315063</c:v>
                </c:pt>
                <c:pt idx="17">
                  <c:v>176.74746736786526</c:v>
                </c:pt>
                <c:pt idx="18">
                  <c:v>176.74746736786526</c:v>
                </c:pt>
                <c:pt idx="19">
                  <c:v>169.67756867315063</c:v>
                </c:pt>
                <c:pt idx="20">
                  <c:v>155.53777128372144</c:v>
                </c:pt>
                <c:pt idx="21">
                  <c:v>127.25817650486297</c:v>
                </c:pt>
                <c:pt idx="22">
                  <c:v>113.11837911543377</c:v>
                </c:pt>
                <c:pt idx="23">
                  <c:v>84.838784336575316</c:v>
                </c:pt>
                <c:pt idx="24">
                  <c:v>80.798842225309826</c:v>
                </c:pt>
                <c:pt idx="25">
                  <c:v>64.639073780247855</c:v>
                </c:pt>
                <c:pt idx="26">
                  <c:v>48.479305335185899</c:v>
                </c:pt>
                <c:pt idx="27">
                  <c:v>40.399421112654913</c:v>
                </c:pt>
                <c:pt idx="28">
                  <c:v>40.399421112654913</c:v>
                </c:pt>
                <c:pt idx="29">
                  <c:v>40.399421112654913</c:v>
                </c:pt>
                <c:pt idx="30">
                  <c:v>40.399421112654913</c:v>
                </c:pt>
                <c:pt idx="31">
                  <c:v>56.559189557716891</c:v>
                </c:pt>
                <c:pt idx="32">
                  <c:v>105.03849489290279</c:v>
                </c:pt>
                <c:pt idx="33">
                  <c:v>177.75745289568164</c:v>
                </c:pt>
                <c:pt idx="34">
                  <c:v>201.99710556327457</c:v>
                </c:pt>
                <c:pt idx="35">
                  <c:v>210.07698978580558</c:v>
                </c:pt>
                <c:pt idx="36">
                  <c:v>210.07698978580558</c:v>
                </c:pt>
                <c:pt idx="37">
                  <c:v>201.99710556327457</c:v>
                </c:pt>
                <c:pt idx="38">
                  <c:v>193.91722134074359</c:v>
                </c:pt>
                <c:pt idx="39">
                  <c:v>193.91722134074359</c:v>
                </c:pt>
                <c:pt idx="40">
                  <c:v>193.91722134074359</c:v>
                </c:pt>
                <c:pt idx="41">
                  <c:v>201.99710556327457</c:v>
                </c:pt>
                <c:pt idx="42">
                  <c:v>201.99710556327457</c:v>
                </c:pt>
                <c:pt idx="43">
                  <c:v>193.91722134074359</c:v>
                </c:pt>
                <c:pt idx="44">
                  <c:v>177.75745289568164</c:v>
                </c:pt>
                <c:pt idx="45">
                  <c:v>145.4379160055577</c:v>
                </c:pt>
                <c:pt idx="46">
                  <c:v>129.27814756049571</c:v>
                </c:pt>
                <c:pt idx="47">
                  <c:v>96.958610670371797</c:v>
                </c:pt>
                <c:pt idx="48">
                  <c:v>75.748914586227968</c:v>
                </c:pt>
                <c:pt idx="49">
                  <c:v>60.599131668982366</c:v>
                </c:pt>
                <c:pt idx="50">
                  <c:v>45.449348751736778</c:v>
                </c:pt>
                <c:pt idx="51">
                  <c:v>37.874457293113984</c:v>
                </c:pt>
                <c:pt idx="52">
                  <c:v>37.874457293113984</c:v>
                </c:pt>
                <c:pt idx="53">
                  <c:v>37.874457293113984</c:v>
                </c:pt>
                <c:pt idx="54">
                  <c:v>37.874457293113984</c:v>
                </c:pt>
                <c:pt idx="55">
                  <c:v>53.024240210359586</c:v>
                </c:pt>
                <c:pt idx="56">
                  <c:v>98.473588962096358</c:v>
                </c:pt>
                <c:pt idx="57">
                  <c:v>166.64761208970151</c:v>
                </c:pt>
                <c:pt idx="58">
                  <c:v>189.37228646556991</c:v>
                </c:pt>
                <c:pt idx="59">
                  <c:v>196.94717792419272</c:v>
                </c:pt>
                <c:pt idx="60">
                  <c:v>196.94717792419272</c:v>
                </c:pt>
                <c:pt idx="61">
                  <c:v>189.37228646556991</c:v>
                </c:pt>
                <c:pt idx="62">
                  <c:v>181.79739500694711</c:v>
                </c:pt>
                <c:pt idx="63">
                  <c:v>181.79739500694711</c:v>
                </c:pt>
                <c:pt idx="64">
                  <c:v>181.79739500694711</c:v>
                </c:pt>
                <c:pt idx="65">
                  <c:v>189.37228646556991</c:v>
                </c:pt>
                <c:pt idx="66">
                  <c:v>189.37228646556991</c:v>
                </c:pt>
                <c:pt idx="67">
                  <c:v>181.79739500694711</c:v>
                </c:pt>
                <c:pt idx="68">
                  <c:v>166.64761208970151</c:v>
                </c:pt>
                <c:pt idx="69">
                  <c:v>136.34804625521031</c:v>
                </c:pt>
                <c:pt idx="70">
                  <c:v>121.19826333796473</c:v>
                </c:pt>
                <c:pt idx="71">
                  <c:v>90.898697503473556</c:v>
                </c:pt>
                <c:pt idx="72">
                  <c:v>70.698986947146111</c:v>
                </c:pt>
                <c:pt idx="73">
                  <c:v>56.559189557716884</c:v>
                </c:pt>
                <c:pt idx="74">
                  <c:v>42.419392168287658</c:v>
                </c:pt>
                <c:pt idx="75">
                  <c:v>35.349493473573055</c:v>
                </c:pt>
                <c:pt idx="76">
                  <c:v>35.349493473573055</c:v>
                </c:pt>
                <c:pt idx="77">
                  <c:v>35.349493473573055</c:v>
                </c:pt>
                <c:pt idx="78">
                  <c:v>35.349493473573055</c:v>
                </c:pt>
                <c:pt idx="79">
                  <c:v>49.489290863002289</c:v>
                </c:pt>
                <c:pt idx="80">
                  <c:v>91.908683031289925</c:v>
                </c:pt>
                <c:pt idx="81">
                  <c:v>155.53777128372144</c:v>
                </c:pt>
                <c:pt idx="82">
                  <c:v>176.74746736786526</c:v>
                </c:pt>
                <c:pt idx="83">
                  <c:v>183.81736606257985</c:v>
                </c:pt>
                <c:pt idx="84">
                  <c:v>183.81736606257985</c:v>
                </c:pt>
                <c:pt idx="85">
                  <c:v>176.74746736786526</c:v>
                </c:pt>
                <c:pt idx="86">
                  <c:v>169.67756867315063</c:v>
                </c:pt>
                <c:pt idx="87">
                  <c:v>169.67756867315063</c:v>
                </c:pt>
                <c:pt idx="88">
                  <c:v>169.67756867315063</c:v>
                </c:pt>
                <c:pt idx="89">
                  <c:v>176.74746736786526</c:v>
                </c:pt>
                <c:pt idx="90">
                  <c:v>176.74746736786526</c:v>
                </c:pt>
                <c:pt idx="91">
                  <c:v>169.67756867315063</c:v>
                </c:pt>
                <c:pt idx="92">
                  <c:v>155.53777128372144</c:v>
                </c:pt>
                <c:pt idx="93">
                  <c:v>127.25817650486297</c:v>
                </c:pt>
                <c:pt idx="94">
                  <c:v>113.11837911543377</c:v>
                </c:pt>
                <c:pt idx="95">
                  <c:v>84.838784336575316</c:v>
                </c:pt>
                <c:pt idx="96">
                  <c:v>70.698986947146111</c:v>
                </c:pt>
                <c:pt idx="97">
                  <c:v>56.559189557716884</c:v>
                </c:pt>
                <c:pt idx="98">
                  <c:v>42.419392168287658</c:v>
                </c:pt>
                <c:pt idx="99">
                  <c:v>35.349493473573055</c:v>
                </c:pt>
                <c:pt idx="100">
                  <c:v>35.349493473573055</c:v>
                </c:pt>
                <c:pt idx="101">
                  <c:v>35.349493473573055</c:v>
                </c:pt>
                <c:pt idx="102">
                  <c:v>35.349493473573055</c:v>
                </c:pt>
                <c:pt idx="103">
                  <c:v>49.489290863002289</c:v>
                </c:pt>
                <c:pt idx="104">
                  <c:v>91.908683031289925</c:v>
                </c:pt>
                <c:pt idx="105">
                  <c:v>155.53777128372144</c:v>
                </c:pt>
                <c:pt idx="106">
                  <c:v>176.74746736786526</c:v>
                </c:pt>
                <c:pt idx="107">
                  <c:v>183.81736606257985</c:v>
                </c:pt>
                <c:pt idx="108">
                  <c:v>183.81736606257985</c:v>
                </c:pt>
                <c:pt idx="109">
                  <c:v>176.74746736786526</c:v>
                </c:pt>
                <c:pt idx="110">
                  <c:v>169.67756867315063</c:v>
                </c:pt>
                <c:pt idx="111">
                  <c:v>169.67756867315063</c:v>
                </c:pt>
                <c:pt idx="112">
                  <c:v>169.67756867315063</c:v>
                </c:pt>
                <c:pt idx="113">
                  <c:v>176.74746736786526</c:v>
                </c:pt>
                <c:pt idx="114">
                  <c:v>176.74746736786526</c:v>
                </c:pt>
                <c:pt idx="115">
                  <c:v>169.67756867315063</c:v>
                </c:pt>
                <c:pt idx="116">
                  <c:v>155.53777128372144</c:v>
                </c:pt>
                <c:pt idx="117">
                  <c:v>127.25817650486297</c:v>
                </c:pt>
                <c:pt idx="118">
                  <c:v>113.11837911543377</c:v>
                </c:pt>
                <c:pt idx="119">
                  <c:v>84.838784336575316</c:v>
                </c:pt>
                <c:pt idx="120">
                  <c:v>70.698986947146111</c:v>
                </c:pt>
                <c:pt idx="121">
                  <c:v>56.559189557716884</c:v>
                </c:pt>
                <c:pt idx="122">
                  <c:v>42.419392168287658</c:v>
                </c:pt>
                <c:pt idx="123">
                  <c:v>35.349493473573055</c:v>
                </c:pt>
                <c:pt idx="124">
                  <c:v>35.349493473573055</c:v>
                </c:pt>
                <c:pt idx="125">
                  <c:v>35.349493473573055</c:v>
                </c:pt>
                <c:pt idx="126">
                  <c:v>35.349493473573055</c:v>
                </c:pt>
                <c:pt idx="127">
                  <c:v>49.489290863002289</c:v>
                </c:pt>
                <c:pt idx="128">
                  <c:v>91.908683031289925</c:v>
                </c:pt>
                <c:pt idx="129">
                  <c:v>155.53777128372144</c:v>
                </c:pt>
                <c:pt idx="130">
                  <c:v>176.74746736786526</c:v>
                </c:pt>
                <c:pt idx="131">
                  <c:v>183.81736606257985</c:v>
                </c:pt>
                <c:pt idx="132">
                  <c:v>183.81736606257985</c:v>
                </c:pt>
                <c:pt idx="133">
                  <c:v>176.74746736786526</c:v>
                </c:pt>
                <c:pt idx="134">
                  <c:v>169.67756867315063</c:v>
                </c:pt>
                <c:pt idx="135">
                  <c:v>169.67756867315063</c:v>
                </c:pt>
                <c:pt idx="136">
                  <c:v>169.67756867315063</c:v>
                </c:pt>
                <c:pt idx="137">
                  <c:v>176.74746736786526</c:v>
                </c:pt>
                <c:pt idx="138">
                  <c:v>176.74746736786526</c:v>
                </c:pt>
                <c:pt idx="139">
                  <c:v>169.67756867315063</c:v>
                </c:pt>
                <c:pt idx="140">
                  <c:v>155.53777128372144</c:v>
                </c:pt>
                <c:pt idx="141">
                  <c:v>127.25817650486297</c:v>
                </c:pt>
                <c:pt idx="142">
                  <c:v>113.11837911543377</c:v>
                </c:pt>
                <c:pt idx="143">
                  <c:v>84.838784336575316</c:v>
                </c:pt>
                <c:pt idx="144">
                  <c:v>65.649059308064253</c:v>
                </c:pt>
                <c:pt idx="145">
                  <c:v>52.519247446451381</c:v>
                </c:pt>
                <c:pt idx="146">
                  <c:v>39.389435584838544</c:v>
                </c:pt>
                <c:pt idx="147">
                  <c:v>32.824529654032126</c:v>
                </c:pt>
                <c:pt idx="148">
                  <c:v>32.824529654032126</c:v>
                </c:pt>
                <c:pt idx="149">
                  <c:v>32.824529654032126</c:v>
                </c:pt>
                <c:pt idx="150">
                  <c:v>32.824529654032126</c:v>
                </c:pt>
                <c:pt idx="151">
                  <c:v>45.954341515644977</c:v>
                </c:pt>
                <c:pt idx="152">
                  <c:v>85.343777100483507</c:v>
                </c:pt>
                <c:pt idx="153">
                  <c:v>144.42793047774131</c:v>
                </c:pt>
                <c:pt idx="154">
                  <c:v>164.1226482701606</c:v>
                </c:pt>
                <c:pt idx="155">
                  <c:v>170.68755420096701</c:v>
                </c:pt>
                <c:pt idx="156">
                  <c:v>170.68755420096701</c:v>
                </c:pt>
                <c:pt idx="157">
                  <c:v>164.1226482701606</c:v>
                </c:pt>
                <c:pt idx="158">
                  <c:v>157.55774233935418</c:v>
                </c:pt>
                <c:pt idx="159">
                  <c:v>157.55774233935418</c:v>
                </c:pt>
                <c:pt idx="160">
                  <c:v>157.55774233935418</c:v>
                </c:pt>
                <c:pt idx="161">
                  <c:v>164.1226482701606</c:v>
                </c:pt>
                <c:pt idx="162">
                  <c:v>164.1226482701606</c:v>
                </c:pt>
                <c:pt idx="163">
                  <c:v>157.55774233935418</c:v>
                </c:pt>
                <c:pt idx="164">
                  <c:v>144.42793047774131</c:v>
                </c:pt>
                <c:pt idx="165">
                  <c:v>118.16830675451563</c:v>
                </c:pt>
                <c:pt idx="166">
                  <c:v>105.03849489290276</c:v>
                </c:pt>
                <c:pt idx="167">
                  <c:v>78.778871169677089</c:v>
                </c:pt>
                <c:pt idx="168">
                  <c:v>70.698986947146111</c:v>
                </c:pt>
                <c:pt idx="169">
                  <c:v>56.559189557716884</c:v>
                </c:pt>
                <c:pt idx="170">
                  <c:v>42.419392168287658</c:v>
                </c:pt>
                <c:pt idx="171">
                  <c:v>35.349493473573055</c:v>
                </c:pt>
                <c:pt idx="172">
                  <c:v>35.349493473573055</c:v>
                </c:pt>
                <c:pt idx="173">
                  <c:v>35.349493473573055</c:v>
                </c:pt>
                <c:pt idx="174">
                  <c:v>35.349493473573055</c:v>
                </c:pt>
                <c:pt idx="175">
                  <c:v>49.489290863002289</c:v>
                </c:pt>
                <c:pt idx="176">
                  <c:v>91.908683031289925</c:v>
                </c:pt>
                <c:pt idx="177">
                  <c:v>155.53777128372144</c:v>
                </c:pt>
                <c:pt idx="178">
                  <c:v>176.74746736786526</c:v>
                </c:pt>
                <c:pt idx="179">
                  <c:v>183.81736606257985</c:v>
                </c:pt>
                <c:pt idx="180">
                  <c:v>183.81736606257985</c:v>
                </c:pt>
                <c:pt idx="181">
                  <c:v>176.74746736786526</c:v>
                </c:pt>
                <c:pt idx="182">
                  <c:v>169.67756867315063</c:v>
                </c:pt>
                <c:pt idx="183">
                  <c:v>169.67756867315063</c:v>
                </c:pt>
                <c:pt idx="184">
                  <c:v>169.67756867315063</c:v>
                </c:pt>
                <c:pt idx="185">
                  <c:v>176.74746736786526</c:v>
                </c:pt>
                <c:pt idx="186">
                  <c:v>176.74746736786526</c:v>
                </c:pt>
                <c:pt idx="187">
                  <c:v>169.67756867315063</c:v>
                </c:pt>
                <c:pt idx="188">
                  <c:v>155.53777128372144</c:v>
                </c:pt>
                <c:pt idx="189">
                  <c:v>127.25817650486297</c:v>
                </c:pt>
                <c:pt idx="190">
                  <c:v>113.11837911543377</c:v>
                </c:pt>
                <c:pt idx="191">
                  <c:v>84.838784336575316</c:v>
                </c:pt>
                <c:pt idx="192">
                  <c:v>80.798842225309826</c:v>
                </c:pt>
                <c:pt idx="193">
                  <c:v>64.639073780247855</c:v>
                </c:pt>
                <c:pt idx="194">
                  <c:v>48.479305335185899</c:v>
                </c:pt>
                <c:pt idx="195">
                  <c:v>40.399421112654913</c:v>
                </c:pt>
                <c:pt idx="196">
                  <c:v>40.399421112654913</c:v>
                </c:pt>
                <c:pt idx="197">
                  <c:v>40.399421112654913</c:v>
                </c:pt>
                <c:pt idx="198">
                  <c:v>40.399421112654913</c:v>
                </c:pt>
                <c:pt idx="199">
                  <c:v>56.559189557716891</c:v>
                </c:pt>
                <c:pt idx="200">
                  <c:v>105.03849489290279</c:v>
                </c:pt>
                <c:pt idx="201">
                  <c:v>177.75745289568164</c:v>
                </c:pt>
                <c:pt idx="202">
                  <c:v>201.99710556327457</c:v>
                </c:pt>
                <c:pt idx="203">
                  <c:v>210.07698978580558</c:v>
                </c:pt>
                <c:pt idx="204">
                  <c:v>210.07698978580558</c:v>
                </c:pt>
                <c:pt idx="205">
                  <c:v>201.99710556327457</c:v>
                </c:pt>
                <c:pt idx="206">
                  <c:v>193.91722134074359</c:v>
                </c:pt>
                <c:pt idx="207">
                  <c:v>193.91722134074359</c:v>
                </c:pt>
                <c:pt idx="208">
                  <c:v>193.91722134074359</c:v>
                </c:pt>
                <c:pt idx="209">
                  <c:v>201.99710556327457</c:v>
                </c:pt>
                <c:pt idx="210">
                  <c:v>201.99710556327457</c:v>
                </c:pt>
                <c:pt idx="211">
                  <c:v>193.91722134074359</c:v>
                </c:pt>
                <c:pt idx="212">
                  <c:v>177.75745289568164</c:v>
                </c:pt>
                <c:pt idx="213">
                  <c:v>145.4379160055577</c:v>
                </c:pt>
                <c:pt idx="214">
                  <c:v>129.27814756049571</c:v>
                </c:pt>
                <c:pt idx="215">
                  <c:v>96.958610670371797</c:v>
                </c:pt>
                <c:pt idx="216">
                  <c:v>75.748914586227968</c:v>
                </c:pt>
                <c:pt idx="217">
                  <c:v>60.599131668982366</c:v>
                </c:pt>
                <c:pt idx="218">
                  <c:v>45.449348751736778</c:v>
                </c:pt>
                <c:pt idx="219">
                  <c:v>37.874457293113984</c:v>
                </c:pt>
                <c:pt idx="220">
                  <c:v>37.874457293113984</c:v>
                </c:pt>
                <c:pt idx="221">
                  <c:v>37.874457293113984</c:v>
                </c:pt>
                <c:pt idx="222">
                  <c:v>37.874457293113984</c:v>
                </c:pt>
                <c:pt idx="223">
                  <c:v>53.024240210359586</c:v>
                </c:pt>
                <c:pt idx="224">
                  <c:v>98.473588962096358</c:v>
                </c:pt>
                <c:pt idx="225">
                  <c:v>166.64761208970151</c:v>
                </c:pt>
                <c:pt idx="226">
                  <c:v>189.37228646556991</c:v>
                </c:pt>
                <c:pt idx="227">
                  <c:v>196.94717792419272</c:v>
                </c:pt>
                <c:pt idx="228">
                  <c:v>196.94717792419272</c:v>
                </c:pt>
                <c:pt idx="229">
                  <c:v>189.37228646556991</c:v>
                </c:pt>
                <c:pt idx="230">
                  <c:v>181.79739500694711</c:v>
                </c:pt>
                <c:pt idx="231">
                  <c:v>181.79739500694711</c:v>
                </c:pt>
                <c:pt idx="232">
                  <c:v>181.79739500694711</c:v>
                </c:pt>
                <c:pt idx="233">
                  <c:v>189.37228646556991</c:v>
                </c:pt>
                <c:pt idx="234">
                  <c:v>189.37228646556991</c:v>
                </c:pt>
                <c:pt idx="235">
                  <c:v>181.79739500694711</c:v>
                </c:pt>
                <c:pt idx="236">
                  <c:v>166.64761208970151</c:v>
                </c:pt>
                <c:pt idx="237">
                  <c:v>136.34804625521031</c:v>
                </c:pt>
                <c:pt idx="238">
                  <c:v>121.19826333796473</c:v>
                </c:pt>
                <c:pt idx="239">
                  <c:v>90.898697503473556</c:v>
                </c:pt>
                <c:pt idx="240">
                  <c:v>70.698986947146111</c:v>
                </c:pt>
                <c:pt idx="241">
                  <c:v>56.559189557716884</c:v>
                </c:pt>
                <c:pt idx="242">
                  <c:v>42.419392168287658</c:v>
                </c:pt>
                <c:pt idx="243">
                  <c:v>35.349493473573055</c:v>
                </c:pt>
                <c:pt idx="244">
                  <c:v>35.349493473573055</c:v>
                </c:pt>
                <c:pt idx="245">
                  <c:v>35.349493473573055</c:v>
                </c:pt>
                <c:pt idx="246">
                  <c:v>35.349493473573055</c:v>
                </c:pt>
                <c:pt idx="247">
                  <c:v>49.489290863002289</c:v>
                </c:pt>
                <c:pt idx="248">
                  <c:v>91.908683031289925</c:v>
                </c:pt>
                <c:pt idx="249">
                  <c:v>155.53777128372144</c:v>
                </c:pt>
                <c:pt idx="250">
                  <c:v>176.74746736786526</c:v>
                </c:pt>
                <c:pt idx="251">
                  <c:v>183.81736606257985</c:v>
                </c:pt>
                <c:pt idx="252">
                  <c:v>183.81736606257985</c:v>
                </c:pt>
                <c:pt idx="253">
                  <c:v>176.74746736786526</c:v>
                </c:pt>
                <c:pt idx="254">
                  <c:v>169.67756867315063</c:v>
                </c:pt>
                <c:pt idx="255">
                  <c:v>169.67756867315063</c:v>
                </c:pt>
                <c:pt idx="256">
                  <c:v>169.67756867315063</c:v>
                </c:pt>
                <c:pt idx="257">
                  <c:v>176.74746736786526</c:v>
                </c:pt>
                <c:pt idx="258">
                  <c:v>176.74746736786526</c:v>
                </c:pt>
                <c:pt idx="259">
                  <c:v>169.67756867315063</c:v>
                </c:pt>
                <c:pt idx="260">
                  <c:v>155.53777128372144</c:v>
                </c:pt>
                <c:pt idx="261">
                  <c:v>127.25817650486297</c:v>
                </c:pt>
                <c:pt idx="262">
                  <c:v>113.11837911543377</c:v>
                </c:pt>
                <c:pt idx="263">
                  <c:v>84.838784336575316</c:v>
                </c:pt>
                <c:pt idx="264">
                  <c:v>70.698986947146111</c:v>
                </c:pt>
                <c:pt idx="265">
                  <c:v>56.559189557716884</c:v>
                </c:pt>
                <c:pt idx="266">
                  <c:v>42.419392168287658</c:v>
                </c:pt>
                <c:pt idx="267">
                  <c:v>35.349493473573055</c:v>
                </c:pt>
                <c:pt idx="268">
                  <c:v>35.349493473573055</c:v>
                </c:pt>
                <c:pt idx="269">
                  <c:v>35.349493473573055</c:v>
                </c:pt>
                <c:pt idx="270">
                  <c:v>35.349493473573055</c:v>
                </c:pt>
                <c:pt idx="271">
                  <c:v>49.489290863002289</c:v>
                </c:pt>
                <c:pt idx="272">
                  <c:v>91.908683031289925</c:v>
                </c:pt>
                <c:pt idx="273">
                  <c:v>155.53777128372144</c:v>
                </c:pt>
                <c:pt idx="274">
                  <c:v>176.74746736786526</c:v>
                </c:pt>
                <c:pt idx="275">
                  <c:v>183.81736606257985</c:v>
                </c:pt>
                <c:pt idx="276">
                  <c:v>183.81736606257985</c:v>
                </c:pt>
                <c:pt idx="277">
                  <c:v>176.74746736786526</c:v>
                </c:pt>
                <c:pt idx="278">
                  <c:v>169.67756867315063</c:v>
                </c:pt>
                <c:pt idx="279">
                  <c:v>169.67756867315063</c:v>
                </c:pt>
                <c:pt idx="280">
                  <c:v>169.67756867315063</c:v>
                </c:pt>
                <c:pt idx="281">
                  <c:v>176.74746736786526</c:v>
                </c:pt>
                <c:pt idx="282">
                  <c:v>176.74746736786526</c:v>
                </c:pt>
                <c:pt idx="283">
                  <c:v>169.67756867315063</c:v>
                </c:pt>
                <c:pt idx="284">
                  <c:v>155.53777128372144</c:v>
                </c:pt>
                <c:pt idx="285">
                  <c:v>127.25817650486297</c:v>
                </c:pt>
                <c:pt idx="286">
                  <c:v>113.11837911543377</c:v>
                </c:pt>
                <c:pt idx="287">
                  <c:v>84.838784336575316</c:v>
                </c:pt>
                <c:pt idx="288">
                  <c:v>70.698986947146111</c:v>
                </c:pt>
                <c:pt idx="289">
                  <c:v>56.559189557716884</c:v>
                </c:pt>
                <c:pt idx="290">
                  <c:v>42.419392168287658</c:v>
                </c:pt>
                <c:pt idx="291">
                  <c:v>35.349493473573055</c:v>
                </c:pt>
                <c:pt idx="292">
                  <c:v>35.349493473573055</c:v>
                </c:pt>
                <c:pt idx="293">
                  <c:v>35.349493473573055</c:v>
                </c:pt>
                <c:pt idx="294">
                  <c:v>35.349493473573055</c:v>
                </c:pt>
                <c:pt idx="295">
                  <c:v>49.489290863002289</c:v>
                </c:pt>
                <c:pt idx="296">
                  <c:v>91.908683031289925</c:v>
                </c:pt>
                <c:pt idx="297">
                  <c:v>155.53777128372144</c:v>
                </c:pt>
                <c:pt idx="298">
                  <c:v>176.74746736786526</c:v>
                </c:pt>
                <c:pt idx="299">
                  <c:v>183.81736606257985</c:v>
                </c:pt>
                <c:pt idx="300">
                  <c:v>183.81736606257985</c:v>
                </c:pt>
                <c:pt idx="301">
                  <c:v>176.74746736786526</c:v>
                </c:pt>
                <c:pt idx="302">
                  <c:v>169.67756867315063</c:v>
                </c:pt>
                <c:pt idx="303">
                  <c:v>169.67756867315063</c:v>
                </c:pt>
                <c:pt idx="304">
                  <c:v>169.67756867315063</c:v>
                </c:pt>
                <c:pt idx="305">
                  <c:v>176.74746736786526</c:v>
                </c:pt>
                <c:pt idx="306">
                  <c:v>176.74746736786526</c:v>
                </c:pt>
                <c:pt idx="307">
                  <c:v>169.67756867315063</c:v>
                </c:pt>
                <c:pt idx="308">
                  <c:v>155.53777128372144</c:v>
                </c:pt>
                <c:pt idx="309">
                  <c:v>127.25817650486297</c:v>
                </c:pt>
                <c:pt idx="310">
                  <c:v>113.11837911543377</c:v>
                </c:pt>
                <c:pt idx="311">
                  <c:v>84.838784336575316</c:v>
                </c:pt>
                <c:pt idx="312">
                  <c:v>65.649059308064253</c:v>
                </c:pt>
                <c:pt idx="313">
                  <c:v>52.519247446451381</c:v>
                </c:pt>
                <c:pt idx="314">
                  <c:v>39.389435584838544</c:v>
                </c:pt>
                <c:pt idx="315">
                  <c:v>32.824529654032126</c:v>
                </c:pt>
                <c:pt idx="316">
                  <c:v>32.824529654032126</c:v>
                </c:pt>
                <c:pt idx="317">
                  <c:v>32.824529654032126</c:v>
                </c:pt>
                <c:pt idx="318">
                  <c:v>32.824529654032126</c:v>
                </c:pt>
                <c:pt idx="319">
                  <c:v>45.954341515644977</c:v>
                </c:pt>
                <c:pt idx="320">
                  <c:v>85.343777100483507</c:v>
                </c:pt>
                <c:pt idx="321">
                  <c:v>144.42793047774131</c:v>
                </c:pt>
                <c:pt idx="322">
                  <c:v>164.1226482701606</c:v>
                </c:pt>
                <c:pt idx="323">
                  <c:v>170.68755420096701</c:v>
                </c:pt>
                <c:pt idx="324">
                  <c:v>170.68755420096701</c:v>
                </c:pt>
                <c:pt idx="325">
                  <c:v>164.1226482701606</c:v>
                </c:pt>
                <c:pt idx="326">
                  <c:v>157.55774233935418</c:v>
                </c:pt>
                <c:pt idx="327">
                  <c:v>157.55774233935418</c:v>
                </c:pt>
                <c:pt idx="328">
                  <c:v>157.55774233935418</c:v>
                </c:pt>
                <c:pt idx="329">
                  <c:v>164.1226482701606</c:v>
                </c:pt>
                <c:pt idx="330">
                  <c:v>164.1226482701606</c:v>
                </c:pt>
                <c:pt idx="331">
                  <c:v>157.55774233935418</c:v>
                </c:pt>
                <c:pt idx="332">
                  <c:v>144.42793047774131</c:v>
                </c:pt>
                <c:pt idx="333">
                  <c:v>118.16830675451563</c:v>
                </c:pt>
                <c:pt idx="334">
                  <c:v>105.03849489290276</c:v>
                </c:pt>
                <c:pt idx="335">
                  <c:v>78.778871169677089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F-4843-99D5-FEEA2050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'Supply - As_components'!$F$4</c:f>
              <c:strCache>
                <c:ptCount val="1"/>
                <c:pt idx="0">
                  <c:v>DSV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'Supply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 - As_components'!$F$5:$F$340</c:f>
              <c:numCache>
                <c:formatCode>General</c:formatCode>
                <c:ptCount val="336"/>
                <c:pt idx="0">
                  <c:v>173.55544799999998</c:v>
                </c:pt>
                <c:pt idx="1">
                  <c:v>168.29619199999996</c:v>
                </c:pt>
                <c:pt idx="2">
                  <c:v>157.77767999999998</c:v>
                </c:pt>
                <c:pt idx="3">
                  <c:v>152.51842399999998</c:v>
                </c:pt>
                <c:pt idx="4">
                  <c:v>147.25916799999996</c:v>
                </c:pt>
                <c:pt idx="5">
                  <c:v>141.99991199999997</c:v>
                </c:pt>
                <c:pt idx="6">
                  <c:v>147.25916799999996</c:v>
                </c:pt>
                <c:pt idx="7">
                  <c:v>184.07395999999997</c:v>
                </c:pt>
                <c:pt idx="8">
                  <c:v>210.37024</c:v>
                </c:pt>
                <c:pt idx="9">
                  <c:v>220.88875200000001</c:v>
                </c:pt>
                <c:pt idx="10">
                  <c:v>236.66651999999999</c:v>
                </c:pt>
                <c:pt idx="11">
                  <c:v>257.70354399999997</c:v>
                </c:pt>
                <c:pt idx="12">
                  <c:v>278.74056799999994</c:v>
                </c:pt>
                <c:pt idx="13">
                  <c:v>289.25907999999993</c:v>
                </c:pt>
                <c:pt idx="14">
                  <c:v>289.25907999999993</c:v>
                </c:pt>
                <c:pt idx="15">
                  <c:v>283.99982399999993</c:v>
                </c:pt>
                <c:pt idx="16">
                  <c:v>278.74056799999994</c:v>
                </c:pt>
                <c:pt idx="17">
                  <c:v>273.48131199999995</c:v>
                </c:pt>
                <c:pt idx="18">
                  <c:v>252.44428799999997</c:v>
                </c:pt>
                <c:pt idx="19">
                  <c:v>231.40726399999997</c:v>
                </c:pt>
                <c:pt idx="20">
                  <c:v>231.40726399999997</c:v>
                </c:pt>
                <c:pt idx="21">
                  <c:v>226.14800799999998</c:v>
                </c:pt>
                <c:pt idx="22">
                  <c:v>220.88875200000001</c:v>
                </c:pt>
                <c:pt idx="23">
                  <c:v>205.110984</c:v>
                </c:pt>
                <c:pt idx="24">
                  <c:v>185.04073499999998</c:v>
                </c:pt>
                <c:pt idx="25">
                  <c:v>179.43343999999996</c:v>
                </c:pt>
                <c:pt idx="26">
                  <c:v>168.21884999999995</c:v>
                </c:pt>
                <c:pt idx="27">
                  <c:v>162.61155499999995</c:v>
                </c:pt>
                <c:pt idx="28">
                  <c:v>157.00425999999993</c:v>
                </c:pt>
                <c:pt idx="29">
                  <c:v>151.39696499999994</c:v>
                </c:pt>
                <c:pt idx="30">
                  <c:v>157.00425999999993</c:v>
                </c:pt>
                <c:pt idx="31">
                  <c:v>196.25532499999994</c:v>
                </c:pt>
                <c:pt idx="32">
                  <c:v>224.29179999999994</c:v>
                </c:pt>
                <c:pt idx="33">
                  <c:v>235.50638999999995</c:v>
                </c:pt>
                <c:pt idx="34">
                  <c:v>252.32827499999996</c:v>
                </c:pt>
                <c:pt idx="35">
                  <c:v>274.75745499999988</c:v>
                </c:pt>
                <c:pt idx="36">
                  <c:v>297.18663499999991</c:v>
                </c:pt>
                <c:pt idx="37">
                  <c:v>308.4012249999999</c:v>
                </c:pt>
                <c:pt idx="38">
                  <c:v>308.4012249999999</c:v>
                </c:pt>
                <c:pt idx="39">
                  <c:v>302.79392999999988</c:v>
                </c:pt>
                <c:pt idx="40">
                  <c:v>297.18663499999991</c:v>
                </c:pt>
                <c:pt idx="41">
                  <c:v>291.57933999999989</c:v>
                </c:pt>
                <c:pt idx="42">
                  <c:v>269.15015999999991</c:v>
                </c:pt>
                <c:pt idx="43">
                  <c:v>246.72097999999994</c:v>
                </c:pt>
                <c:pt idx="44">
                  <c:v>246.72097999999994</c:v>
                </c:pt>
                <c:pt idx="45">
                  <c:v>241.11368499999995</c:v>
                </c:pt>
                <c:pt idx="46">
                  <c:v>235.50638999999995</c:v>
                </c:pt>
                <c:pt idx="47">
                  <c:v>218.68450499999994</c:v>
                </c:pt>
                <c:pt idx="48">
                  <c:v>187.59302099999994</c:v>
                </c:pt>
                <c:pt idx="49">
                  <c:v>181.90838399999996</c:v>
                </c:pt>
                <c:pt idx="50">
                  <c:v>170.53910999999997</c:v>
                </c:pt>
                <c:pt idx="51">
                  <c:v>164.85447299999996</c:v>
                </c:pt>
                <c:pt idx="52">
                  <c:v>159.16983599999998</c:v>
                </c:pt>
                <c:pt idx="53">
                  <c:v>153.48519899999994</c:v>
                </c:pt>
                <c:pt idx="54">
                  <c:v>159.16983599999998</c:v>
                </c:pt>
                <c:pt idx="55">
                  <c:v>198.96229499999998</c:v>
                </c:pt>
                <c:pt idx="56">
                  <c:v>227.38547999999997</c:v>
                </c:pt>
                <c:pt idx="57">
                  <c:v>238.75475399999996</c:v>
                </c:pt>
                <c:pt idx="58">
                  <c:v>255.80866499999993</c:v>
                </c:pt>
                <c:pt idx="59">
                  <c:v>278.54721299999989</c:v>
                </c:pt>
                <c:pt idx="60">
                  <c:v>301.28576099999992</c:v>
                </c:pt>
                <c:pt idx="61">
                  <c:v>312.65503499999988</c:v>
                </c:pt>
                <c:pt idx="62">
                  <c:v>312.65503499999988</c:v>
                </c:pt>
                <c:pt idx="63">
                  <c:v>306.97039799999988</c:v>
                </c:pt>
                <c:pt idx="64">
                  <c:v>301.28576099999992</c:v>
                </c:pt>
                <c:pt idx="65">
                  <c:v>295.60112399999991</c:v>
                </c:pt>
                <c:pt idx="66">
                  <c:v>272.86257599999993</c:v>
                </c:pt>
                <c:pt idx="67">
                  <c:v>250.12402799999992</c:v>
                </c:pt>
                <c:pt idx="68">
                  <c:v>250.12402799999992</c:v>
                </c:pt>
                <c:pt idx="69">
                  <c:v>244.43939099999994</c:v>
                </c:pt>
                <c:pt idx="70">
                  <c:v>238.75475399999996</c:v>
                </c:pt>
                <c:pt idx="71">
                  <c:v>221.70084299999994</c:v>
                </c:pt>
                <c:pt idx="72">
                  <c:v>186.31687799999995</c:v>
                </c:pt>
                <c:pt idx="73">
                  <c:v>180.67091199999996</c:v>
                </c:pt>
                <c:pt idx="74">
                  <c:v>169.37897999999993</c:v>
                </c:pt>
                <c:pt idx="75">
                  <c:v>163.73301399999997</c:v>
                </c:pt>
                <c:pt idx="76">
                  <c:v>158.08704799999995</c:v>
                </c:pt>
                <c:pt idx="77">
                  <c:v>152.44108199999994</c:v>
                </c:pt>
                <c:pt idx="78">
                  <c:v>158.08704799999995</c:v>
                </c:pt>
                <c:pt idx="79">
                  <c:v>197.60880999999998</c:v>
                </c:pt>
                <c:pt idx="80">
                  <c:v>225.83863999999994</c:v>
                </c:pt>
                <c:pt idx="81">
                  <c:v>237.13057199999994</c:v>
                </c:pt>
                <c:pt idx="82">
                  <c:v>254.06846999999993</c:v>
                </c:pt>
                <c:pt idx="83">
                  <c:v>276.65233399999994</c:v>
                </c:pt>
                <c:pt idx="84">
                  <c:v>299.23619799999989</c:v>
                </c:pt>
                <c:pt idx="85">
                  <c:v>310.52812999999992</c:v>
                </c:pt>
                <c:pt idx="86">
                  <c:v>310.52812999999992</c:v>
                </c:pt>
                <c:pt idx="87">
                  <c:v>304.88216399999988</c:v>
                </c:pt>
                <c:pt idx="88">
                  <c:v>299.23619799999989</c:v>
                </c:pt>
                <c:pt idx="89">
                  <c:v>293.5902319999999</c:v>
                </c:pt>
                <c:pt idx="90">
                  <c:v>271.0063679999999</c:v>
                </c:pt>
                <c:pt idx="91">
                  <c:v>248.42250399999995</c:v>
                </c:pt>
                <c:pt idx="92">
                  <c:v>248.42250399999995</c:v>
                </c:pt>
                <c:pt idx="93">
                  <c:v>242.77653799999993</c:v>
                </c:pt>
                <c:pt idx="94">
                  <c:v>237.13057199999994</c:v>
                </c:pt>
                <c:pt idx="95">
                  <c:v>220.19267399999995</c:v>
                </c:pt>
                <c:pt idx="96">
                  <c:v>186.31687799999995</c:v>
                </c:pt>
                <c:pt idx="97">
                  <c:v>180.67091199999996</c:v>
                </c:pt>
                <c:pt idx="98">
                  <c:v>169.37897999999993</c:v>
                </c:pt>
                <c:pt idx="99">
                  <c:v>163.73301399999997</c:v>
                </c:pt>
                <c:pt idx="100">
                  <c:v>158.08704799999995</c:v>
                </c:pt>
                <c:pt idx="101">
                  <c:v>152.44108199999994</c:v>
                </c:pt>
                <c:pt idx="102">
                  <c:v>158.08704799999995</c:v>
                </c:pt>
                <c:pt idx="103">
                  <c:v>197.60880999999998</c:v>
                </c:pt>
                <c:pt idx="104">
                  <c:v>225.83863999999994</c:v>
                </c:pt>
                <c:pt idx="105">
                  <c:v>237.13057199999994</c:v>
                </c:pt>
                <c:pt idx="106">
                  <c:v>254.06846999999993</c:v>
                </c:pt>
                <c:pt idx="107">
                  <c:v>276.65233399999994</c:v>
                </c:pt>
                <c:pt idx="108">
                  <c:v>299.23619799999989</c:v>
                </c:pt>
                <c:pt idx="109">
                  <c:v>310.52812999999992</c:v>
                </c:pt>
                <c:pt idx="110">
                  <c:v>310.52812999999992</c:v>
                </c:pt>
                <c:pt idx="111">
                  <c:v>304.88216399999988</c:v>
                </c:pt>
                <c:pt idx="112">
                  <c:v>299.23619799999989</c:v>
                </c:pt>
                <c:pt idx="113">
                  <c:v>293.5902319999999</c:v>
                </c:pt>
                <c:pt idx="114">
                  <c:v>271.0063679999999</c:v>
                </c:pt>
                <c:pt idx="115">
                  <c:v>248.42250399999995</c:v>
                </c:pt>
                <c:pt idx="116">
                  <c:v>248.42250399999995</c:v>
                </c:pt>
                <c:pt idx="117">
                  <c:v>242.77653799999993</c:v>
                </c:pt>
                <c:pt idx="118">
                  <c:v>237.13057199999994</c:v>
                </c:pt>
                <c:pt idx="119">
                  <c:v>220.19267399999995</c:v>
                </c:pt>
                <c:pt idx="120">
                  <c:v>182.48844899999997</c:v>
                </c:pt>
                <c:pt idx="121">
                  <c:v>176.95849599999994</c:v>
                </c:pt>
                <c:pt idx="122">
                  <c:v>165.89858999999996</c:v>
                </c:pt>
                <c:pt idx="123">
                  <c:v>160.36863699999995</c:v>
                </c:pt>
                <c:pt idx="124">
                  <c:v>154.83868399999994</c:v>
                </c:pt>
                <c:pt idx="125">
                  <c:v>149.30873099999994</c:v>
                </c:pt>
                <c:pt idx="126">
                  <c:v>154.83868399999994</c:v>
                </c:pt>
                <c:pt idx="127">
                  <c:v>193.54835499999996</c:v>
                </c:pt>
                <c:pt idx="128">
                  <c:v>221.19811999999993</c:v>
                </c:pt>
                <c:pt idx="129">
                  <c:v>232.25802599999997</c:v>
                </c:pt>
                <c:pt idx="130">
                  <c:v>248.84788499999993</c:v>
                </c:pt>
                <c:pt idx="131">
                  <c:v>270.96769699999993</c:v>
                </c:pt>
                <c:pt idx="132">
                  <c:v>293.0875089999999</c:v>
                </c:pt>
                <c:pt idx="133">
                  <c:v>304.14741499999991</c:v>
                </c:pt>
                <c:pt idx="134">
                  <c:v>304.14741499999991</c:v>
                </c:pt>
                <c:pt idx="135">
                  <c:v>298.61746199999988</c:v>
                </c:pt>
                <c:pt idx="136">
                  <c:v>293.0875089999999</c:v>
                </c:pt>
                <c:pt idx="137">
                  <c:v>287.55755599999992</c:v>
                </c:pt>
                <c:pt idx="138">
                  <c:v>265.4377439999999</c:v>
                </c:pt>
                <c:pt idx="139">
                  <c:v>243.31793199999993</c:v>
                </c:pt>
                <c:pt idx="140">
                  <c:v>243.31793199999993</c:v>
                </c:pt>
                <c:pt idx="141">
                  <c:v>237.78797899999992</c:v>
                </c:pt>
                <c:pt idx="142">
                  <c:v>232.25802599999997</c:v>
                </c:pt>
                <c:pt idx="143">
                  <c:v>215.66816699999995</c:v>
                </c:pt>
                <c:pt idx="144">
                  <c:v>174.831591</c:v>
                </c:pt>
                <c:pt idx="145">
                  <c:v>169.53366399999999</c:v>
                </c:pt>
                <c:pt idx="146">
                  <c:v>158.93780999999996</c:v>
                </c:pt>
                <c:pt idx="147">
                  <c:v>153.639883</c:v>
                </c:pt>
                <c:pt idx="148">
                  <c:v>148.34195599999998</c:v>
                </c:pt>
                <c:pt idx="149">
                  <c:v>143.04402899999997</c:v>
                </c:pt>
                <c:pt idx="150">
                  <c:v>148.34195599999998</c:v>
                </c:pt>
                <c:pt idx="151">
                  <c:v>185.42744499999998</c:v>
                </c:pt>
                <c:pt idx="152">
                  <c:v>211.91708</c:v>
                </c:pt>
                <c:pt idx="153">
                  <c:v>222.51293399999997</c:v>
                </c:pt>
                <c:pt idx="154">
                  <c:v>238.40671499999999</c:v>
                </c:pt>
                <c:pt idx="155">
                  <c:v>259.59842299999997</c:v>
                </c:pt>
                <c:pt idx="156">
                  <c:v>280.79013099999992</c:v>
                </c:pt>
                <c:pt idx="157">
                  <c:v>291.38598499999995</c:v>
                </c:pt>
                <c:pt idx="158">
                  <c:v>291.38598499999995</c:v>
                </c:pt>
                <c:pt idx="159">
                  <c:v>286.08805799999993</c:v>
                </c:pt>
                <c:pt idx="160">
                  <c:v>280.79013099999992</c:v>
                </c:pt>
                <c:pt idx="161">
                  <c:v>275.49220399999996</c:v>
                </c:pt>
                <c:pt idx="162">
                  <c:v>254.30049599999995</c:v>
                </c:pt>
                <c:pt idx="163">
                  <c:v>233.10878799999998</c:v>
                </c:pt>
                <c:pt idx="164">
                  <c:v>233.10878799999998</c:v>
                </c:pt>
                <c:pt idx="165">
                  <c:v>227.81086099999996</c:v>
                </c:pt>
                <c:pt idx="166">
                  <c:v>222.51293399999997</c:v>
                </c:pt>
                <c:pt idx="167">
                  <c:v>206.61915299999998</c:v>
                </c:pt>
                <c:pt idx="168">
                  <c:v>173.55544799999998</c:v>
                </c:pt>
                <c:pt idx="169">
                  <c:v>168.29619199999996</c:v>
                </c:pt>
                <c:pt idx="170">
                  <c:v>157.77767999999998</c:v>
                </c:pt>
                <c:pt idx="171">
                  <c:v>152.51842399999998</c:v>
                </c:pt>
                <c:pt idx="172">
                  <c:v>147.25916799999996</c:v>
                </c:pt>
                <c:pt idx="173">
                  <c:v>141.99991199999997</c:v>
                </c:pt>
                <c:pt idx="174">
                  <c:v>147.25916799999996</c:v>
                </c:pt>
                <c:pt idx="175">
                  <c:v>184.07395999999997</c:v>
                </c:pt>
                <c:pt idx="176">
                  <c:v>210.37024</c:v>
                </c:pt>
                <c:pt idx="177">
                  <c:v>220.88875200000001</c:v>
                </c:pt>
                <c:pt idx="178">
                  <c:v>236.66651999999999</c:v>
                </c:pt>
                <c:pt idx="179">
                  <c:v>257.70354399999997</c:v>
                </c:pt>
                <c:pt idx="180">
                  <c:v>278.74056799999994</c:v>
                </c:pt>
                <c:pt idx="181">
                  <c:v>289.25907999999993</c:v>
                </c:pt>
                <c:pt idx="182">
                  <c:v>289.25907999999993</c:v>
                </c:pt>
                <c:pt idx="183">
                  <c:v>283.99982399999993</c:v>
                </c:pt>
                <c:pt idx="184">
                  <c:v>278.74056799999994</c:v>
                </c:pt>
                <c:pt idx="185">
                  <c:v>273.48131199999995</c:v>
                </c:pt>
                <c:pt idx="186">
                  <c:v>252.44428799999997</c:v>
                </c:pt>
                <c:pt idx="187">
                  <c:v>231.40726399999997</c:v>
                </c:pt>
                <c:pt idx="188">
                  <c:v>231.40726399999997</c:v>
                </c:pt>
                <c:pt idx="189">
                  <c:v>226.14800799999998</c:v>
                </c:pt>
                <c:pt idx="190">
                  <c:v>220.88875200000001</c:v>
                </c:pt>
                <c:pt idx="191">
                  <c:v>205.110984</c:v>
                </c:pt>
                <c:pt idx="192">
                  <c:v>185.04073499999998</c:v>
                </c:pt>
                <c:pt idx="193">
                  <c:v>179.43343999999996</c:v>
                </c:pt>
                <c:pt idx="194">
                  <c:v>168.21884999999995</c:v>
                </c:pt>
                <c:pt idx="195">
                  <c:v>162.61155499999995</c:v>
                </c:pt>
                <c:pt idx="196">
                  <c:v>157.00425999999993</c:v>
                </c:pt>
                <c:pt idx="197">
                  <c:v>151.39696499999994</c:v>
                </c:pt>
                <c:pt idx="198">
                  <c:v>157.00425999999993</c:v>
                </c:pt>
                <c:pt idx="199">
                  <c:v>196.25532499999994</c:v>
                </c:pt>
                <c:pt idx="200">
                  <c:v>224.29179999999994</c:v>
                </c:pt>
                <c:pt idx="201">
                  <c:v>235.50638999999995</c:v>
                </c:pt>
                <c:pt idx="202">
                  <c:v>252.32827499999996</c:v>
                </c:pt>
                <c:pt idx="203">
                  <c:v>274.75745499999988</c:v>
                </c:pt>
                <c:pt idx="204">
                  <c:v>297.18663499999991</c:v>
                </c:pt>
                <c:pt idx="205">
                  <c:v>308.4012249999999</c:v>
                </c:pt>
                <c:pt idx="206">
                  <c:v>308.4012249999999</c:v>
                </c:pt>
                <c:pt idx="207">
                  <c:v>302.79392999999988</c:v>
                </c:pt>
                <c:pt idx="208">
                  <c:v>297.18663499999991</c:v>
                </c:pt>
                <c:pt idx="209">
                  <c:v>291.57933999999989</c:v>
                </c:pt>
                <c:pt idx="210">
                  <c:v>269.15015999999991</c:v>
                </c:pt>
                <c:pt idx="211">
                  <c:v>246.72097999999994</c:v>
                </c:pt>
                <c:pt idx="212">
                  <c:v>246.72097999999994</c:v>
                </c:pt>
                <c:pt idx="213">
                  <c:v>241.11368499999995</c:v>
                </c:pt>
                <c:pt idx="214">
                  <c:v>235.50638999999995</c:v>
                </c:pt>
                <c:pt idx="215">
                  <c:v>218.68450499999994</c:v>
                </c:pt>
                <c:pt idx="216">
                  <c:v>187.59302099999994</c:v>
                </c:pt>
                <c:pt idx="217">
                  <c:v>181.90838399999996</c:v>
                </c:pt>
                <c:pt idx="218">
                  <c:v>170.53910999999997</c:v>
                </c:pt>
                <c:pt idx="219">
                  <c:v>164.85447299999996</c:v>
                </c:pt>
                <c:pt idx="220">
                  <c:v>159.16983599999998</c:v>
                </c:pt>
                <c:pt idx="221">
                  <c:v>153.48519899999994</c:v>
                </c:pt>
                <c:pt idx="222">
                  <c:v>159.16983599999998</c:v>
                </c:pt>
                <c:pt idx="223">
                  <c:v>198.96229499999998</c:v>
                </c:pt>
                <c:pt idx="224">
                  <c:v>227.38547999999997</c:v>
                </c:pt>
                <c:pt idx="225">
                  <c:v>238.75475399999996</c:v>
                </c:pt>
                <c:pt idx="226">
                  <c:v>255.80866499999993</c:v>
                </c:pt>
                <c:pt idx="227">
                  <c:v>278.54721299999989</c:v>
                </c:pt>
                <c:pt idx="228">
                  <c:v>301.28576099999992</c:v>
                </c:pt>
                <c:pt idx="229">
                  <c:v>312.65503499999988</c:v>
                </c:pt>
                <c:pt idx="230">
                  <c:v>312.65503499999988</c:v>
                </c:pt>
                <c:pt idx="231">
                  <c:v>306.97039799999988</c:v>
                </c:pt>
                <c:pt idx="232">
                  <c:v>301.28576099999992</c:v>
                </c:pt>
                <c:pt idx="233">
                  <c:v>295.60112399999991</c:v>
                </c:pt>
                <c:pt idx="234">
                  <c:v>272.86257599999993</c:v>
                </c:pt>
                <c:pt idx="235">
                  <c:v>250.12402799999992</c:v>
                </c:pt>
                <c:pt idx="236">
                  <c:v>250.12402799999992</c:v>
                </c:pt>
                <c:pt idx="237">
                  <c:v>244.43939099999994</c:v>
                </c:pt>
                <c:pt idx="238">
                  <c:v>238.75475399999996</c:v>
                </c:pt>
                <c:pt idx="239">
                  <c:v>221.70084299999994</c:v>
                </c:pt>
                <c:pt idx="240">
                  <c:v>186.31687799999995</c:v>
                </c:pt>
                <c:pt idx="241">
                  <c:v>180.67091199999996</c:v>
                </c:pt>
                <c:pt idx="242">
                  <c:v>169.37897999999993</c:v>
                </c:pt>
                <c:pt idx="243">
                  <c:v>163.73301399999997</c:v>
                </c:pt>
                <c:pt idx="244">
                  <c:v>158.08704799999995</c:v>
                </c:pt>
                <c:pt idx="245">
                  <c:v>152.44108199999994</c:v>
                </c:pt>
                <c:pt idx="246">
                  <c:v>158.08704799999995</c:v>
                </c:pt>
                <c:pt idx="247">
                  <c:v>197.60880999999998</c:v>
                </c:pt>
                <c:pt idx="248">
                  <c:v>225.83863999999994</c:v>
                </c:pt>
                <c:pt idx="249">
                  <c:v>237.13057199999994</c:v>
                </c:pt>
                <c:pt idx="250">
                  <c:v>254.06846999999993</c:v>
                </c:pt>
                <c:pt idx="251">
                  <c:v>276.65233399999994</c:v>
                </c:pt>
                <c:pt idx="252">
                  <c:v>299.23619799999989</c:v>
                </c:pt>
                <c:pt idx="253">
                  <c:v>310.52812999999992</c:v>
                </c:pt>
                <c:pt idx="254">
                  <c:v>310.52812999999992</c:v>
                </c:pt>
                <c:pt idx="255">
                  <c:v>304.88216399999988</c:v>
                </c:pt>
                <c:pt idx="256">
                  <c:v>299.23619799999989</c:v>
                </c:pt>
                <c:pt idx="257">
                  <c:v>293.5902319999999</c:v>
                </c:pt>
                <c:pt idx="258">
                  <c:v>271.0063679999999</c:v>
                </c:pt>
                <c:pt idx="259">
                  <c:v>248.42250399999995</c:v>
                </c:pt>
                <c:pt idx="260">
                  <c:v>248.42250399999995</c:v>
                </c:pt>
                <c:pt idx="261">
                  <c:v>242.77653799999993</c:v>
                </c:pt>
                <c:pt idx="262">
                  <c:v>237.13057199999994</c:v>
                </c:pt>
                <c:pt idx="263">
                  <c:v>220.19267399999995</c:v>
                </c:pt>
                <c:pt idx="264">
                  <c:v>186.31687799999995</c:v>
                </c:pt>
                <c:pt idx="265">
                  <c:v>180.67091199999996</c:v>
                </c:pt>
                <c:pt idx="266">
                  <c:v>169.37897999999993</c:v>
                </c:pt>
                <c:pt idx="267">
                  <c:v>163.73301399999997</c:v>
                </c:pt>
                <c:pt idx="268">
                  <c:v>158.08704799999995</c:v>
                </c:pt>
                <c:pt idx="269">
                  <c:v>152.44108199999994</c:v>
                </c:pt>
                <c:pt idx="270">
                  <c:v>158.08704799999995</c:v>
                </c:pt>
                <c:pt idx="271">
                  <c:v>197.60880999999998</c:v>
                </c:pt>
                <c:pt idx="272">
                  <c:v>225.83863999999994</c:v>
                </c:pt>
                <c:pt idx="273">
                  <c:v>237.13057199999994</c:v>
                </c:pt>
                <c:pt idx="274">
                  <c:v>254.06846999999993</c:v>
                </c:pt>
                <c:pt idx="275">
                  <c:v>276.65233399999994</c:v>
                </c:pt>
                <c:pt idx="276">
                  <c:v>299.23619799999989</c:v>
                </c:pt>
                <c:pt idx="277">
                  <c:v>310.52812999999992</c:v>
                </c:pt>
                <c:pt idx="278">
                  <c:v>310.52812999999992</c:v>
                </c:pt>
                <c:pt idx="279">
                  <c:v>304.88216399999988</c:v>
                </c:pt>
                <c:pt idx="280">
                  <c:v>299.23619799999989</c:v>
                </c:pt>
                <c:pt idx="281">
                  <c:v>293.5902319999999</c:v>
                </c:pt>
                <c:pt idx="282">
                  <c:v>271.0063679999999</c:v>
                </c:pt>
                <c:pt idx="283">
                  <c:v>248.42250399999995</c:v>
                </c:pt>
                <c:pt idx="284">
                  <c:v>248.42250399999995</c:v>
                </c:pt>
                <c:pt idx="285">
                  <c:v>242.77653799999993</c:v>
                </c:pt>
                <c:pt idx="286">
                  <c:v>237.13057199999994</c:v>
                </c:pt>
                <c:pt idx="287">
                  <c:v>220.19267399999995</c:v>
                </c:pt>
                <c:pt idx="288">
                  <c:v>182.48844899999997</c:v>
                </c:pt>
                <c:pt idx="289">
                  <c:v>176.95849599999994</c:v>
                </c:pt>
                <c:pt idx="290">
                  <c:v>165.89858999999996</c:v>
                </c:pt>
                <c:pt idx="291">
                  <c:v>160.36863699999995</c:v>
                </c:pt>
                <c:pt idx="292">
                  <c:v>154.83868399999994</c:v>
                </c:pt>
                <c:pt idx="293">
                  <c:v>149.30873099999994</c:v>
                </c:pt>
                <c:pt idx="294">
                  <c:v>154.83868399999994</c:v>
                </c:pt>
                <c:pt idx="295">
                  <c:v>193.54835499999996</c:v>
                </c:pt>
                <c:pt idx="296">
                  <c:v>221.19811999999993</c:v>
                </c:pt>
                <c:pt idx="297">
                  <c:v>232.25802599999997</c:v>
                </c:pt>
                <c:pt idx="298">
                  <c:v>248.84788499999993</c:v>
                </c:pt>
                <c:pt idx="299">
                  <c:v>270.96769699999993</c:v>
                </c:pt>
                <c:pt idx="300">
                  <c:v>293.0875089999999</c:v>
                </c:pt>
                <c:pt idx="301">
                  <c:v>304.14741499999991</c:v>
                </c:pt>
                <c:pt idx="302">
                  <c:v>304.14741499999991</c:v>
                </c:pt>
                <c:pt idx="303">
                  <c:v>298.61746199999988</c:v>
                </c:pt>
                <c:pt idx="304">
                  <c:v>293.0875089999999</c:v>
                </c:pt>
                <c:pt idx="305">
                  <c:v>287.55755599999992</c:v>
                </c:pt>
                <c:pt idx="306">
                  <c:v>265.4377439999999</c:v>
                </c:pt>
                <c:pt idx="307">
                  <c:v>243.31793199999993</c:v>
                </c:pt>
                <c:pt idx="308">
                  <c:v>243.31793199999993</c:v>
                </c:pt>
                <c:pt idx="309">
                  <c:v>237.78797899999992</c:v>
                </c:pt>
                <c:pt idx="310">
                  <c:v>232.25802599999997</c:v>
                </c:pt>
                <c:pt idx="311">
                  <c:v>215.66816699999995</c:v>
                </c:pt>
                <c:pt idx="312">
                  <c:v>174.831591</c:v>
                </c:pt>
                <c:pt idx="313">
                  <c:v>169.53366399999999</c:v>
                </c:pt>
                <c:pt idx="314">
                  <c:v>158.93780999999996</c:v>
                </c:pt>
                <c:pt idx="315">
                  <c:v>153.639883</c:v>
                </c:pt>
                <c:pt idx="316">
                  <c:v>148.34195599999998</c:v>
                </c:pt>
                <c:pt idx="317">
                  <c:v>143.04402899999997</c:v>
                </c:pt>
                <c:pt idx="318">
                  <c:v>148.34195599999998</c:v>
                </c:pt>
                <c:pt idx="319">
                  <c:v>185.42744499999998</c:v>
                </c:pt>
                <c:pt idx="320">
                  <c:v>211.91708</c:v>
                </c:pt>
                <c:pt idx="321">
                  <c:v>222.51293399999997</c:v>
                </c:pt>
                <c:pt idx="322">
                  <c:v>238.40671499999999</c:v>
                </c:pt>
                <c:pt idx="323">
                  <c:v>259.59842299999997</c:v>
                </c:pt>
                <c:pt idx="324">
                  <c:v>280.79013099999992</c:v>
                </c:pt>
                <c:pt idx="325">
                  <c:v>291.38598499999995</c:v>
                </c:pt>
                <c:pt idx="326">
                  <c:v>291.38598499999995</c:v>
                </c:pt>
                <c:pt idx="327">
                  <c:v>286.08805799999993</c:v>
                </c:pt>
                <c:pt idx="328">
                  <c:v>280.79013099999992</c:v>
                </c:pt>
                <c:pt idx="329">
                  <c:v>275.49220399999996</c:v>
                </c:pt>
                <c:pt idx="330">
                  <c:v>254.30049599999995</c:v>
                </c:pt>
                <c:pt idx="331">
                  <c:v>233.10878799999998</c:v>
                </c:pt>
                <c:pt idx="332">
                  <c:v>233.10878799999998</c:v>
                </c:pt>
                <c:pt idx="333">
                  <c:v>227.81086099999996</c:v>
                </c:pt>
                <c:pt idx="334">
                  <c:v>222.51293399999997</c:v>
                </c:pt>
                <c:pt idx="335">
                  <c:v>206.61915299999998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1-4F5A-8A49-F63434FB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Component_hourly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'Supply - As_components'!$L$4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'Supply - As_components'!$J$5:$J$28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'Supply - As_components'!$L$5:$L$28</c:f>
              <c:numCache>
                <c:formatCode>0.00%</c:formatCode>
                <c:ptCount val="24"/>
                <c:pt idx="0">
                  <c:v>3.2999999999999995E-2</c:v>
                </c:pt>
                <c:pt idx="1">
                  <c:v>3.1999999999999994E-2</c:v>
                </c:pt>
                <c:pt idx="2">
                  <c:v>2.9999999999999992E-2</c:v>
                </c:pt>
                <c:pt idx="3">
                  <c:v>2.8999999999999995E-2</c:v>
                </c:pt>
                <c:pt idx="4">
                  <c:v>2.7999999999999994E-2</c:v>
                </c:pt>
                <c:pt idx="5">
                  <c:v>2.6999999999999993E-2</c:v>
                </c:pt>
                <c:pt idx="6">
                  <c:v>2.7999999999999994E-2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4.1999999999999996E-2</c:v>
                </c:pt>
                <c:pt idx="10">
                  <c:v>4.4999999999999991E-2</c:v>
                </c:pt>
                <c:pt idx="11">
                  <c:v>4.8999999999999988E-2</c:v>
                </c:pt>
                <c:pt idx="12">
                  <c:v>5.2999999999999985E-2</c:v>
                </c:pt>
                <c:pt idx="13">
                  <c:v>5.4999999999999986E-2</c:v>
                </c:pt>
                <c:pt idx="14">
                  <c:v>5.4999999999999986E-2</c:v>
                </c:pt>
                <c:pt idx="15">
                  <c:v>5.3999999999999986E-2</c:v>
                </c:pt>
                <c:pt idx="16">
                  <c:v>5.2999999999999985E-2</c:v>
                </c:pt>
                <c:pt idx="17">
                  <c:v>5.1999999999999984E-2</c:v>
                </c:pt>
                <c:pt idx="18">
                  <c:v>4.7999999999999987E-2</c:v>
                </c:pt>
                <c:pt idx="19">
                  <c:v>4.3999999999999991E-2</c:v>
                </c:pt>
                <c:pt idx="20">
                  <c:v>4.3999999999999991E-2</c:v>
                </c:pt>
                <c:pt idx="21">
                  <c:v>4.299999999999999E-2</c:v>
                </c:pt>
                <c:pt idx="22">
                  <c:v>4.1999999999999996E-2</c:v>
                </c:pt>
                <c:pt idx="23">
                  <c:v>3.8999999999999993E-2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B-4FAA-9E26-E14E1780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10896"/>
        <c:axId val="1617312560"/>
      </c:scatterChart>
      <c:valAx>
        <c:axId val="161731089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2560"/>
        <c:crosses val="autoZero"/>
        <c:crossBetween val="midCat"/>
      </c:valAx>
      <c:valAx>
        <c:axId val="1617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Component_weekday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'Supply - As_components'!$Q$4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'Supply - As_components'!$O$5:$O$11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'Supply - As_components'!$Q$5:$Q$11</c:f>
              <c:numCache>
                <c:formatCode>0.00%</c:formatCode>
                <c:ptCount val="7"/>
                <c:pt idx="0">
                  <c:v>0.14499999999999999</c:v>
                </c:pt>
                <c:pt idx="1">
                  <c:v>0.14699999999999999</c:v>
                </c:pt>
                <c:pt idx="2">
                  <c:v>0.14599999999999999</c:v>
                </c:pt>
                <c:pt idx="3">
                  <c:v>0.14599999999999999</c:v>
                </c:pt>
                <c:pt idx="4">
                  <c:v>0.14299999999999999</c:v>
                </c:pt>
                <c:pt idx="5">
                  <c:v>0.13700000000000001</c:v>
                </c:pt>
                <c:pt idx="6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2-4B1D-9148-3BA67364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36208"/>
        <c:axId val="1521826224"/>
      </c:scatterChart>
      <c:valAx>
        <c:axId val="152183620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6224"/>
        <c:crosses val="autoZero"/>
        <c:crossBetween val="midCat"/>
      </c:valAx>
      <c:valAx>
        <c:axId val="152182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</a:t>
            </a:r>
            <a:endParaRPr lang="en-US" baseline="0"/>
          </a:p>
          <a:p>
            <a:pPr>
              <a:defRPr/>
            </a:pPr>
            <a:r>
              <a:rPr lang="en-US" baseline="0"/>
              <a:t>(trend; absolute)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'Supply - As_components'!$U$4</c:f>
              <c:strCache>
                <c:ptCount val="1"/>
                <c:pt idx="0">
                  <c:v>Raw (week's vehicle 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'Supply - As_components'!$T$5:$T$7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'Supply - As_components'!$U$5:$U$7</c:f>
              <c:numCache>
                <c:formatCode>General</c:formatCode>
                <c:ptCount val="3"/>
                <c:pt idx="0">
                  <c:v>38671</c:v>
                </c:pt>
                <c:pt idx="1">
                  <c:v>38671</c:v>
                </c:pt>
                <c:pt idx="2">
                  <c:v>38671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4-4DF7-8A71-61F223B2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82432"/>
        <c:axId val="1529508864"/>
      </c:barChart>
      <c:catAx>
        <c:axId val="11286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08864"/>
        <c:crosses val="autoZero"/>
        <c:auto val="1"/>
        <c:lblAlgn val="ctr"/>
        <c:lblOffset val="100"/>
        <c:noMultiLvlLbl val="0"/>
      </c:catAx>
      <c:valAx>
        <c:axId val="15295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Component_hourly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'Supply - As_components'!$AD$4</c:f>
              <c:strCache>
                <c:ptCount val="1"/>
                <c:pt idx="0">
                  <c:v>Raw_norm1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'Supply - As_components'!$AB$5:$AB$28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'Supply - As_components'!$AD$5:$AD$28</c:f>
              <c:numCache>
                <c:formatCode>0.00</c:formatCode>
                <c:ptCount val="24"/>
                <c:pt idx="0">
                  <c:v>3.2999999999999995E-2</c:v>
                </c:pt>
                <c:pt idx="1">
                  <c:v>3.1999999999999994E-2</c:v>
                </c:pt>
                <c:pt idx="2">
                  <c:v>2.9999999999999992E-2</c:v>
                </c:pt>
                <c:pt idx="3">
                  <c:v>2.8999999999999995E-2</c:v>
                </c:pt>
                <c:pt idx="4">
                  <c:v>2.7999999999999994E-2</c:v>
                </c:pt>
                <c:pt idx="5">
                  <c:v>2.6999999999999993E-2</c:v>
                </c:pt>
                <c:pt idx="6">
                  <c:v>2.7999999999999994E-2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4.1999999999999996E-2</c:v>
                </c:pt>
                <c:pt idx="10">
                  <c:v>4.4999999999999991E-2</c:v>
                </c:pt>
                <c:pt idx="11">
                  <c:v>4.8999999999999988E-2</c:v>
                </c:pt>
                <c:pt idx="12">
                  <c:v>5.2999999999999985E-2</c:v>
                </c:pt>
                <c:pt idx="13">
                  <c:v>5.4999999999999986E-2</c:v>
                </c:pt>
                <c:pt idx="14">
                  <c:v>5.4999999999999986E-2</c:v>
                </c:pt>
                <c:pt idx="15">
                  <c:v>5.3999999999999986E-2</c:v>
                </c:pt>
                <c:pt idx="16">
                  <c:v>5.2999999999999985E-2</c:v>
                </c:pt>
                <c:pt idx="17">
                  <c:v>5.1999999999999984E-2</c:v>
                </c:pt>
                <c:pt idx="18">
                  <c:v>4.7999999999999987E-2</c:v>
                </c:pt>
                <c:pt idx="19">
                  <c:v>4.3999999999999991E-2</c:v>
                </c:pt>
                <c:pt idx="20">
                  <c:v>4.3999999999999991E-2</c:v>
                </c:pt>
                <c:pt idx="21">
                  <c:v>4.299999999999999E-2</c:v>
                </c:pt>
                <c:pt idx="22">
                  <c:v>4.1999999999999996E-2</c:v>
                </c:pt>
                <c:pt idx="23">
                  <c:v>3.8999999999999993E-2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D-424D-B9D8-2ABC462A4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10896"/>
        <c:axId val="1617312560"/>
      </c:scatterChart>
      <c:valAx>
        <c:axId val="161731089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2560"/>
        <c:crosses val="autoZero"/>
        <c:crossBetween val="midCat"/>
      </c:valAx>
      <c:valAx>
        <c:axId val="1617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Component_weekday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'Supply - As_components'!$AI$4</c:f>
              <c:strCache>
                <c:ptCount val="1"/>
                <c:pt idx="0">
                  <c:v>Raw_norm1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'Supply - As_components'!$AG$5:$AG$11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'Supply - As_components'!$AI$5:$AI$11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C-46E6-BAC7-63FA3240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36208"/>
        <c:axId val="1521826224"/>
      </c:scatterChart>
      <c:valAx>
        <c:axId val="152183620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6224"/>
        <c:crosses val="autoZero"/>
        <c:crossBetween val="midCat"/>
      </c:valAx>
      <c:valAx>
        <c:axId val="152182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</a:t>
            </a:r>
            <a:endParaRPr lang="en-US" baseline="0"/>
          </a:p>
          <a:p>
            <a:pPr>
              <a:defRPr/>
            </a:pPr>
            <a:r>
              <a:rPr lang="en-US" baseline="0"/>
              <a:t>(trend; norm)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'Supply - As_components'!$AN$4</c:f>
              <c:strCache>
                <c:ptCount val="1"/>
                <c:pt idx="0">
                  <c:v>Raw_norm1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'Supply - As_components'!$AL$6:$AL$7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cat>
          <c:val>
            <c:numRef>
              <c:f>'Supply - As_components'!$AN$6:$AN$7</c:f>
              <c:numCache>
                <c:formatCode>General</c:formatCode>
                <c:ptCount val="2"/>
                <c:pt idx="0">
                  <c:v>0.33333333333333331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F-4BD3-B6FF-11113335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82432"/>
        <c:axId val="1529508864"/>
      </c:barChart>
      <c:catAx>
        <c:axId val="11286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08864"/>
        <c:crosses val="autoZero"/>
        <c:auto val="1"/>
        <c:lblAlgn val="ctr"/>
        <c:lblOffset val="100"/>
        <c:noMultiLvlLbl val="0"/>
      </c:catAx>
      <c:valAx>
        <c:axId val="15295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Supply ED - to be rescaled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'Supply - As_components'!$G$4</c:f>
              <c:strCache>
                <c:ptCount val="1"/>
                <c:pt idx="0">
                  <c:v>ED Supply to be rescaled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'Supply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 - As_components'!$G$5:$G$340</c:f>
              <c:numCache>
                <c:formatCode>General</c:formatCode>
                <c:ptCount val="336"/>
                <c:pt idx="0">
                  <c:v>1.5714285714285711E-3</c:v>
                </c:pt>
                <c:pt idx="1">
                  <c:v>1.5238095238095232E-3</c:v>
                </c:pt>
                <c:pt idx="2">
                  <c:v>1.4285714285714279E-3</c:v>
                </c:pt>
                <c:pt idx="3">
                  <c:v>1.3809523809523805E-3</c:v>
                </c:pt>
                <c:pt idx="4">
                  <c:v>1.3333333333333331E-3</c:v>
                </c:pt>
                <c:pt idx="5">
                  <c:v>1.2857142857142852E-3</c:v>
                </c:pt>
                <c:pt idx="6">
                  <c:v>1.3333333333333331E-3</c:v>
                </c:pt>
                <c:pt idx="7">
                  <c:v>1.6666666666666663E-3</c:v>
                </c:pt>
                <c:pt idx="8">
                  <c:v>1.9047619047619043E-3</c:v>
                </c:pt>
                <c:pt idx="9">
                  <c:v>1.9999999999999996E-3</c:v>
                </c:pt>
                <c:pt idx="10">
                  <c:v>2.1428571428571421E-3</c:v>
                </c:pt>
                <c:pt idx="11">
                  <c:v>2.3333333333333322E-3</c:v>
                </c:pt>
                <c:pt idx="12">
                  <c:v>2.5238095238095228E-3</c:v>
                </c:pt>
                <c:pt idx="13">
                  <c:v>2.6190476190476181E-3</c:v>
                </c:pt>
                <c:pt idx="14">
                  <c:v>2.6190476190476181E-3</c:v>
                </c:pt>
                <c:pt idx="15">
                  <c:v>2.5714285714285704E-3</c:v>
                </c:pt>
                <c:pt idx="16">
                  <c:v>2.5238095238095228E-3</c:v>
                </c:pt>
                <c:pt idx="17">
                  <c:v>2.4761904761904751E-3</c:v>
                </c:pt>
                <c:pt idx="18">
                  <c:v>2.285714285714285E-3</c:v>
                </c:pt>
                <c:pt idx="19">
                  <c:v>2.0952380952380945E-3</c:v>
                </c:pt>
                <c:pt idx="20">
                  <c:v>2.0952380952380945E-3</c:v>
                </c:pt>
                <c:pt idx="21">
                  <c:v>2.0476190476190468E-3</c:v>
                </c:pt>
                <c:pt idx="22">
                  <c:v>1.9999999999999996E-3</c:v>
                </c:pt>
                <c:pt idx="23">
                  <c:v>1.8571428571428567E-3</c:v>
                </c:pt>
                <c:pt idx="24">
                  <c:v>1.5714285714285711E-3</c:v>
                </c:pt>
                <c:pt idx="25">
                  <c:v>1.5238095238095232E-3</c:v>
                </c:pt>
                <c:pt idx="26">
                  <c:v>1.4285714285714279E-3</c:v>
                </c:pt>
                <c:pt idx="27">
                  <c:v>1.3809523809523805E-3</c:v>
                </c:pt>
                <c:pt idx="28">
                  <c:v>1.3333333333333331E-3</c:v>
                </c:pt>
                <c:pt idx="29">
                  <c:v>1.2857142857142852E-3</c:v>
                </c:pt>
                <c:pt idx="30">
                  <c:v>1.3333333333333331E-3</c:v>
                </c:pt>
                <c:pt idx="31">
                  <c:v>1.6666666666666663E-3</c:v>
                </c:pt>
                <c:pt idx="32">
                  <c:v>1.9047619047619043E-3</c:v>
                </c:pt>
                <c:pt idx="33">
                  <c:v>1.9999999999999996E-3</c:v>
                </c:pt>
                <c:pt idx="34">
                  <c:v>2.1428571428571421E-3</c:v>
                </c:pt>
                <c:pt idx="35">
                  <c:v>2.3333333333333322E-3</c:v>
                </c:pt>
                <c:pt idx="36">
                  <c:v>2.5238095238095228E-3</c:v>
                </c:pt>
                <c:pt idx="37">
                  <c:v>2.6190476190476181E-3</c:v>
                </c:pt>
                <c:pt idx="38">
                  <c:v>2.6190476190476181E-3</c:v>
                </c:pt>
                <c:pt idx="39">
                  <c:v>2.5714285714285704E-3</c:v>
                </c:pt>
                <c:pt idx="40">
                  <c:v>2.5238095238095228E-3</c:v>
                </c:pt>
                <c:pt idx="41">
                  <c:v>2.4761904761904751E-3</c:v>
                </c:pt>
                <c:pt idx="42">
                  <c:v>2.285714285714285E-3</c:v>
                </c:pt>
                <c:pt idx="43">
                  <c:v>2.0952380952380945E-3</c:v>
                </c:pt>
                <c:pt idx="44">
                  <c:v>2.0952380952380945E-3</c:v>
                </c:pt>
                <c:pt idx="45">
                  <c:v>2.0476190476190468E-3</c:v>
                </c:pt>
                <c:pt idx="46">
                  <c:v>1.9999999999999996E-3</c:v>
                </c:pt>
                <c:pt idx="47">
                  <c:v>1.8571428571428567E-3</c:v>
                </c:pt>
                <c:pt idx="48">
                  <c:v>1.5714285714285711E-3</c:v>
                </c:pt>
                <c:pt idx="49">
                  <c:v>1.5238095238095232E-3</c:v>
                </c:pt>
                <c:pt idx="50">
                  <c:v>1.4285714285714279E-3</c:v>
                </c:pt>
                <c:pt idx="51">
                  <c:v>1.3809523809523805E-3</c:v>
                </c:pt>
                <c:pt idx="52">
                  <c:v>1.3333333333333331E-3</c:v>
                </c:pt>
                <c:pt idx="53">
                  <c:v>1.2857142857142852E-3</c:v>
                </c:pt>
                <c:pt idx="54">
                  <c:v>1.3333333333333331E-3</c:v>
                </c:pt>
                <c:pt idx="55">
                  <c:v>1.6666666666666663E-3</c:v>
                </c:pt>
                <c:pt idx="56">
                  <c:v>1.9047619047619043E-3</c:v>
                </c:pt>
                <c:pt idx="57">
                  <c:v>1.9999999999999996E-3</c:v>
                </c:pt>
                <c:pt idx="58">
                  <c:v>2.1428571428571421E-3</c:v>
                </c:pt>
                <c:pt idx="59">
                  <c:v>2.3333333333333322E-3</c:v>
                </c:pt>
                <c:pt idx="60">
                  <c:v>2.5238095238095228E-3</c:v>
                </c:pt>
                <c:pt idx="61">
                  <c:v>2.6190476190476181E-3</c:v>
                </c:pt>
                <c:pt idx="62">
                  <c:v>2.6190476190476181E-3</c:v>
                </c:pt>
                <c:pt idx="63">
                  <c:v>2.5714285714285704E-3</c:v>
                </c:pt>
                <c:pt idx="64">
                  <c:v>2.5238095238095228E-3</c:v>
                </c:pt>
                <c:pt idx="65">
                  <c:v>2.4761904761904751E-3</c:v>
                </c:pt>
                <c:pt idx="66">
                  <c:v>2.285714285714285E-3</c:v>
                </c:pt>
                <c:pt idx="67">
                  <c:v>2.0952380952380945E-3</c:v>
                </c:pt>
                <c:pt idx="68">
                  <c:v>2.0952380952380945E-3</c:v>
                </c:pt>
                <c:pt idx="69">
                  <c:v>2.0476190476190468E-3</c:v>
                </c:pt>
                <c:pt idx="70">
                  <c:v>1.9999999999999996E-3</c:v>
                </c:pt>
                <c:pt idx="71">
                  <c:v>1.8571428571428567E-3</c:v>
                </c:pt>
                <c:pt idx="72">
                  <c:v>1.5714285714285711E-3</c:v>
                </c:pt>
                <c:pt idx="73">
                  <c:v>1.5238095238095232E-3</c:v>
                </c:pt>
                <c:pt idx="74">
                  <c:v>1.4285714285714279E-3</c:v>
                </c:pt>
                <c:pt idx="75">
                  <c:v>1.3809523809523805E-3</c:v>
                </c:pt>
                <c:pt idx="76">
                  <c:v>1.3333333333333331E-3</c:v>
                </c:pt>
                <c:pt idx="77">
                  <c:v>1.2857142857142852E-3</c:v>
                </c:pt>
                <c:pt idx="78">
                  <c:v>1.3333333333333331E-3</c:v>
                </c:pt>
                <c:pt idx="79">
                  <c:v>1.6666666666666663E-3</c:v>
                </c:pt>
                <c:pt idx="80">
                  <c:v>1.9047619047619043E-3</c:v>
                </c:pt>
                <c:pt idx="81">
                  <c:v>1.9999999999999996E-3</c:v>
                </c:pt>
                <c:pt idx="82">
                  <c:v>2.1428571428571421E-3</c:v>
                </c:pt>
                <c:pt idx="83">
                  <c:v>2.3333333333333322E-3</c:v>
                </c:pt>
                <c:pt idx="84">
                  <c:v>2.5238095238095228E-3</c:v>
                </c:pt>
                <c:pt idx="85">
                  <c:v>2.6190476190476181E-3</c:v>
                </c:pt>
                <c:pt idx="86">
                  <c:v>2.6190476190476181E-3</c:v>
                </c:pt>
                <c:pt idx="87">
                  <c:v>2.5714285714285704E-3</c:v>
                </c:pt>
                <c:pt idx="88">
                  <c:v>2.5238095238095228E-3</c:v>
                </c:pt>
                <c:pt idx="89">
                  <c:v>2.4761904761904751E-3</c:v>
                </c:pt>
                <c:pt idx="90">
                  <c:v>2.285714285714285E-3</c:v>
                </c:pt>
                <c:pt idx="91">
                  <c:v>2.0952380952380945E-3</c:v>
                </c:pt>
                <c:pt idx="92">
                  <c:v>2.0952380952380945E-3</c:v>
                </c:pt>
                <c:pt idx="93">
                  <c:v>2.0476190476190468E-3</c:v>
                </c:pt>
                <c:pt idx="94">
                  <c:v>1.9999999999999996E-3</c:v>
                </c:pt>
                <c:pt idx="95">
                  <c:v>1.8571428571428567E-3</c:v>
                </c:pt>
                <c:pt idx="96">
                  <c:v>1.5714285714285711E-3</c:v>
                </c:pt>
                <c:pt idx="97">
                  <c:v>1.5238095238095232E-3</c:v>
                </c:pt>
                <c:pt idx="98">
                  <c:v>1.4285714285714279E-3</c:v>
                </c:pt>
                <c:pt idx="99">
                  <c:v>1.3809523809523805E-3</c:v>
                </c:pt>
                <c:pt idx="100">
                  <c:v>1.3333333333333331E-3</c:v>
                </c:pt>
                <c:pt idx="101">
                  <c:v>1.2857142857142852E-3</c:v>
                </c:pt>
                <c:pt idx="102">
                  <c:v>1.3333333333333331E-3</c:v>
                </c:pt>
                <c:pt idx="103">
                  <c:v>1.6666666666666663E-3</c:v>
                </c:pt>
                <c:pt idx="104">
                  <c:v>1.9047619047619043E-3</c:v>
                </c:pt>
                <c:pt idx="105">
                  <c:v>1.9999999999999996E-3</c:v>
                </c:pt>
                <c:pt idx="106">
                  <c:v>2.1428571428571421E-3</c:v>
                </c:pt>
                <c:pt idx="107">
                  <c:v>2.3333333333333322E-3</c:v>
                </c:pt>
                <c:pt idx="108">
                  <c:v>2.5238095238095228E-3</c:v>
                </c:pt>
                <c:pt idx="109">
                  <c:v>2.6190476190476181E-3</c:v>
                </c:pt>
                <c:pt idx="110">
                  <c:v>2.6190476190476181E-3</c:v>
                </c:pt>
                <c:pt idx="111">
                  <c:v>2.5714285714285704E-3</c:v>
                </c:pt>
                <c:pt idx="112">
                  <c:v>2.5238095238095228E-3</c:v>
                </c:pt>
                <c:pt idx="113">
                  <c:v>2.4761904761904751E-3</c:v>
                </c:pt>
                <c:pt idx="114">
                  <c:v>2.285714285714285E-3</c:v>
                </c:pt>
                <c:pt idx="115">
                  <c:v>2.0952380952380945E-3</c:v>
                </c:pt>
                <c:pt idx="116">
                  <c:v>2.0952380952380945E-3</c:v>
                </c:pt>
                <c:pt idx="117">
                  <c:v>2.0476190476190468E-3</c:v>
                </c:pt>
                <c:pt idx="118">
                  <c:v>1.9999999999999996E-3</c:v>
                </c:pt>
                <c:pt idx="119">
                  <c:v>1.8571428571428567E-3</c:v>
                </c:pt>
                <c:pt idx="120">
                  <c:v>1.5714285714285711E-3</c:v>
                </c:pt>
                <c:pt idx="121">
                  <c:v>1.5238095238095232E-3</c:v>
                </c:pt>
                <c:pt idx="122">
                  <c:v>1.4285714285714279E-3</c:v>
                </c:pt>
                <c:pt idx="123">
                  <c:v>1.3809523809523805E-3</c:v>
                </c:pt>
                <c:pt idx="124">
                  <c:v>1.3333333333333331E-3</c:v>
                </c:pt>
                <c:pt idx="125">
                  <c:v>1.2857142857142852E-3</c:v>
                </c:pt>
                <c:pt idx="126">
                  <c:v>1.3333333333333331E-3</c:v>
                </c:pt>
                <c:pt idx="127">
                  <c:v>1.6666666666666663E-3</c:v>
                </c:pt>
                <c:pt idx="128">
                  <c:v>1.9047619047619043E-3</c:v>
                </c:pt>
                <c:pt idx="129">
                  <c:v>1.9999999999999996E-3</c:v>
                </c:pt>
                <c:pt idx="130">
                  <c:v>2.1428571428571421E-3</c:v>
                </c:pt>
                <c:pt idx="131">
                  <c:v>2.3333333333333322E-3</c:v>
                </c:pt>
                <c:pt idx="132">
                  <c:v>2.5238095238095228E-3</c:v>
                </c:pt>
                <c:pt idx="133">
                  <c:v>2.6190476190476181E-3</c:v>
                </c:pt>
                <c:pt idx="134">
                  <c:v>2.6190476190476181E-3</c:v>
                </c:pt>
                <c:pt idx="135">
                  <c:v>2.5714285714285704E-3</c:v>
                </c:pt>
                <c:pt idx="136">
                  <c:v>2.5238095238095228E-3</c:v>
                </c:pt>
                <c:pt idx="137">
                  <c:v>2.4761904761904751E-3</c:v>
                </c:pt>
                <c:pt idx="138">
                  <c:v>2.285714285714285E-3</c:v>
                </c:pt>
                <c:pt idx="139">
                  <c:v>2.0952380952380945E-3</c:v>
                </c:pt>
                <c:pt idx="140">
                  <c:v>2.0952380952380945E-3</c:v>
                </c:pt>
                <c:pt idx="141">
                  <c:v>2.0476190476190468E-3</c:v>
                </c:pt>
                <c:pt idx="142">
                  <c:v>1.9999999999999996E-3</c:v>
                </c:pt>
                <c:pt idx="143">
                  <c:v>1.8571428571428567E-3</c:v>
                </c:pt>
                <c:pt idx="144">
                  <c:v>1.5714285714285711E-3</c:v>
                </c:pt>
                <c:pt idx="145">
                  <c:v>1.5238095238095232E-3</c:v>
                </c:pt>
                <c:pt idx="146">
                  <c:v>1.4285714285714279E-3</c:v>
                </c:pt>
                <c:pt idx="147">
                  <c:v>1.3809523809523805E-3</c:v>
                </c:pt>
                <c:pt idx="148">
                  <c:v>1.3333333333333331E-3</c:v>
                </c:pt>
                <c:pt idx="149">
                  <c:v>1.2857142857142852E-3</c:v>
                </c:pt>
                <c:pt idx="150">
                  <c:v>1.3333333333333331E-3</c:v>
                </c:pt>
                <c:pt idx="151">
                  <c:v>1.6666666666666663E-3</c:v>
                </c:pt>
                <c:pt idx="152">
                  <c:v>1.9047619047619043E-3</c:v>
                </c:pt>
                <c:pt idx="153">
                  <c:v>1.9999999999999996E-3</c:v>
                </c:pt>
                <c:pt idx="154">
                  <c:v>2.1428571428571421E-3</c:v>
                </c:pt>
                <c:pt idx="155">
                  <c:v>2.3333333333333322E-3</c:v>
                </c:pt>
                <c:pt idx="156">
                  <c:v>2.5238095238095228E-3</c:v>
                </c:pt>
                <c:pt idx="157">
                  <c:v>2.6190476190476181E-3</c:v>
                </c:pt>
                <c:pt idx="158">
                  <c:v>2.6190476190476181E-3</c:v>
                </c:pt>
                <c:pt idx="159">
                  <c:v>2.5714285714285704E-3</c:v>
                </c:pt>
                <c:pt idx="160">
                  <c:v>2.5238095238095228E-3</c:v>
                </c:pt>
                <c:pt idx="161">
                  <c:v>2.4761904761904751E-3</c:v>
                </c:pt>
                <c:pt idx="162">
                  <c:v>2.285714285714285E-3</c:v>
                </c:pt>
                <c:pt idx="163">
                  <c:v>2.0952380952380945E-3</c:v>
                </c:pt>
                <c:pt idx="164">
                  <c:v>2.0952380952380945E-3</c:v>
                </c:pt>
                <c:pt idx="165">
                  <c:v>2.0476190476190468E-3</c:v>
                </c:pt>
                <c:pt idx="166">
                  <c:v>1.9999999999999996E-3</c:v>
                </c:pt>
                <c:pt idx="167">
                  <c:v>1.8571428571428567E-3</c:v>
                </c:pt>
                <c:pt idx="168">
                  <c:v>1.5714285714285711E-3</c:v>
                </c:pt>
                <c:pt idx="169">
                  <c:v>1.5238095238095232E-3</c:v>
                </c:pt>
                <c:pt idx="170">
                  <c:v>1.4285714285714279E-3</c:v>
                </c:pt>
                <c:pt idx="171">
                  <c:v>1.3809523809523805E-3</c:v>
                </c:pt>
                <c:pt idx="172">
                  <c:v>1.3333333333333331E-3</c:v>
                </c:pt>
                <c:pt idx="173">
                  <c:v>1.2857142857142852E-3</c:v>
                </c:pt>
                <c:pt idx="174">
                  <c:v>1.3333333333333331E-3</c:v>
                </c:pt>
                <c:pt idx="175">
                  <c:v>1.6666666666666663E-3</c:v>
                </c:pt>
                <c:pt idx="176">
                  <c:v>1.9047619047619043E-3</c:v>
                </c:pt>
                <c:pt idx="177">
                  <c:v>1.9999999999999996E-3</c:v>
                </c:pt>
                <c:pt idx="178">
                  <c:v>2.1428571428571421E-3</c:v>
                </c:pt>
                <c:pt idx="179">
                  <c:v>2.3333333333333322E-3</c:v>
                </c:pt>
                <c:pt idx="180">
                  <c:v>2.5238095238095228E-3</c:v>
                </c:pt>
                <c:pt idx="181">
                  <c:v>2.6190476190476181E-3</c:v>
                </c:pt>
                <c:pt idx="182">
                  <c:v>2.6190476190476181E-3</c:v>
                </c:pt>
                <c:pt idx="183">
                  <c:v>2.5714285714285704E-3</c:v>
                </c:pt>
                <c:pt idx="184">
                  <c:v>2.5238095238095228E-3</c:v>
                </c:pt>
                <c:pt idx="185">
                  <c:v>2.4761904761904751E-3</c:v>
                </c:pt>
                <c:pt idx="186">
                  <c:v>2.285714285714285E-3</c:v>
                </c:pt>
                <c:pt idx="187">
                  <c:v>2.0952380952380945E-3</c:v>
                </c:pt>
                <c:pt idx="188">
                  <c:v>2.0952380952380945E-3</c:v>
                </c:pt>
                <c:pt idx="189">
                  <c:v>2.0476190476190468E-3</c:v>
                </c:pt>
                <c:pt idx="190">
                  <c:v>1.9999999999999996E-3</c:v>
                </c:pt>
                <c:pt idx="191">
                  <c:v>1.8571428571428567E-3</c:v>
                </c:pt>
                <c:pt idx="192">
                  <c:v>1.5714285714285711E-3</c:v>
                </c:pt>
                <c:pt idx="193">
                  <c:v>1.5238095238095232E-3</c:v>
                </c:pt>
                <c:pt idx="194">
                  <c:v>1.4285714285714279E-3</c:v>
                </c:pt>
                <c:pt idx="195">
                  <c:v>1.3809523809523805E-3</c:v>
                </c:pt>
                <c:pt idx="196">
                  <c:v>1.3333333333333331E-3</c:v>
                </c:pt>
                <c:pt idx="197">
                  <c:v>1.2857142857142852E-3</c:v>
                </c:pt>
                <c:pt idx="198">
                  <c:v>1.3333333333333331E-3</c:v>
                </c:pt>
                <c:pt idx="199">
                  <c:v>1.6666666666666663E-3</c:v>
                </c:pt>
                <c:pt idx="200">
                  <c:v>1.9047619047619043E-3</c:v>
                </c:pt>
                <c:pt idx="201">
                  <c:v>1.9999999999999996E-3</c:v>
                </c:pt>
                <c:pt idx="202">
                  <c:v>2.1428571428571421E-3</c:v>
                </c:pt>
                <c:pt idx="203">
                  <c:v>2.3333333333333322E-3</c:v>
                </c:pt>
                <c:pt idx="204">
                  <c:v>2.5238095238095228E-3</c:v>
                </c:pt>
                <c:pt idx="205">
                  <c:v>2.6190476190476181E-3</c:v>
                </c:pt>
                <c:pt idx="206">
                  <c:v>2.6190476190476181E-3</c:v>
                </c:pt>
                <c:pt idx="207">
                  <c:v>2.5714285714285704E-3</c:v>
                </c:pt>
                <c:pt idx="208">
                  <c:v>2.5238095238095228E-3</c:v>
                </c:pt>
                <c:pt idx="209">
                  <c:v>2.4761904761904751E-3</c:v>
                </c:pt>
                <c:pt idx="210">
                  <c:v>2.285714285714285E-3</c:v>
                </c:pt>
                <c:pt idx="211">
                  <c:v>2.0952380952380945E-3</c:v>
                </c:pt>
                <c:pt idx="212">
                  <c:v>2.0952380952380945E-3</c:v>
                </c:pt>
                <c:pt idx="213">
                  <c:v>2.0476190476190468E-3</c:v>
                </c:pt>
                <c:pt idx="214">
                  <c:v>1.9999999999999996E-3</c:v>
                </c:pt>
                <c:pt idx="215">
                  <c:v>1.8571428571428567E-3</c:v>
                </c:pt>
                <c:pt idx="216">
                  <c:v>1.5714285714285711E-3</c:v>
                </c:pt>
                <c:pt idx="217">
                  <c:v>1.5238095238095232E-3</c:v>
                </c:pt>
                <c:pt idx="218">
                  <c:v>1.4285714285714279E-3</c:v>
                </c:pt>
                <c:pt idx="219">
                  <c:v>1.3809523809523805E-3</c:v>
                </c:pt>
                <c:pt idx="220">
                  <c:v>1.3333333333333331E-3</c:v>
                </c:pt>
                <c:pt idx="221">
                  <c:v>1.2857142857142852E-3</c:v>
                </c:pt>
                <c:pt idx="222">
                  <c:v>1.3333333333333331E-3</c:v>
                </c:pt>
                <c:pt idx="223">
                  <c:v>1.6666666666666663E-3</c:v>
                </c:pt>
                <c:pt idx="224">
                  <c:v>1.9047619047619043E-3</c:v>
                </c:pt>
                <c:pt idx="225">
                  <c:v>1.9999999999999996E-3</c:v>
                </c:pt>
                <c:pt idx="226">
                  <c:v>2.1428571428571421E-3</c:v>
                </c:pt>
                <c:pt idx="227">
                  <c:v>2.3333333333333322E-3</c:v>
                </c:pt>
                <c:pt idx="228">
                  <c:v>2.5238095238095228E-3</c:v>
                </c:pt>
                <c:pt idx="229">
                  <c:v>2.6190476190476181E-3</c:v>
                </c:pt>
                <c:pt idx="230">
                  <c:v>2.6190476190476181E-3</c:v>
                </c:pt>
                <c:pt idx="231">
                  <c:v>2.5714285714285704E-3</c:v>
                </c:pt>
                <c:pt idx="232">
                  <c:v>2.5238095238095228E-3</c:v>
                </c:pt>
                <c:pt idx="233">
                  <c:v>2.4761904761904751E-3</c:v>
                </c:pt>
                <c:pt idx="234">
                  <c:v>2.285714285714285E-3</c:v>
                </c:pt>
                <c:pt idx="235">
                  <c:v>2.0952380952380945E-3</c:v>
                </c:pt>
                <c:pt idx="236">
                  <c:v>2.0952380952380945E-3</c:v>
                </c:pt>
                <c:pt idx="237">
                  <c:v>2.0476190476190468E-3</c:v>
                </c:pt>
                <c:pt idx="238">
                  <c:v>1.9999999999999996E-3</c:v>
                </c:pt>
                <c:pt idx="239">
                  <c:v>1.8571428571428567E-3</c:v>
                </c:pt>
                <c:pt idx="240">
                  <c:v>1.5714285714285711E-3</c:v>
                </c:pt>
                <c:pt idx="241">
                  <c:v>1.5238095238095232E-3</c:v>
                </c:pt>
                <c:pt idx="242">
                  <c:v>1.4285714285714279E-3</c:v>
                </c:pt>
                <c:pt idx="243">
                  <c:v>1.3809523809523805E-3</c:v>
                </c:pt>
                <c:pt idx="244">
                  <c:v>1.3333333333333331E-3</c:v>
                </c:pt>
                <c:pt idx="245">
                  <c:v>1.2857142857142852E-3</c:v>
                </c:pt>
                <c:pt idx="246">
                  <c:v>1.3333333333333331E-3</c:v>
                </c:pt>
                <c:pt idx="247">
                  <c:v>1.6666666666666663E-3</c:v>
                </c:pt>
                <c:pt idx="248">
                  <c:v>1.9047619047619043E-3</c:v>
                </c:pt>
                <c:pt idx="249">
                  <c:v>1.9999999999999996E-3</c:v>
                </c:pt>
                <c:pt idx="250">
                  <c:v>2.1428571428571421E-3</c:v>
                </c:pt>
                <c:pt idx="251">
                  <c:v>2.3333333333333322E-3</c:v>
                </c:pt>
                <c:pt idx="252">
                  <c:v>2.5238095238095228E-3</c:v>
                </c:pt>
                <c:pt idx="253">
                  <c:v>2.6190476190476181E-3</c:v>
                </c:pt>
                <c:pt idx="254">
                  <c:v>2.6190476190476181E-3</c:v>
                </c:pt>
                <c:pt idx="255">
                  <c:v>2.5714285714285704E-3</c:v>
                </c:pt>
                <c:pt idx="256">
                  <c:v>2.5238095238095228E-3</c:v>
                </c:pt>
                <c:pt idx="257">
                  <c:v>2.4761904761904751E-3</c:v>
                </c:pt>
                <c:pt idx="258">
                  <c:v>2.285714285714285E-3</c:v>
                </c:pt>
                <c:pt idx="259">
                  <c:v>2.0952380952380945E-3</c:v>
                </c:pt>
                <c:pt idx="260">
                  <c:v>2.0952380952380945E-3</c:v>
                </c:pt>
                <c:pt idx="261">
                  <c:v>2.0476190476190468E-3</c:v>
                </c:pt>
                <c:pt idx="262">
                  <c:v>1.9999999999999996E-3</c:v>
                </c:pt>
                <c:pt idx="263">
                  <c:v>1.8571428571428567E-3</c:v>
                </c:pt>
                <c:pt idx="264">
                  <c:v>1.5714285714285711E-3</c:v>
                </c:pt>
                <c:pt idx="265">
                  <c:v>1.5238095238095232E-3</c:v>
                </c:pt>
                <c:pt idx="266">
                  <c:v>1.4285714285714279E-3</c:v>
                </c:pt>
                <c:pt idx="267">
                  <c:v>1.3809523809523805E-3</c:v>
                </c:pt>
                <c:pt idx="268">
                  <c:v>1.3333333333333331E-3</c:v>
                </c:pt>
                <c:pt idx="269">
                  <c:v>1.2857142857142852E-3</c:v>
                </c:pt>
                <c:pt idx="270">
                  <c:v>1.3333333333333331E-3</c:v>
                </c:pt>
                <c:pt idx="271">
                  <c:v>1.6666666666666663E-3</c:v>
                </c:pt>
                <c:pt idx="272">
                  <c:v>1.9047619047619043E-3</c:v>
                </c:pt>
                <c:pt idx="273">
                  <c:v>1.9999999999999996E-3</c:v>
                </c:pt>
                <c:pt idx="274">
                  <c:v>2.1428571428571421E-3</c:v>
                </c:pt>
                <c:pt idx="275">
                  <c:v>2.3333333333333322E-3</c:v>
                </c:pt>
                <c:pt idx="276">
                  <c:v>2.5238095238095228E-3</c:v>
                </c:pt>
                <c:pt idx="277">
                  <c:v>2.6190476190476181E-3</c:v>
                </c:pt>
                <c:pt idx="278">
                  <c:v>2.6190476190476181E-3</c:v>
                </c:pt>
                <c:pt idx="279">
                  <c:v>2.5714285714285704E-3</c:v>
                </c:pt>
                <c:pt idx="280">
                  <c:v>2.5238095238095228E-3</c:v>
                </c:pt>
                <c:pt idx="281">
                  <c:v>2.4761904761904751E-3</c:v>
                </c:pt>
                <c:pt idx="282">
                  <c:v>2.285714285714285E-3</c:v>
                </c:pt>
                <c:pt idx="283">
                  <c:v>2.0952380952380945E-3</c:v>
                </c:pt>
                <c:pt idx="284">
                  <c:v>2.0952380952380945E-3</c:v>
                </c:pt>
                <c:pt idx="285">
                  <c:v>2.0476190476190468E-3</c:v>
                </c:pt>
                <c:pt idx="286">
                  <c:v>1.9999999999999996E-3</c:v>
                </c:pt>
                <c:pt idx="287">
                  <c:v>1.8571428571428567E-3</c:v>
                </c:pt>
                <c:pt idx="288">
                  <c:v>1.5714285714285711E-3</c:v>
                </c:pt>
                <c:pt idx="289">
                  <c:v>1.5238095238095232E-3</c:v>
                </c:pt>
                <c:pt idx="290">
                  <c:v>1.4285714285714279E-3</c:v>
                </c:pt>
                <c:pt idx="291">
                  <c:v>1.3809523809523805E-3</c:v>
                </c:pt>
                <c:pt idx="292">
                  <c:v>1.3333333333333331E-3</c:v>
                </c:pt>
                <c:pt idx="293">
                  <c:v>1.2857142857142852E-3</c:v>
                </c:pt>
                <c:pt idx="294">
                  <c:v>1.3333333333333331E-3</c:v>
                </c:pt>
                <c:pt idx="295">
                  <c:v>1.6666666666666663E-3</c:v>
                </c:pt>
                <c:pt idx="296">
                  <c:v>1.9047619047619043E-3</c:v>
                </c:pt>
                <c:pt idx="297">
                  <c:v>1.9999999999999996E-3</c:v>
                </c:pt>
                <c:pt idx="298">
                  <c:v>2.1428571428571421E-3</c:v>
                </c:pt>
                <c:pt idx="299">
                  <c:v>2.3333333333333322E-3</c:v>
                </c:pt>
                <c:pt idx="300">
                  <c:v>2.5238095238095228E-3</c:v>
                </c:pt>
                <c:pt idx="301">
                  <c:v>2.6190476190476181E-3</c:v>
                </c:pt>
                <c:pt idx="302">
                  <c:v>2.6190476190476181E-3</c:v>
                </c:pt>
                <c:pt idx="303">
                  <c:v>2.5714285714285704E-3</c:v>
                </c:pt>
                <c:pt idx="304">
                  <c:v>2.5238095238095228E-3</c:v>
                </c:pt>
                <c:pt idx="305">
                  <c:v>2.4761904761904751E-3</c:v>
                </c:pt>
                <c:pt idx="306">
                  <c:v>2.285714285714285E-3</c:v>
                </c:pt>
                <c:pt idx="307">
                  <c:v>2.0952380952380945E-3</c:v>
                </c:pt>
                <c:pt idx="308">
                  <c:v>2.0952380952380945E-3</c:v>
                </c:pt>
                <c:pt idx="309">
                  <c:v>2.0476190476190468E-3</c:v>
                </c:pt>
                <c:pt idx="310">
                  <c:v>1.9999999999999996E-3</c:v>
                </c:pt>
                <c:pt idx="311">
                  <c:v>1.8571428571428567E-3</c:v>
                </c:pt>
                <c:pt idx="312">
                  <c:v>1.5714285714285711E-3</c:v>
                </c:pt>
                <c:pt idx="313">
                  <c:v>1.5238095238095232E-3</c:v>
                </c:pt>
                <c:pt idx="314">
                  <c:v>1.4285714285714279E-3</c:v>
                </c:pt>
                <c:pt idx="315">
                  <c:v>1.3809523809523805E-3</c:v>
                </c:pt>
                <c:pt idx="316">
                  <c:v>1.3333333333333331E-3</c:v>
                </c:pt>
                <c:pt idx="317">
                  <c:v>1.2857142857142852E-3</c:v>
                </c:pt>
                <c:pt idx="318">
                  <c:v>1.3333333333333331E-3</c:v>
                </c:pt>
                <c:pt idx="319">
                  <c:v>1.6666666666666663E-3</c:v>
                </c:pt>
                <c:pt idx="320">
                  <c:v>1.9047619047619043E-3</c:v>
                </c:pt>
                <c:pt idx="321">
                  <c:v>1.9999999999999996E-3</c:v>
                </c:pt>
                <c:pt idx="322">
                  <c:v>2.1428571428571421E-3</c:v>
                </c:pt>
                <c:pt idx="323">
                  <c:v>2.3333333333333322E-3</c:v>
                </c:pt>
                <c:pt idx="324">
                  <c:v>2.5238095238095228E-3</c:v>
                </c:pt>
                <c:pt idx="325">
                  <c:v>2.6190476190476181E-3</c:v>
                </c:pt>
                <c:pt idx="326">
                  <c:v>2.6190476190476181E-3</c:v>
                </c:pt>
                <c:pt idx="327">
                  <c:v>2.5714285714285704E-3</c:v>
                </c:pt>
                <c:pt idx="328">
                  <c:v>2.5238095238095228E-3</c:v>
                </c:pt>
                <c:pt idx="329">
                  <c:v>2.4761904761904751E-3</c:v>
                </c:pt>
                <c:pt idx="330">
                  <c:v>2.285714285714285E-3</c:v>
                </c:pt>
                <c:pt idx="331">
                  <c:v>2.0952380952380945E-3</c:v>
                </c:pt>
                <c:pt idx="332">
                  <c:v>2.0952380952380945E-3</c:v>
                </c:pt>
                <c:pt idx="333">
                  <c:v>2.0476190476190468E-3</c:v>
                </c:pt>
                <c:pt idx="334">
                  <c:v>1.9999999999999996E-3</c:v>
                </c:pt>
                <c:pt idx="335">
                  <c:v>1.8571428571428567E-3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3-4488-BB9C-9174FF0B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Demand (multiplicative)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As_components'!$F$4</c:f>
              <c:strCache>
                <c:ptCount val="1"/>
                <c:pt idx="0">
                  <c:v>Incident_Demand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'Demand - As_components'!$F$5:$F$340</c:f>
              <c:numCache>
                <c:formatCode>General</c:formatCode>
                <c:ptCount val="336"/>
                <c:pt idx="0">
                  <c:v>66.930930930930884</c:v>
                </c:pt>
                <c:pt idx="1">
                  <c:v>64.540540540540505</c:v>
                </c:pt>
                <c:pt idx="2">
                  <c:v>57.369369369369338</c:v>
                </c:pt>
                <c:pt idx="3">
                  <c:v>52.588588588588557</c:v>
                </c:pt>
                <c:pt idx="4">
                  <c:v>52.588588588588557</c:v>
                </c:pt>
                <c:pt idx="5">
                  <c:v>54.978978978978944</c:v>
                </c:pt>
                <c:pt idx="6">
                  <c:v>59.759759759759731</c:v>
                </c:pt>
                <c:pt idx="7">
                  <c:v>83.663663663663613</c:v>
                </c:pt>
                <c:pt idx="8">
                  <c:v>114.73873873873868</c:v>
                </c:pt>
                <c:pt idx="9">
                  <c:v>133.86186186186177</c:v>
                </c:pt>
                <c:pt idx="10">
                  <c:v>143.42342342342332</c:v>
                </c:pt>
                <c:pt idx="11">
                  <c:v>141.03303303303295</c:v>
                </c:pt>
                <c:pt idx="12">
                  <c:v>133.86186186186177</c:v>
                </c:pt>
                <c:pt idx="13">
                  <c:v>126.69069069069063</c:v>
                </c:pt>
                <c:pt idx="14">
                  <c:v>121.90990990990983</c:v>
                </c:pt>
                <c:pt idx="15">
                  <c:v>124.30030030030024</c:v>
                </c:pt>
                <c:pt idx="16">
                  <c:v>124.30030030030024</c:v>
                </c:pt>
                <c:pt idx="17">
                  <c:v>112.34834834834828</c:v>
                </c:pt>
                <c:pt idx="18">
                  <c:v>114.73873873873868</c:v>
                </c:pt>
                <c:pt idx="19">
                  <c:v>114.73873873873868</c:v>
                </c:pt>
                <c:pt idx="20">
                  <c:v>109.95795795795789</c:v>
                </c:pt>
                <c:pt idx="21">
                  <c:v>100.39639639639634</c:v>
                </c:pt>
                <c:pt idx="22">
                  <c:v>95.615615615615567</c:v>
                </c:pt>
                <c:pt idx="23">
                  <c:v>88.444444444444386</c:v>
                </c:pt>
                <c:pt idx="24">
                  <c:v>68.80312480312476</c:v>
                </c:pt>
                <c:pt idx="25">
                  <c:v>66.345870345870324</c:v>
                </c:pt>
                <c:pt idx="26">
                  <c:v>58.974106974106952</c:v>
                </c:pt>
                <c:pt idx="27">
                  <c:v>54.059598059598038</c:v>
                </c:pt>
                <c:pt idx="28">
                  <c:v>54.059598059598038</c:v>
                </c:pt>
                <c:pt idx="29">
                  <c:v>56.516852516852495</c:v>
                </c:pt>
                <c:pt idx="30">
                  <c:v>61.43136143136141</c:v>
                </c:pt>
                <c:pt idx="31">
                  <c:v>86.003906003905968</c:v>
                </c:pt>
                <c:pt idx="32">
                  <c:v>117.9482139482139</c:v>
                </c:pt>
                <c:pt idx="33">
                  <c:v>137.60624960624952</c:v>
                </c:pt>
                <c:pt idx="34">
                  <c:v>147.43526743526735</c:v>
                </c:pt>
                <c:pt idx="35">
                  <c:v>144.97801297801291</c:v>
                </c:pt>
                <c:pt idx="36">
                  <c:v>137.60624960624952</c:v>
                </c:pt>
                <c:pt idx="37">
                  <c:v>130.23448623448618</c:v>
                </c:pt>
                <c:pt idx="38">
                  <c:v>125.31997731997726</c:v>
                </c:pt>
                <c:pt idx="39">
                  <c:v>127.77723177723173</c:v>
                </c:pt>
                <c:pt idx="40">
                  <c:v>127.77723177723173</c:v>
                </c:pt>
                <c:pt idx="41">
                  <c:v>115.49095949095944</c:v>
                </c:pt>
                <c:pt idx="42">
                  <c:v>117.9482139482139</c:v>
                </c:pt>
                <c:pt idx="43">
                  <c:v>117.9482139482139</c:v>
                </c:pt>
                <c:pt idx="44">
                  <c:v>113.03370503370499</c:v>
                </c:pt>
                <c:pt idx="45">
                  <c:v>103.20468720468716</c:v>
                </c:pt>
                <c:pt idx="46">
                  <c:v>98.290178290178261</c:v>
                </c:pt>
                <c:pt idx="47">
                  <c:v>90.918414918414868</c:v>
                </c:pt>
                <c:pt idx="48">
                  <c:v>64.590688590688558</c:v>
                </c:pt>
                <c:pt idx="49">
                  <c:v>62.283878283878266</c:v>
                </c:pt>
                <c:pt idx="50">
                  <c:v>55.363447363447342</c:v>
                </c:pt>
                <c:pt idx="51">
                  <c:v>50.749826749826724</c:v>
                </c:pt>
                <c:pt idx="52">
                  <c:v>50.749826749826724</c:v>
                </c:pt>
                <c:pt idx="53">
                  <c:v>53.056637056637037</c:v>
                </c:pt>
                <c:pt idx="54">
                  <c:v>57.670257670257655</c:v>
                </c:pt>
                <c:pt idx="55">
                  <c:v>80.738360738360711</c:v>
                </c:pt>
                <c:pt idx="56">
                  <c:v>110.72689472689468</c:v>
                </c:pt>
                <c:pt idx="57">
                  <c:v>129.18137718137712</c:v>
                </c:pt>
                <c:pt idx="58">
                  <c:v>138.40861840861837</c:v>
                </c:pt>
                <c:pt idx="59">
                  <c:v>136.10180810180805</c:v>
                </c:pt>
                <c:pt idx="60">
                  <c:v>129.18137718137712</c:v>
                </c:pt>
                <c:pt idx="61">
                  <c:v>122.26094626094621</c:v>
                </c:pt>
                <c:pt idx="62">
                  <c:v>117.6473256473256</c:v>
                </c:pt>
                <c:pt idx="63">
                  <c:v>119.95413595413591</c:v>
                </c:pt>
                <c:pt idx="64">
                  <c:v>119.95413595413591</c:v>
                </c:pt>
                <c:pt idx="65">
                  <c:v>108.42008442008439</c:v>
                </c:pt>
                <c:pt idx="66">
                  <c:v>110.72689472689468</c:v>
                </c:pt>
                <c:pt idx="67">
                  <c:v>110.72689472689468</c:v>
                </c:pt>
                <c:pt idx="68">
                  <c:v>106.11327411327407</c:v>
                </c:pt>
                <c:pt idx="69">
                  <c:v>96.886032886032851</c:v>
                </c:pt>
                <c:pt idx="70">
                  <c:v>92.272412272412225</c:v>
                </c:pt>
                <c:pt idx="71">
                  <c:v>85.351981351981308</c:v>
                </c:pt>
                <c:pt idx="72">
                  <c:v>65.526785526785503</c:v>
                </c:pt>
                <c:pt idx="73">
                  <c:v>63.186543186543169</c:v>
                </c:pt>
                <c:pt idx="74">
                  <c:v>56.165816165816146</c:v>
                </c:pt>
                <c:pt idx="75">
                  <c:v>51.485331485331464</c:v>
                </c:pt>
                <c:pt idx="76">
                  <c:v>51.485331485331464</c:v>
                </c:pt>
                <c:pt idx="77">
                  <c:v>53.825573825573812</c:v>
                </c:pt>
                <c:pt idx="78">
                  <c:v>58.506058506058494</c:v>
                </c:pt>
                <c:pt idx="79">
                  <c:v>81.908481908481875</c:v>
                </c:pt>
                <c:pt idx="80">
                  <c:v>112.33163233163229</c:v>
                </c:pt>
                <c:pt idx="81">
                  <c:v>131.05357105357101</c:v>
                </c:pt>
                <c:pt idx="82">
                  <c:v>140.41454041454037</c:v>
                </c:pt>
                <c:pt idx="83">
                  <c:v>138.07429807429801</c:v>
                </c:pt>
                <c:pt idx="84">
                  <c:v>131.05357105357101</c:v>
                </c:pt>
                <c:pt idx="85">
                  <c:v>124.032844032844</c:v>
                </c:pt>
                <c:pt idx="86">
                  <c:v>119.35235935235931</c:v>
                </c:pt>
                <c:pt idx="87">
                  <c:v>121.69260169260166</c:v>
                </c:pt>
                <c:pt idx="88">
                  <c:v>121.69260169260166</c:v>
                </c:pt>
                <c:pt idx="89">
                  <c:v>109.99138999138997</c:v>
                </c:pt>
                <c:pt idx="90">
                  <c:v>112.33163233163229</c:v>
                </c:pt>
                <c:pt idx="91">
                  <c:v>112.33163233163229</c:v>
                </c:pt>
                <c:pt idx="92">
                  <c:v>107.65114765114762</c:v>
                </c:pt>
                <c:pt idx="93">
                  <c:v>98.290178290178275</c:v>
                </c:pt>
                <c:pt idx="94">
                  <c:v>93.609693609693579</c:v>
                </c:pt>
                <c:pt idx="95">
                  <c:v>86.588966588966557</c:v>
                </c:pt>
                <c:pt idx="96">
                  <c:v>66.462882462882419</c:v>
                </c:pt>
                <c:pt idx="97">
                  <c:v>64.089208089208057</c:v>
                </c:pt>
                <c:pt idx="98">
                  <c:v>56.968184968184936</c:v>
                </c:pt>
                <c:pt idx="99">
                  <c:v>52.220836220836183</c:v>
                </c:pt>
                <c:pt idx="100">
                  <c:v>52.220836220836183</c:v>
                </c:pt>
                <c:pt idx="101">
                  <c:v>54.59451059451056</c:v>
                </c:pt>
                <c:pt idx="102">
                  <c:v>59.341859341859312</c:v>
                </c:pt>
                <c:pt idx="103">
                  <c:v>83.078603078603024</c:v>
                </c:pt>
                <c:pt idx="104">
                  <c:v>113.93636993636987</c:v>
                </c:pt>
                <c:pt idx="105">
                  <c:v>132.92576492576484</c:v>
                </c:pt>
                <c:pt idx="106">
                  <c:v>142.42046242046231</c:v>
                </c:pt>
                <c:pt idx="107">
                  <c:v>140.04678804678795</c:v>
                </c:pt>
                <c:pt idx="108">
                  <c:v>132.92576492576484</c:v>
                </c:pt>
                <c:pt idx="109">
                  <c:v>125.80474180474174</c:v>
                </c:pt>
                <c:pt idx="110">
                  <c:v>121.05739305739297</c:v>
                </c:pt>
                <c:pt idx="111">
                  <c:v>123.43106743106735</c:v>
                </c:pt>
                <c:pt idx="112">
                  <c:v>123.43106743106735</c:v>
                </c:pt>
                <c:pt idx="113">
                  <c:v>111.56269556269551</c:v>
                </c:pt>
                <c:pt idx="114">
                  <c:v>113.93636993636987</c:v>
                </c:pt>
                <c:pt idx="115">
                  <c:v>113.93636993636987</c:v>
                </c:pt>
                <c:pt idx="116">
                  <c:v>109.18902118902112</c:v>
                </c:pt>
                <c:pt idx="117">
                  <c:v>99.694323694323643</c:v>
                </c:pt>
                <c:pt idx="118">
                  <c:v>94.946974946974876</c:v>
                </c:pt>
                <c:pt idx="119">
                  <c:v>87.825951825951762</c:v>
                </c:pt>
                <c:pt idx="120">
                  <c:v>67.39897939897935</c:v>
                </c:pt>
                <c:pt idx="121">
                  <c:v>64.991872991872967</c:v>
                </c:pt>
                <c:pt idx="122">
                  <c:v>57.77055377055374</c:v>
                </c:pt>
                <c:pt idx="123">
                  <c:v>52.956340956340924</c:v>
                </c:pt>
                <c:pt idx="124">
                  <c:v>52.956340956340924</c:v>
                </c:pt>
                <c:pt idx="125">
                  <c:v>55.363447363447335</c:v>
                </c:pt>
                <c:pt idx="126">
                  <c:v>60.177660177660151</c:v>
                </c:pt>
                <c:pt idx="127">
                  <c:v>84.248724248724216</c:v>
                </c:pt>
                <c:pt idx="128">
                  <c:v>115.54110754110748</c:v>
                </c:pt>
                <c:pt idx="129">
                  <c:v>134.7979587979587</c:v>
                </c:pt>
                <c:pt idx="130">
                  <c:v>144.42638442638432</c:v>
                </c:pt>
                <c:pt idx="131">
                  <c:v>142.01927801927792</c:v>
                </c:pt>
                <c:pt idx="132">
                  <c:v>134.7979587979587</c:v>
                </c:pt>
                <c:pt idx="133">
                  <c:v>127.57663957663951</c:v>
                </c:pt>
                <c:pt idx="134">
                  <c:v>122.76242676242668</c:v>
                </c:pt>
                <c:pt idx="135">
                  <c:v>125.1695331695331</c:v>
                </c:pt>
                <c:pt idx="136">
                  <c:v>125.1695331695331</c:v>
                </c:pt>
                <c:pt idx="137">
                  <c:v>113.13400113400107</c:v>
                </c:pt>
                <c:pt idx="138">
                  <c:v>115.54110754110748</c:v>
                </c:pt>
                <c:pt idx="139">
                  <c:v>115.54110754110748</c:v>
                </c:pt>
                <c:pt idx="140">
                  <c:v>110.72689472689467</c:v>
                </c:pt>
                <c:pt idx="141">
                  <c:v>101.09846909846905</c:v>
                </c:pt>
                <c:pt idx="142">
                  <c:v>96.28425628425623</c:v>
                </c:pt>
                <c:pt idx="143">
                  <c:v>89.06293706293701</c:v>
                </c:pt>
                <c:pt idx="144">
                  <c:v>67.867027867027829</c:v>
                </c:pt>
                <c:pt idx="145">
                  <c:v>65.443205443205414</c:v>
                </c:pt>
                <c:pt idx="146">
                  <c:v>58.171738171738149</c:v>
                </c:pt>
                <c:pt idx="147">
                  <c:v>53.324093324093297</c:v>
                </c:pt>
                <c:pt idx="148">
                  <c:v>53.324093324093297</c:v>
                </c:pt>
                <c:pt idx="149">
                  <c:v>55.747915747915719</c:v>
                </c:pt>
                <c:pt idx="150">
                  <c:v>60.595560595560571</c:v>
                </c:pt>
                <c:pt idx="151">
                  <c:v>84.833784833784804</c:v>
                </c:pt>
                <c:pt idx="152">
                  <c:v>116.3434763434763</c:v>
                </c:pt>
                <c:pt idx="153">
                  <c:v>135.73405573405566</c:v>
                </c:pt>
                <c:pt idx="154">
                  <c:v>145.42934542934535</c:v>
                </c:pt>
                <c:pt idx="155">
                  <c:v>143.00552300552295</c:v>
                </c:pt>
                <c:pt idx="156">
                  <c:v>135.73405573405566</c:v>
                </c:pt>
                <c:pt idx="157">
                  <c:v>128.4625884625884</c:v>
                </c:pt>
                <c:pt idx="158">
                  <c:v>123.61494361494354</c:v>
                </c:pt>
                <c:pt idx="159">
                  <c:v>126.03876603876598</c:v>
                </c:pt>
                <c:pt idx="160">
                  <c:v>126.03876603876598</c:v>
                </c:pt>
                <c:pt idx="161">
                  <c:v>113.91965391965385</c:v>
                </c:pt>
                <c:pt idx="162">
                  <c:v>116.3434763434763</c:v>
                </c:pt>
                <c:pt idx="163">
                  <c:v>116.3434763434763</c:v>
                </c:pt>
                <c:pt idx="164">
                  <c:v>111.49583149583144</c:v>
                </c:pt>
                <c:pt idx="165">
                  <c:v>101.80054180054175</c:v>
                </c:pt>
                <c:pt idx="166">
                  <c:v>96.952896952896907</c:v>
                </c:pt>
                <c:pt idx="167">
                  <c:v>89.681429681429634</c:v>
                </c:pt>
                <c:pt idx="168">
                  <c:v>66.930930930930884</c:v>
                </c:pt>
                <c:pt idx="169">
                  <c:v>64.540540540540505</c:v>
                </c:pt>
                <c:pt idx="170">
                  <c:v>57.369369369369338</c:v>
                </c:pt>
                <c:pt idx="171">
                  <c:v>52.588588588588557</c:v>
                </c:pt>
                <c:pt idx="172">
                  <c:v>52.588588588588557</c:v>
                </c:pt>
                <c:pt idx="173">
                  <c:v>54.978978978978944</c:v>
                </c:pt>
                <c:pt idx="174">
                  <c:v>59.759759759759731</c:v>
                </c:pt>
                <c:pt idx="175">
                  <c:v>83.663663663663613</c:v>
                </c:pt>
                <c:pt idx="176">
                  <c:v>114.73873873873868</c:v>
                </c:pt>
                <c:pt idx="177">
                  <c:v>133.86186186186177</c:v>
                </c:pt>
                <c:pt idx="178">
                  <c:v>143.42342342342332</c:v>
                </c:pt>
                <c:pt idx="179">
                  <c:v>141.03303303303295</c:v>
                </c:pt>
                <c:pt idx="180">
                  <c:v>133.86186186186177</c:v>
                </c:pt>
                <c:pt idx="181">
                  <c:v>126.69069069069063</c:v>
                </c:pt>
                <c:pt idx="182">
                  <c:v>121.90990990990983</c:v>
                </c:pt>
                <c:pt idx="183">
                  <c:v>124.30030030030024</c:v>
                </c:pt>
                <c:pt idx="184">
                  <c:v>124.30030030030024</c:v>
                </c:pt>
                <c:pt idx="185">
                  <c:v>112.34834834834828</c:v>
                </c:pt>
                <c:pt idx="186">
                  <c:v>114.73873873873868</c:v>
                </c:pt>
                <c:pt idx="187">
                  <c:v>114.73873873873868</c:v>
                </c:pt>
                <c:pt idx="188">
                  <c:v>109.95795795795789</c:v>
                </c:pt>
                <c:pt idx="189">
                  <c:v>100.39639639639634</c:v>
                </c:pt>
                <c:pt idx="190">
                  <c:v>95.615615615615567</c:v>
                </c:pt>
                <c:pt idx="191">
                  <c:v>88.444444444444386</c:v>
                </c:pt>
                <c:pt idx="192">
                  <c:v>68.80312480312476</c:v>
                </c:pt>
                <c:pt idx="193">
                  <c:v>66.345870345870324</c:v>
                </c:pt>
                <c:pt idx="194">
                  <c:v>58.974106974106952</c:v>
                </c:pt>
                <c:pt idx="195">
                  <c:v>54.059598059598038</c:v>
                </c:pt>
                <c:pt idx="196">
                  <c:v>54.059598059598038</c:v>
                </c:pt>
                <c:pt idx="197">
                  <c:v>56.516852516852495</c:v>
                </c:pt>
                <c:pt idx="198">
                  <c:v>61.43136143136141</c:v>
                </c:pt>
                <c:pt idx="199">
                  <c:v>86.003906003905968</c:v>
                </c:pt>
                <c:pt idx="200">
                  <c:v>117.9482139482139</c:v>
                </c:pt>
                <c:pt idx="201">
                  <c:v>137.60624960624952</c:v>
                </c:pt>
                <c:pt idx="202">
                  <c:v>147.43526743526735</c:v>
                </c:pt>
                <c:pt idx="203">
                  <c:v>144.97801297801291</c:v>
                </c:pt>
                <c:pt idx="204">
                  <c:v>137.60624960624952</c:v>
                </c:pt>
                <c:pt idx="205">
                  <c:v>130.23448623448618</c:v>
                </c:pt>
                <c:pt idx="206">
                  <c:v>125.31997731997726</c:v>
                </c:pt>
                <c:pt idx="207">
                  <c:v>127.77723177723173</c:v>
                </c:pt>
                <c:pt idx="208">
                  <c:v>127.77723177723173</c:v>
                </c:pt>
                <c:pt idx="209">
                  <c:v>115.49095949095944</c:v>
                </c:pt>
                <c:pt idx="210">
                  <c:v>117.9482139482139</c:v>
                </c:pt>
                <c:pt idx="211">
                  <c:v>117.9482139482139</c:v>
                </c:pt>
                <c:pt idx="212">
                  <c:v>113.03370503370499</c:v>
                </c:pt>
                <c:pt idx="213">
                  <c:v>103.20468720468716</c:v>
                </c:pt>
                <c:pt idx="214">
                  <c:v>98.290178290178261</c:v>
                </c:pt>
                <c:pt idx="215">
                  <c:v>90.918414918414868</c:v>
                </c:pt>
                <c:pt idx="216">
                  <c:v>64.590688590688558</c:v>
                </c:pt>
                <c:pt idx="217">
                  <c:v>62.283878283878266</c:v>
                </c:pt>
                <c:pt idx="218">
                  <c:v>55.363447363447342</c:v>
                </c:pt>
                <c:pt idx="219">
                  <c:v>50.749826749826724</c:v>
                </c:pt>
                <c:pt idx="220">
                  <c:v>50.749826749826724</c:v>
                </c:pt>
                <c:pt idx="221">
                  <c:v>53.056637056637037</c:v>
                </c:pt>
                <c:pt idx="222">
                  <c:v>57.670257670257655</c:v>
                </c:pt>
                <c:pt idx="223">
                  <c:v>80.738360738360711</c:v>
                </c:pt>
                <c:pt idx="224">
                  <c:v>110.72689472689468</c:v>
                </c:pt>
                <c:pt idx="225">
                  <c:v>129.18137718137712</c:v>
                </c:pt>
                <c:pt idx="226">
                  <c:v>138.40861840861837</c:v>
                </c:pt>
                <c:pt idx="227">
                  <c:v>136.10180810180805</c:v>
                </c:pt>
                <c:pt idx="228">
                  <c:v>129.18137718137712</c:v>
                </c:pt>
                <c:pt idx="229">
                  <c:v>122.26094626094621</c:v>
                </c:pt>
                <c:pt idx="230">
                  <c:v>117.6473256473256</c:v>
                </c:pt>
                <c:pt idx="231">
                  <c:v>119.95413595413591</c:v>
                </c:pt>
                <c:pt idx="232">
                  <c:v>119.95413595413591</c:v>
                </c:pt>
                <c:pt idx="233">
                  <c:v>108.42008442008439</c:v>
                </c:pt>
                <c:pt idx="234">
                  <c:v>110.72689472689468</c:v>
                </c:pt>
                <c:pt idx="235">
                  <c:v>110.72689472689468</c:v>
                </c:pt>
                <c:pt idx="236">
                  <c:v>106.11327411327407</c:v>
                </c:pt>
                <c:pt idx="237">
                  <c:v>96.886032886032851</c:v>
                </c:pt>
                <c:pt idx="238">
                  <c:v>92.272412272412225</c:v>
                </c:pt>
                <c:pt idx="239">
                  <c:v>85.351981351981308</c:v>
                </c:pt>
                <c:pt idx="240">
                  <c:v>65.526785526785503</c:v>
                </c:pt>
                <c:pt idx="241">
                  <c:v>63.186543186543169</c:v>
                </c:pt>
                <c:pt idx="242">
                  <c:v>56.165816165816146</c:v>
                </c:pt>
                <c:pt idx="243">
                  <c:v>51.485331485331464</c:v>
                </c:pt>
                <c:pt idx="244">
                  <c:v>51.485331485331464</c:v>
                </c:pt>
                <c:pt idx="245">
                  <c:v>53.825573825573812</c:v>
                </c:pt>
                <c:pt idx="246">
                  <c:v>58.506058506058494</c:v>
                </c:pt>
                <c:pt idx="247">
                  <c:v>81.908481908481875</c:v>
                </c:pt>
                <c:pt idx="248">
                  <c:v>112.33163233163229</c:v>
                </c:pt>
                <c:pt idx="249">
                  <c:v>131.05357105357101</c:v>
                </c:pt>
                <c:pt idx="250">
                  <c:v>140.41454041454037</c:v>
                </c:pt>
                <c:pt idx="251">
                  <c:v>138.07429807429801</c:v>
                </c:pt>
                <c:pt idx="252">
                  <c:v>131.05357105357101</c:v>
                </c:pt>
                <c:pt idx="253">
                  <c:v>124.032844032844</c:v>
                </c:pt>
                <c:pt idx="254">
                  <c:v>119.35235935235931</c:v>
                </c:pt>
                <c:pt idx="255">
                  <c:v>121.69260169260166</c:v>
                </c:pt>
                <c:pt idx="256">
                  <c:v>121.69260169260166</c:v>
                </c:pt>
                <c:pt idx="257">
                  <c:v>109.99138999138997</c:v>
                </c:pt>
                <c:pt idx="258">
                  <c:v>112.33163233163229</c:v>
                </c:pt>
                <c:pt idx="259">
                  <c:v>112.33163233163229</c:v>
                </c:pt>
                <c:pt idx="260">
                  <c:v>107.65114765114762</c:v>
                </c:pt>
                <c:pt idx="261">
                  <c:v>98.290178290178275</c:v>
                </c:pt>
                <c:pt idx="262">
                  <c:v>93.609693609693579</c:v>
                </c:pt>
                <c:pt idx="263">
                  <c:v>86.588966588966557</c:v>
                </c:pt>
                <c:pt idx="264">
                  <c:v>66.462882462882419</c:v>
                </c:pt>
                <c:pt idx="265">
                  <c:v>64.089208089208057</c:v>
                </c:pt>
                <c:pt idx="266">
                  <c:v>56.968184968184936</c:v>
                </c:pt>
                <c:pt idx="267">
                  <c:v>52.220836220836183</c:v>
                </c:pt>
                <c:pt idx="268">
                  <c:v>52.220836220836183</c:v>
                </c:pt>
                <c:pt idx="269">
                  <c:v>54.59451059451056</c:v>
                </c:pt>
                <c:pt idx="270">
                  <c:v>59.341859341859312</c:v>
                </c:pt>
                <c:pt idx="271">
                  <c:v>83.078603078603024</c:v>
                </c:pt>
                <c:pt idx="272">
                  <c:v>113.93636993636987</c:v>
                </c:pt>
                <c:pt idx="273">
                  <c:v>132.92576492576484</c:v>
                </c:pt>
                <c:pt idx="274">
                  <c:v>142.42046242046231</c:v>
                </c:pt>
                <c:pt idx="275">
                  <c:v>140.04678804678795</c:v>
                </c:pt>
                <c:pt idx="276">
                  <c:v>132.92576492576484</c:v>
                </c:pt>
                <c:pt idx="277">
                  <c:v>125.80474180474174</c:v>
                </c:pt>
                <c:pt idx="278">
                  <c:v>121.05739305739297</c:v>
                </c:pt>
                <c:pt idx="279">
                  <c:v>123.43106743106735</c:v>
                </c:pt>
                <c:pt idx="280">
                  <c:v>123.43106743106735</c:v>
                </c:pt>
                <c:pt idx="281">
                  <c:v>111.56269556269551</c:v>
                </c:pt>
                <c:pt idx="282">
                  <c:v>113.93636993636987</c:v>
                </c:pt>
                <c:pt idx="283">
                  <c:v>113.93636993636987</c:v>
                </c:pt>
                <c:pt idx="284">
                  <c:v>109.18902118902112</c:v>
                </c:pt>
                <c:pt idx="285">
                  <c:v>99.694323694323643</c:v>
                </c:pt>
                <c:pt idx="286">
                  <c:v>94.946974946974876</c:v>
                </c:pt>
                <c:pt idx="287">
                  <c:v>87.825951825951762</c:v>
                </c:pt>
                <c:pt idx="288">
                  <c:v>67.39897939897935</c:v>
                </c:pt>
                <c:pt idx="289">
                  <c:v>64.991872991872967</c:v>
                </c:pt>
                <c:pt idx="290">
                  <c:v>57.77055377055374</c:v>
                </c:pt>
                <c:pt idx="291">
                  <c:v>52.956340956340924</c:v>
                </c:pt>
                <c:pt idx="292">
                  <c:v>52.956340956340924</c:v>
                </c:pt>
                <c:pt idx="293">
                  <c:v>55.363447363447335</c:v>
                </c:pt>
                <c:pt idx="294">
                  <c:v>60.177660177660151</c:v>
                </c:pt>
                <c:pt idx="295">
                  <c:v>84.248724248724216</c:v>
                </c:pt>
                <c:pt idx="296">
                  <c:v>115.54110754110748</c:v>
                </c:pt>
                <c:pt idx="297">
                  <c:v>134.7979587979587</c:v>
                </c:pt>
                <c:pt idx="298">
                  <c:v>144.42638442638432</c:v>
                </c:pt>
                <c:pt idx="299">
                  <c:v>142.01927801927792</c:v>
                </c:pt>
                <c:pt idx="300">
                  <c:v>134.7979587979587</c:v>
                </c:pt>
                <c:pt idx="301">
                  <c:v>127.57663957663951</c:v>
                </c:pt>
                <c:pt idx="302">
                  <c:v>122.76242676242668</c:v>
                </c:pt>
                <c:pt idx="303">
                  <c:v>125.1695331695331</c:v>
                </c:pt>
                <c:pt idx="304">
                  <c:v>125.1695331695331</c:v>
                </c:pt>
                <c:pt idx="305">
                  <c:v>113.13400113400107</c:v>
                </c:pt>
                <c:pt idx="306">
                  <c:v>115.54110754110748</c:v>
                </c:pt>
                <c:pt idx="307">
                  <c:v>115.54110754110748</c:v>
                </c:pt>
                <c:pt idx="308">
                  <c:v>110.72689472689467</c:v>
                </c:pt>
                <c:pt idx="309">
                  <c:v>101.09846909846905</c:v>
                </c:pt>
                <c:pt idx="310">
                  <c:v>96.28425628425623</c:v>
                </c:pt>
                <c:pt idx="311">
                  <c:v>89.06293706293701</c:v>
                </c:pt>
                <c:pt idx="312">
                  <c:v>67.867027867027829</c:v>
                </c:pt>
                <c:pt idx="313">
                  <c:v>65.443205443205414</c:v>
                </c:pt>
                <c:pt idx="314">
                  <c:v>58.171738171738149</c:v>
                </c:pt>
                <c:pt idx="315">
                  <c:v>53.324093324093297</c:v>
                </c:pt>
                <c:pt idx="316">
                  <c:v>53.324093324093297</c:v>
                </c:pt>
                <c:pt idx="317">
                  <c:v>55.747915747915719</c:v>
                </c:pt>
                <c:pt idx="318">
                  <c:v>60.595560595560571</c:v>
                </c:pt>
                <c:pt idx="319">
                  <c:v>84.833784833784804</c:v>
                </c:pt>
                <c:pt idx="320">
                  <c:v>116.3434763434763</c:v>
                </c:pt>
                <c:pt idx="321">
                  <c:v>135.73405573405566</c:v>
                </c:pt>
                <c:pt idx="322">
                  <c:v>145.42934542934535</c:v>
                </c:pt>
                <c:pt idx="323">
                  <c:v>143.00552300552295</c:v>
                </c:pt>
                <c:pt idx="324">
                  <c:v>135.73405573405566</c:v>
                </c:pt>
                <c:pt idx="325">
                  <c:v>128.4625884625884</c:v>
                </c:pt>
                <c:pt idx="326">
                  <c:v>123.61494361494354</c:v>
                </c:pt>
                <c:pt idx="327">
                  <c:v>126.03876603876598</c:v>
                </c:pt>
                <c:pt idx="328">
                  <c:v>126.03876603876598</c:v>
                </c:pt>
                <c:pt idx="329">
                  <c:v>113.91965391965385</c:v>
                </c:pt>
                <c:pt idx="330">
                  <c:v>116.3434763434763</c:v>
                </c:pt>
                <c:pt idx="331">
                  <c:v>116.3434763434763</c:v>
                </c:pt>
                <c:pt idx="332">
                  <c:v>111.49583149583144</c:v>
                </c:pt>
                <c:pt idx="333">
                  <c:v>101.80054180054175</c:v>
                </c:pt>
                <c:pt idx="334">
                  <c:v>96.952896952896907</c:v>
                </c:pt>
                <c:pt idx="335">
                  <c:v>89.681429681429634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6-4E93-AB6F-1B05C994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Component_hourly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As_components'!$M$4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As_components'!$K$5:$K$28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'Demand - As_components'!$M$5:$M$28</c:f>
              <c:numCache>
                <c:formatCode>0.00%</c:formatCode>
                <c:ptCount val="24"/>
                <c:pt idx="0">
                  <c:v>2.7972027972027962E-2</c:v>
                </c:pt>
                <c:pt idx="1">
                  <c:v>2.6973026973026965E-2</c:v>
                </c:pt>
                <c:pt idx="2">
                  <c:v>2.3976023976023969E-2</c:v>
                </c:pt>
                <c:pt idx="3">
                  <c:v>2.1978021978021969E-2</c:v>
                </c:pt>
                <c:pt idx="4">
                  <c:v>2.1978021978021969E-2</c:v>
                </c:pt>
                <c:pt idx="5">
                  <c:v>2.2977022977022969E-2</c:v>
                </c:pt>
                <c:pt idx="6">
                  <c:v>2.4975024975024969E-2</c:v>
                </c:pt>
                <c:pt idx="7">
                  <c:v>3.4965034965034954E-2</c:v>
                </c:pt>
                <c:pt idx="8">
                  <c:v>4.7952047952047938E-2</c:v>
                </c:pt>
                <c:pt idx="9">
                  <c:v>5.5944055944055923E-2</c:v>
                </c:pt>
                <c:pt idx="10">
                  <c:v>5.9940059940059916E-2</c:v>
                </c:pt>
                <c:pt idx="11">
                  <c:v>5.8941058941058916E-2</c:v>
                </c:pt>
                <c:pt idx="12">
                  <c:v>5.5944055944055923E-2</c:v>
                </c:pt>
                <c:pt idx="13">
                  <c:v>5.2947052947052931E-2</c:v>
                </c:pt>
                <c:pt idx="14">
                  <c:v>5.0949050949050931E-2</c:v>
                </c:pt>
                <c:pt idx="15">
                  <c:v>5.1948051948051931E-2</c:v>
                </c:pt>
                <c:pt idx="16">
                  <c:v>5.1948051948051931E-2</c:v>
                </c:pt>
                <c:pt idx="17">
                  <c:v>4.6953046953046938E-2</c:v>
                </c:pt>
                <c:pt idx="18">
                  <c:v>4.7952047952047938E-2</c:v>
                </c:pt>
                <c:pt idx="19">
                  <c:v>4.7952047952047938E-2</c:v>
                </c:pt>
                <c:pt idx="20">
                  <c:v>4.5954045954045938E-2</c:v>
                </c:pt>
                <c:pt idx="21">
                  <c:v>4.1958041958041946E-2</c:v>
                </c:pt>
                <c:pt idx="22">
                  <c:v>3.9960039960039946E-2</c:v>
                </c:pt>
                <c:pt idx="23">
                  <c:v>3.6963036963036947E-2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B-4B47-92D9-3300F3BD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10896"/>
        <c:axId val="1617312560"/>
      </c:scatterChart>
      <c:valAx>
        <c:axId val="161731089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2560"/>
        <c:crosses val="autoZero"/>
        <c:crossBetween val="midCat"/>
      </c:valAx>
      <c:valAx>
        <c:axId val="1617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Component_weekday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As_components'!$R$4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As_components'!$P$5:$P$11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'Demand - As_components'!$R$5:$R$11</c:f>
              <c:numCache>
                <c:formatCode>0.0%</c:formatCode>
                <c:ptCount val="7"/>
                <c:pt idx="0">
                  <c:v>0.14714714714714713</c:v>
                </c:pt>
                <c:pt idx="1">
                  <c:v>0.13813813813813813</c:v>
                </c:pt>
                <c:pt idx="2">
                  <c:v>0.14014014014014015</c:v>
                </c:pt>
                <c:pt idx="3">
                  <c:v>0.1421421421421421</c:v>
                </c:pt>
                <c:pt idx="4">
                  <c:v>0.14414414414414412</c:v>
                </c:pt>
                <c:pt idx="5">
                  <c:v>0.14514514514514512</c:v>
                </c:pt>
                <c:pt idx="6">
                  <c:v>0.14314314314314311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5-42C1-9F69-574055FF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36208"/>
        <c:axId val="1521826224"/>
      </c:scatterChart>
      <c:valAx>
        <c:axId val="152183620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6224"/>
        <c:crosses val="autoZero"/>
        <c:crossBetween val="midCat"/>
      </c:valAx>
      <c:valAx>
        <c:axId val="152182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</a:t>
            </a:r>
            <a:endParaRPr lang="en-US" baseline="0"/>
          </a:p>
          <a:p>
            <a:pPr>
              <a:defRPr/>
            </a:pPr>
            <a:r>
              <a:rPr lang="en-US" baseline="0"/>
              <a:t>(trend; absolute)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'Demand - As_components'!$V$4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'Demand - As_components'!$U$6:$U$7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cat>
          <c:val>
            <c:numRef>
              <c:f>'Demand - As_components'!$V$6:$V$7</c:f>
              <c:numCache>
                <c:formatCode>General</c:formatCode>
                <c:ptCount val="2"/>
                <c:pt idx="0">
                  <c:v>16716</c:v>
                </c:pt>
                <c:pt idx="1">
                  <c:v>16716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3-4BF3-BFA7-DE6702CE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82432"/>
        <c:axId val="1529508864"/>
      </c:barChart>
      <c:catAx>
        <c:axId val="11286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08864"/>
        <c:crosses val="autoZero"/>
        <c:auto val="1"/>
        <c:lblAlgn val="ctr"/>
        <c:lblOffset val="100"/>
        <c:noMultiLvlLbl val="0"/>
      </c:catAx>
      <c:valAx>
        <c:axId val="15295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Demand and Supply (from component</a:t>
            </a:r>
            <a:r>
              <a:rPr lang="en-US" baseline="0"/>
              <a:t> approach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As_components'!$F$4</c:f>
              <c:strCache>
                <c:ptCount val="1"/>
                <c:pt idx="0">
                  <c:v>Incident_Demand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'Demand - As_components'!$F$5:$F$340</c:f>
              <c:numCache>
                <c:formatCode>General</c:formatCode>
                <c:ptCount val="336"/>
                <c:pt idx="0">
                  <c:v>66.930930930930884</c:v>
                </c:pt>
                <c:pt idx="1">
                  <c:v>64.540540540540505</c:v>
                </c:pt>
                <c:pt idx="2">
                  <c:v>57.369369369369338</c:v>
                </c:pt>
                <c:pt idx="3">
                  <c:v>52.588588588588557</c:v>
                </c:pt>
                <c:pt idx="4">
                  <c:v>52.588588588588557</c:v>
                </c:pt>
                <c:pt idx="5">
                  <c:v>54.978978978978944</c:v>
                </c:pt>
                <c:pt idx="6">
                  <c:v>59.759759759759731</c:v>
                </c:pt>
                <c:pt idx="7">
                  <c:v>83.663663663663613</c:v>
                </c:pt>
                <c:pt idx="8">
                  <c:v>114.73873873873868</c:v>
                </c:pt>
                <c:pt idx="9">
                  <c:v>133.86186186186177</c:v>
                </c:pt>
                <c:pt idx="10">
                  <c:v>143.42342342342332</c:v>
                </c:pt>
                <c:pt idx="11">
                  <c:v>141.03303303303295</c:v>
                </c:pt>
                <c:pt idx="12">
                  <c:v>133.86186186186177</c:v>
                </c:pt>
                <c:pt idx="13">
                  <c:v>126.69069069069063</c:v>
                </c:pt>
                <c:pt idx="14">
                  <c:v>121.90990990990983</c:v>
                </c:pt>
                <c:pt idx="15">
                  <c:v>124.30030030030024</c:v>
                </c:pt>
                <c:pt idx="16">
                  <c:v>124.30030030030024</c:v>
                </c:pt>
                <c:pt idx="17">
                  <c:v>112.34834834834828</c:v>
                </c:pt>
                <c:pt idx="18">
                  <c:v>114.73873873873868</c:v>
                </c:pt>
                <c:pt idx="19">
                  <c:v>114.73873873873868</c:v>
                </c:pt>
                <c:pt idx="20">
                  <c:v>109.95795795795789</c:v>
                </c:pt>
                <c:pt idx="21">
                  <c:v>100.39639639639634</c:v>
                </c:pt>
                <c:pt idx="22">
                  <c:v>95.615615615615567</c:v>
                </c:pt>
                <c:pt idx="23">
                  <c:v>88.444444444444386</c:v>
                </c:pt>
                <c:pt idx="24">
                  <c:v>68.80312480312476</c:v>
                </c:pt>
                <c:pt idx="25">
                  <c:v>66.345870345870324</c:v>
                </c:pt>
                <c:pt idx="26">
                  <c:v>58.974106974106952</c:v>
                </c:pt>
                <c:pt idx="27">
                  <c:v>54.059598059598038</c:v>
                </c:pt>
                <c:pt idx="28">
                  <c:v>54.059598059598038</c:v>
                </c:pt>
                <c:pt idx="29">
                  <c:v>56.516852516852495</c:v>
                </c:pt>
                <c:pt idx="30">
                  <c:v>61.43136143136141</c:v>
                </c:pt>
                <c:pt idx="31">
                  <c:v>86.003906003905968</c:v>
                </c:pt>
                <c:pt idx="32">
                  <c:v>117.9482139482139</c:v>
                </c:pt>
                <c:pt idx="33">
                  <c:v>137.60624960624952</c:v>
                </c:pt>
                <c:pt idx="34">
                  <c:v>147.43526743526735</c:v>
                </c:pt>
                <c:pt idx="35">
                  <c:v>144.97801297801291</c:v>
                </c:pt>
                <c:pt idx="36">
                  <c:v>137.60624960624952</c:v>
                </c:pt>
                <c:pt idx="37">
                  <c:v>130.23448623448618</c:v>
                </c:pt>
                <c:pt idx="38">
                  <c:v>125.31997731997726</c:v>
                </c:pt>
                <c:pt idx="39">
                  <c:v>127.77723177723173</c:v>
                </c:pt>
                <c:pt idx="40">
                  <c:v>127.77723177723173</c:v>
                </c:pt>
                <c:pt idx="41">
                  <c:v>115.49095949095944</c:v>
                </c:pt>
                <c:pt idx="42">
                  <c:v>117.9482139482139</c:v>
                </c:pt>
                <c:pt idx="43">
                  <c:v>117.9482139482139</c:v>
                </c:pt>
                <c:pt idx="44">
                  <c:v>113.03370503370499</c:v>
                </c:pt>
                <c:pt idx="45">
                  <c:v>103.20468720468716</c:v>
                </c:pt>
                <c:pt idx="46">
                  <c:v>98.290178290178261</c:v>
                </c:pt>
                <c:pt idx="47">
                  <c:v>90.918414918414868</c:v>
                </c:pt>
                <c:pt idx="48">
                  <c:v>64.590688590688558</c:v>
                </c:pt>
                <c:pt idx="49">
                  <c:v>62.283878283878266</c:v>
                </c:pt>
                <c:pt idx="50">
                  <c:v>55.363447363447342</c:v>
                </c:pt>
                <c:pt idx="51">
                  <c:v>50.749826749826724</c:v>
                </c:pt>
                <c:pt idx="52">
                  <c:v>50.749826749826724</c:v>
                </c:pt>
                <c:pt idx="53">
                  <c:v>53.056637056637037</c:v>
                </c:pt>
                <c:pt idx="54">
                  <c:v>57.670257670257655</c:v>
                </c:pt>
                <c:pt idx="55">
                  <c:v>80.738360738360711</c:v>
                </c:pt>
                <c:pt idx="56">
                  <c:v>110.72689472689468</c:v>
                </c:pt>
                <c:pt idx="57">
                  <c:v>129.18137718137712</c:v>
                </c:pt>
                <c:pt idx="58">
                  <c:v>138.40861840861837</c:v>
                </c:pt>
                <c:pt idx="59">
                  <c:v>136.10180810180805</c:v>
                </c:pt>
                <c:pt idx="60">
                  <c:v>129.18137718137712</c:v>
                </c:pt>
                <c:pt idx="61">
                  <c:v>122.26094626094621</c:v>
                </c:pt>
                <c:pt idx="62">
                  <c:v>117.6473256473256</c:v>
                </c:pt>
                <c:pt idx="63">
                  <c:v>119.95413595413591</c:v>
                </c:pt>
                <c:pt idx="64">
                  <c:v>119.95413595413591</c:v>
                </c:pt>
                <c:pt idx="65">
                  <c:v>108.42008442008439</c:v>
                </c:pt>
                <c:pt idx="66">
                  <c:v>110.72689472689468</c:v>
                </c:pt>
                <c:pt idx="67">
                  <c:v>110.72689472689468</c:v>
                </c:pt>
                <c:pt idx="68">
                  <c:v>106.11327411327407</c:v>
                </c:pt>
                <c:pt idx="69">
                  <c:v>96.886032886032851</c:v>
                </c:pt>
                <c:pt idx="70">
                  <c:v>92.272412272412225</c:v>
                </c:pt>
                <c:pt idx="71">
                  <c:v>85.351981351981308</c:v>
                </c:pt>
                <c:pt idx="72">
                  <c:v>65.526785526785503</c:v>
                </c:pt>
                <c:pt idx="73">
                  <c:v>63.186543186543169</c:v>
                </c:pt>
                <c:pt idx="74">
                  <c:v>56.165816165816146</c:v>
                </c:pt>
                <c:pt idx="75">
                  <c:v>51.485331485331464</c:v>
                </c:pt>
                <c:pt idx="76">
                  <c:v>51.485331485331464</c:v>
                </c:pt>
                <c:pt idx="77">
                  <c:v>53.825573825573812</c:v>
                </c:pt>
                <c:pt idx="78">
                  <c:v>58.506058506058494</c:v>
                </c:pt>
                <c:pt idx="79">
                  <c:v>81.908481908481875</c:v>
                </c:pt>
                <c:pt idx="80">
                  <c:v>112.33163233163229</c:v>
                </c:pt>
                <c:pt idx="81">
                  <c:v>131.05357105357101</c:v>
                </c:pt>
                <c:pt idx="82">
                  <c:v>140.41454041454037</c:v>
                </c:pt>
                <c:pt idx="83">
                  <c:v>138.07429807429801</c:v>
                </c:pt>
                <c:pt idx="84">
                  <c:v>131.05357105357101</c:v>
                </c:pt>
                <c:pt idx="85">
                  <c:v>124.032844032844</c:v>
                </c:pt>
                <c:pt idx="86">
                  <c:v>119.35235935235931</c:v>
                </c:pt>
                <c:pt idx="87">
                  <c:v>121.69260169260166</c:v>
                </c:pt>
                <c:pt idx="88">
                  <c:v>121.69260169260166</c:v>
                </c:pt>
                <c:pt idx="89">
                  <c:v>109.99138999138997</c:v>
                </c:pt>
                <c:pt idx="90">
                  <c:v>112.33163233163229</c:v>
                </c:pt>
                <c:pt idx="91">
                  <c:v>112.33163233163229</c:v>
                </c:pt>
                <c:pt idx="92">
                  <c:v>107.65114765114762</c:v>
                </c:pt>
                <c:pt idx="93">
                  <c:v>98.290178290178275</c:v>
                </c:pt>
                <c:pt idx="94">
                  <c:v>93.609693609693579</c:v>
                </c:pt>
                <c:pt idx="95">
                  <c:v>86.588966588966557</c:v>
                </c:pt>
                <c:pt idx="96">
                  <c:v>66.462882462882419</c:v>
                </c:pt>
                <c:pt idx="97">
                  <c:v>64.089208089208057</c:v>
                </c:pt>
                <c:pt idx="98">
                  <c:v>56.968184968184936</c:v>
                </c:pt>
                <c:pt idx="99">
                  <c:v>52.220836220836183</c:v>
                </c:pt>
                <c:pt idx="100">
                  <c:v>52.220836220836183</c:v>
                </c:pt>
                <c:pt idx="101">
                  <c:v>54.59451059451056</c:v>
                </c:pt>
                <c:pt idx="102">
                  <c:v>59.341859341859312</c:v>
                </c:pt>
                <c:pt idx="103">
                  <c:v>83.078603078603024</c:v>
                </c:pt>
                <c:pt idx="104">
                  <c:v>113.93636993636987</c:v>
                </c:pt>
                <c:pt idx="105">
                  <c:v>132.92576492576484</c:v>
                </c:pt>
                <c:pt idx="106">
                  <c:v>142.42046242046231</c:v>
                </c:pt>
                <c:pt idx="107">
                  <c:v>140.04678804678795</c:v>
                </c:pt>
                <c:pt idx="108">
                  <c:v>132.92576492576484</c:v>
                </c:pt>
                <c:pt idx="109">
                  <c:v>125.80474180474174</c:v>
                </c:pt>
                <c:pt idx="110">
                  <c:v>121.05739305739297</c:v>
                </c:pt>
                <c:pt idx="111">
                  <c:v>123.43106743106735</c:v>
                </c:pt>
                <c:pt idx="112">
                  <c:v>123.43106743106735</c:v>
                </c:pt>
                <c:pt idx="113">
                  <c:v>111.56269556269551</c:v>
                </c:pt>
                <c:pt idx="114">
                  <c:v>113.93636993636987</c:v>
                </c:pt>
                <c:pt idx="115">
                  <c:v>113.93636993636987</c:v>
                </c:pt>
                <c:pt idx="116">
                  <c:v>109.18902118902112</c:v>
                </c:pt>
                <c:pt idx="117">
                  <c:v>99.694323694323643</c:v>
                </c:pt>
                <c:pt idx="118">
                  <c:v>94.946974946974876</c:v>
                </c:pt>
                <c:pt idx="119">
                  <c:v>87.825951825951762</c:v>
                </c:pt>
                <c:pt idx="120">
                  <c:v>67.39897939897935</c:v>
                </c:pt>
                <c:pt idx="121">
                  <c:v>64.991872991872967</c:v>
                </c:pt>
                <c:pt idx="122">
                  <c:v>57.77055377055374</c:v>
                </c:pt>
                <c:pt idx="123">
                  <c:v>52.956340956340924</c:v>
                </c:pt>
                <c:pt idx="124">
                  <c:v>52.956340956340924</c:v>
                </c:pt>
                <c:pt idx="125">
                  <c:v>55.363447363447335</c:v>
                </c:pt>
                <c:pt idx="126">
                  <c:v>60.177660177660151</c:v>
                </c:pt>
                <c:pt idx="127">
                  <c:v>84.248724248724216</c:v>
                </c:pt>
                <c:pt idx="128">
                  <c:v>115.54110754110748</c:v>
                </c:pt>
                <c:pt idx="129">
                  <c:v>134.7979587979587</c:v>
                </c:pt>
                <c:pt idx="130">
                  <c:v>144.42638442638432</c:v>
                </c:pt>
                <c:pt idx="131">
                  <c:v>142.01927801927792</c:v>
                </c:pt>
                <c:pt idx="132">
                  <c:v>134.7979587979587</c:v>
                </c:pt>
                <c:pt idx="133">
                  <c:v>127.57663957663951</c:v>
                </c:pt>
                <c:pt idx="134">
                  <c:v>122.76242676242668</c:v>
                </c:pt>
                <c:pt idx="135">
                  <c:v>125.1695331695331</c:v>
                </c:pt>
                <c:pt idx="136">
                  <c:v>125.1695331695331</c:v>
                </c:pt>
                <c:pt idx="137">
                  <c:v>113.13400113400107</c:v>
                </c:pt>
                <c:pt idx="138">
                  <c:v>115.54110754110748</c:v>
                </c:pt>
                <c:pt idx="139">
                  <c:v>115.54110754110748</c:v>
                </c:pt>
                <c:pt idx="140">
                  <c:v>110.72689472689467</c:v>
                </c:pt>
                <c:pt idx="141">
                  <c:v>101.09846909846905</c:v>
                </c:pt>
                <c:pt idx="142">
                  <c:v>96.28425628425623</c:v>
                </c:pt>
                <c:pt idx="143">
                  <c:v>89.06293706293701</c:v>
                </c:pt>
                <c:pt idx="144">
                  <c:v>67.867027867027829</c:v>
                </c:pt>
                <c:pt idx="145">
                  <c:v>65.443205443205414</c:v>
                </c:pt>
                <c:pt idx="146">
                  <c:v>58.171738171738149</c:v>
                </c:pt>
                <c:pt idx="147">
                  <c:v>53.324093324093297</c:v>
                </c:pt>
                <c:pt idx="148">
                  <c:v>53.324093324093297</c:v>
                </c:pt>
                <c:pt idx="149">
                  <c:v>55.747915747915719</c:v>
                </c:pt>
                <c:pt idx="150">
                  <c:v>60.595560595560571</c:v>
                </c:pt>
                <c:pt idx="151">
                  <c:v>84.833784833784804</c:v>
                </c:pt>
                <c:pt idx="152">
                  <c:v>116.3434763434763</c:v>
                </c:pt>
                <c:pt idx="153">
                  <c:v>135.73405573405566</c:v>
                </c:pt>
                <c:pt idx="154">
                  <c:v>145.42934542934535</c:v>
                </c:pt>
                <c:pt idx="155">
                  <c:v>143.00552300552295</c:v>
                </c:pt>
                <c:pt idx="156">
                  <c:v>135.73405573405566</c:v>
                </c:pt>
                <c:pt idx="157">
                  <c:v>128.4625884625884</c:v>
                </c:pt>
                <c:pt idx="158">
                  <c:v>123.61494361494354</c:v>
                </c:pt>
                <c:pt idx="159">
                  <c:v>126.03876603876598</c:v>
                </c:pt>
                <c:pt idx="160">
                  <c:v>126.03876603876598</c:v>
                </c:pt>
                <c:pt idx="161">
                  <c:v>113.91965391965385</c:v>
                </c:pt>
                <c:pt idx="162">
                  <c:v>116.3434763434763</c:v>
                </c:pt>
                <c:pt idx="163">
                  <c:v>116.3434763434763</c:v>
                </c:pt>
                <c:pt idx="164">
                  <c:v>111.49583149583144</c:v>
                </c:pt>
                <c:pt idx="165">
                  <c:v>101.80054180054175</c:v>
                </c:pt>
                <c:pt idx="166">
                  <c:v>96.952896952896907</c:v>
                </c:pt>
                <c:pt idx="167">
                  <c:v>89.681429681429634</c:v>
                </c:pt>
                <c:pt idx="168">
                  <c:v>66.930930930930884</c:v>
                </c:pt>
                <c:pt idx="169">
                  <c:v>64.540540540540505</c:v>
                </c:pt>
                <c:pt idx="170">
                  <c:v>57.369369369369338</c:v>
                </c:pt>
                <c:pt idx="171">
                  <c:v>52.588588588588557</c:v>
                </c:pt>
                <c:pt idx="172">
                  <c:v>52.588588588588557</c:v>
                </c:pt>
                <c:pt idx="173">
                  <c:v>54.978978978978944</c:v>
                </c:pt>
                <c:pt idx="174">
                  <c:v>59.759759759759731</c:v>
                </c:pt>
                <c:pt idx="175">
                  <c:v>83.663663663663613</c:v>
                </c:pt>
                <c:pt idx="176">
                  <c:v>114.73873873873868</c:v>
                </c:pt>
                <c:pt idx="177">
                  <c:v>133.86186186186177</c:v>
                </c:pt>
                <c:pt idx="178">
                  <c:v>143.42342342342332</c:v>
                </c:pt>
                <c:pt idx="179">
                  <c:v>141.03303303303295</c:v>
                </c:pt>
                <c:pt idx="180">
                  <c:v>133.86186186186177</c:v>
                </c:pt>
                <c:pt idx="181">
                  <c:v>126.69069069069063</c:v>
                </c:pt>
                <c:pt idx="182">
                  <c:v>121.90990990990983</c:v>
                </c:pt>
                <c:pt idx="183">
                  <c:v>124.30030030030024</c:v>
                </c:pt>
                <c:pt idx="184">
                  <c:v>124.30030030030024</c:v>
                </c:pt>
                <c:pt idx="185">
                  <c:v>112.34834834834828</c:v>
                </c:pt>
                <c:pt idx="186">
                  <c:v>114.73873873873868</c:v>
                </c:pt>
                <c:pt idx="187">
                  <c:v>114.73873873873868</c:v>
                </c:pt>
                <c:pt idx="188">
                  <c:v>109.95795795795789</c:v>
                </c:pt>
                <c:pt idx="189">
                  <c:v>100.39639639639634</c:v>
                </c:pt>
                <c:pt idx="190">
                  <c:v>95.615615615615567</c:v>
                </c:pt>
                <c:pt idx="191">
                  <c:v>88.444444444444386</c:v>
                </c:pt>
                <c:pt idx="192">
                  <c:v>68.80312480312476</c:v>
                </c:pt>
                <c:pt idx="193">
                  <c:v>66.345870345870324</c:v>
                </c:pt>
                <c:pt idx="194">
                  <c:v>58.974106974106952</c:v>
                </c:pt>
                <c:pt idx="195">
                  <c:v>54.059598059598038</c:v>
                </c:pt>
                <c:pt idx="196">
                  <c:v>54.059598059598038</c:v>
                </c:pt>
                <c:pt idx="197">
                  <c:v>56.516852516852495</c:v>
                </c:pt>
                <c:pt idx="198">
                  <c:v>61.43136143136141</c:v>
                </c:pt>
                <c:pt idx="199">
                  <c:v>86.003906003905968</c:v>
                </c:pt>
                <c:pt idx="200">
                  <c:v>117.9482139482139</c:v>
                </c:pt>
                <c:pt idx="201">
                  <c:v>137.60624960624952</c:v>
                </c:pt>
                <c:pt idx="202">
                  <c:v>147.43526743526735</c:v>
                </c:pt>
                <c:pt idx="203">
                  <c:v>144.97801297801291</c:v>
                </c:pt>
                <c:pt idx="204">
                  <c:v>137.60624960624952</c:v>
                </c:pt>
                <c:pt idx="205">
                  <c:v>130.23448623448618</c:v>
                </c:pt>
                <c:pt idx="206">
                  <c:v>125.31997731997726</c:v>
                </c:pt>
                <c:pt idx="207">
                  <c:v>127.77723177723173</c:v>
                </c:pt>
                <c:pt idx="208">
                  <c:v>127.77723177723173</c:v>
                </c:pt>
                <c:pt idx="209">
                  <c:v>115.49095949095944</c:v>
                </c:pt>
                <c:pt idx="210">
                  <c:v>117.9482139482139</c:v>
                </c:pt>
                <c:pt idx="211">
                  <c:v>117.9482139482139</c:v>
                </c:pt>
                <c:pt idx="212">
                  <c:v>113.03370503370499</c:v>
                </c:pt>
                <c:pt idx="213">
                  <c:v>103.20468720468716</c:v>
                </c:pt>
                <c:pt idx="214">
                  <c:v>98.290178290178261</c:v>
                </c:pt>
                <c:pt idx="215">
                  <c:v>90.918414918414868</c:v>
                </c:pt>
                <c:pt idx="216">
                  <c:v>64.590688590688558</c:v>
                </c:pt>
                <c:pt idx="217">
                  <c:v>62.283878283878266</c:v>
                </c:pt>
                <c:pt idx="218">
                  <c:v>55.363447363447342</c:v>
                </c:pt>
                <c:pt idx="219">
                  <c:v>50.749826749826724</c:v>
                </c:pt>
                <c:pt idx="220">
                  <c:v>50.749826749826724</c:v>
                </c:pt>
                <c:pt idx="221">
                  <c:v>53.056637056637037</c:v>
                </c:pt>
                <c:pt idx="222">
                  <c:v>57.670257670257655</c:v>
                </c:pt>
                <c:pt idx="223">
                  <c:v>80.738360738360711</c:v>
                </c:pt>
                <c:pt idx="224">
                  <c:v>110.72689472689468</c:v>
                </c:pt>
                <c:pt idx="225">
                  <c:v>129.18137718137712</c:v>
                </c:pt>
                <c:pt idx="226">
                  <c:v>138.40861840861837</c:v>
                </c:pt>
                <c:pt idx="227">
                  <c:v>136.10180810180805</c:v>
                </c:pt>
                <c:pt idx="228">
                  <c:v>129.18137718137712</c:v>
                </c:pt>
                <c:pt idx="229">
                  <c:v>122.26094626094621</c:v>
                </c:pt>
                <c:pt idx="230">
                  <c:v>117.6473256473256</c:v>
                </c:pt>
                <c:pt idx="231">
                  <c:v>119.95413595413591</c:v>
                </c:pt>
                <c:pt idx="232">
                  <c:v>119.95413595413591</c:v>
                </c:pt>
                <c:pt idx="233">
                  <c:v>108.42008442008439</c:v>
                </c:pt>
                <c:pt idx="234">
                  <c:v>110.72689472689468</c:v>
                </c:pt>
                <c:pt idx="235">
                  <c:v>110.72689472689468</c:v>
                </c:pt>
                <c:pt idx="236">
                  <c:v>106.11327411327407</c:v>
                </c:pt>
                <c:pt idx="237">
                  <c:v>96.886032886032851</c:v>
                </c:pt>
                <c:pt idx="238">
                  <c:v>92.272412272412225</c:v>
                </c:pt>
                <c:pt idx="239">
                  <c:v>85.351981351981308</c:v>
                </c:pt>
                <c:pt idx="240">
                  <c:v>65.526785526785503</c:v>
                </c:pt>
                <c:pt idx="241">
                  <c:v>63.186543186543169</c:v>
                </c:pt>
                <c:pt idx="242">
                  <c:v>56.165816165816146</c:v>
                </c:pt>
                <c:pt idx="243">
                  <c:v>51.485331485331464</c:v>
                </c:pt>
                <c:pt idx="244">
                  <c:v>51.485331485331464</c:v>
                </c:pt>
                <c:pt idx="245">
                  <c:v>53.825573825573812</c:v>
                </c:pt>
                <c:pt idx="246">
                  <c:v>58.506058506058494</c:v>
                </c:pt>
                <c:pt idx="247">
                  <c:v>81.908481908481875</c:v>
                </c:pt>
                <c:pt idx="248">
                  <c:v>112.33163233163229</c:v>
                </c:pt>
                <c:pt idx="249">
                  <c:v>131.05357105357101</c:v>
                </c:pt>
                <c:pt idx="250">
                  <c:v>140.41454041454037</c:v>
                </c:pt>
                <c:pt idx="251">
                  <c:v>138.07429807429801</c:v>
                </c:pt>
                <c:pt idx="252">
                  <c:v>131.05357105357101</c:v>
                </c:pt>
                <c:pt idx="253">
                  <c:v>124.032844032844</c:v>
                </c:pt>
                <c:pt idx="254">
                  <c:v>119.35235935235931</c:v>
                </c:pt>
                <c:pt idx="255">
                  <c:v>121.69260169260166</c:v>
                </c:pt>
                <c:pt idx="256">
                  <c:v>121.69260169260166</c:v>
                </c:pt>
                <c:pt idx="257">
                  <c:v>109.99138999138997</c:v>
                </c:pt>
                <c:pt idx="258">
                  <c:v>112.33163233163229</c:v>
                </c:pt>
                <c:pt idx="259">
                  <c:v>112.33163233163229</c:v>
                </c:pt>
                <c:pt idx="260">
                  <c:v>107.65114765114762</c:v>
                </c:pt>
                <c:pt idx="261">
                  <c:v>98.290178290178275</c:v>
                </c:pt>
                <c:pt idx="262">
                  <c:v>93.609693609693579</c:v>
                </c:pt>
                <c:pt idx="263">
                  <c:v>86.588966588966557</c:v>
                </c:pt>
                <c:pt idx="264">
                  <c:v>66.462882462882419</c:v>
                </c:pt>
                <c:pt idx="265">
                  <c:v>64.089208089208057</c:v>
                </c:pt>
                <c:pt idx="266">
                  <c:v>56.968184968184936</c:v>
                </c:pt>
                <c:pt idx="267">
                  <c:v>52.220836220836183</c:v>
                </c:pt>
                <c:pt idx="268">
                  <c:v>52.220836220836183</c:v>
                </c:pt>
                <c:pt idx="269">
                  <c:v>54.59451059451056</c:v>
                </c:pt>
                <c:pt idx="270">
                  <c:v>59.341859341859312</c:v>
                </c:pt>
                <c:pt idx="271">
                  <c:v>83.078603078603024</c:v>
                </c:pt>
                <c:pt idx="272">
                  <c:v>113.93636993636987</c:v>
                </c:pt>
                <c:pt idx="273">
                  <c:v>132.92576492576484</c:v>
                </c:pt>
                <c:pt idx="274">
                  <c:v>142.42046242046231</c:v>
                </c:pt>
                <c:pt idx="275">
                  <c:v>140.04678804678795</c:v>
                </c:pt>
                <c:pt idx="276">
                  <c:v>132.92576492576484</c:v>
                </c:pt>
                <c:pt idx="277">
                  <c:v>125.80474180474174</c:v>
                </c:pt>
                <c:pt idx="278">
                  <c:v>121.05739305739297</c:v>
                </c:pt>
                <c:pt idx="279">
                  <c:v>123.43106743106735</c:v>
                </c:pt>
                <c:pt idx="280">
                  <c:v>123.43106743106735</c:v>
                </c:pt>
                <c:pt idx="281">
                  <c:v>111.56269556269551</c:v>
                </c:pt>
                <c:pt idx="282">
                  <c:v>113.93636993636987</c:v>
                </c:pt>
                <c:pt idx="283">
                  <c:v>113.93636993636987</c:v>
                </c:pt>
                <c:pt idx="284">
                  <c:v>109.18902118902112</c:v>
                </c:pt>
                <c:pt idx="285">
                  <c:v>99.694323694323643</c:v>
                </c:pt>
                <c:pt idx="286">
                  <c:v>94.946974946974876</c:v>
                </c:pt>
                <c:pt idx="287">
                  <c:v>87.825951825951762</c:v>
                </c:pt>
                <c:pt idx="288">
                  <c:v>67.39897939897935</c:v>
                </c:pt>
                <c:pt idx="289">
                  <c:v>64.991872991872967</c:v>
                </c:pt>
                <c:pt idx="290">
                  <c:v>57.77055377055374</c:v>
                </c:pt>
                <c:pt idx="291">
                  <c:v>52.956340956340924</c:v>
                </c:pt>
                <c:pt idx="292">
                  <c:v>52.956340956340924</c:v>
                </c:pt>
                <c:pt idx="293">
                  <c:v>55.363447363447335</c:v>
                </c:pt>
                <c:pt idx="294">
                  <c:v>60.177660177660151</c:v>
                </c:pt>
                <c:pt idx="295">
                  <c:v>84.248724248724216</c:v>
                </c:pt>
                <c:pt idx="296">
                  <c:v>115.54110754110748</c:v>
                </c:pt>
                <c:pt idx="297">
                  <c:v>134.7979587979587</c:v>
                </c:pt>
                <c:pt idx="298">
                  <c:v>144.42638442638432</c:v>
                </c:pt>
                <c:pt idx="299">
                  <c:v>142.01927801927792</c:v>
                </c:pt>
                <c:pt idx="300">
                  <c:v>134.7979587979587</c:v>
                </c:pt>
                <c:pt idx="301">
                  <c:v>127.57663957663951</c:v>
                </c:pt>
                <c:pt idx="302">
                  <c:v>122.76242676242668</c:v>
                </c:pt>
                <c:pt idx="303">
                  <c:v>125.1695331695331</c:v>
                </c:pt>
                <c:pt idx="304">
                  <c:v>125.1695331695331</c:v>
                </c:pt>
                <c:pt idx="305">
                  <c:v>113.13400113400107</c:v>
                </c:pt>
                <c:pt idx="306">
                  <c:v>115.54110754110748</c:v>
                </c:pt>
                <c:pt idx="307">
                  <c:v>115.54110754110748</c:v>
                </c:pt>
                <c:pt idx="308">
                  <c:v>110.72689472689467</c:v>
                </c:pt>
                <c:pt idx="309">
                  <c:v>101.09846909846905</c:v>
                </c:pt>
                <c:pt idx="310">
                  <c:v>96.28425628425623</c:v>
                </c:pt>
                <c:pt idx="311">
                  <c:v>89.06293706293701</c:v>
                </c:pt>
                <c:pt idx="312">
                  <c:v>67.867027867027829</c:v>
                </c:pt>
                <c:pt idx="313">
                  <c:v>65.443205443205414</c:v>
                </c:pt>
                <c:pt idx="314">
                  <c:v>58.171738171738149</c:v>
                </c:pt>
                <c:pt idx="315">
                  <c:v>53.324093324093297</c:v>
                </c:pt>
                <c:pt idx="316">
                  <c:v>53.324093324093297</c:v>
                </c:pt>
                <c:pt idx="317">
                  <c:v>55.747915747915719</c:v>
                </c:pt>
                <c:pt idx="318">
                  <c:v>60.595560595560571</c:v>
                </c:pt>
                <c:pt idx="319">
                  <c:v>84.833784833784804</c:v>
                </c:pt>
                <c:pt idx="320">
                  <c:v>116.3434763434763</c:v>
                </c:pt>
                <c:pt idx="321">
                  <c:v>135.73405573405566</c:v>
                </c:pt>
                <c:pt idx="322">
                  <c:v>145.42934542934535</c:v>
                </c:pt>
                <c:pt idx="323">
                  <c:v>143.00552300552295</c:v>
                </c:pt>
                <c:pt idx="324">
                  <c:v>135.73405573405566</c:v>
                </c:pt>
                <c:pt idx="325">
                  <c:v>128.4625884625884</c:v>
                </c:pt>
                <c:pt idx="326">
                  <c:v>123.61494361494354</c:v>
                </c:pt>
                <c:pt idx="327">
                  <c:v>126.03876603876598</c:v>
                </c:pt>
                <c:pt idx="328">
                  <c:v>126.03876603876598</c:v>
                </c:pt>
                <c:pt idx="329">
                  <c:v>113.91965391965385</c:v>
                </c:pt>
                <c:pt idx="330">
                  <c:v>116.3434763434763</c:v>
                </c:pt>
                <c:pt idx="331">
                  <c:v>116.3434763434763</c:v>
                </c:pt>
                <c:pt idx="332">
                  <c:v>111.49583149583144</c:v>
                </c:pt>
                <c:pt idx="333">
                  <c:v>101.80054180054175</c:v>
                </c:pt>
                <c:pt idx="334">
                  <c:v>96.952896952896907</c:v>
                </c:pt>
                <c:pt idx="335">
                  <c:v>89.681429681429634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B-4CE6-BE22-335667A9C2A8}"/>
            </c:ext>
          </c:extLst>
        </c:ser>
        <c:ser>
          <c:idx val="1"/>
          <c:order val="1"/>
          <c:tx>
            <c:v>Supply (component)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'Supply - As_components'!$C$5:$C$340</c:f>
              <c:numCache>
                <c:formatCode>General</c:formatCode>
                <c:ptCount val="33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</c:numCache>
            </c:numRef>
          </c:xVal>
          <c:yVal>
            <c:numRef>
              <c:f>'Supply - As_components'!$F$5:$F$340</c:f>
              <c:numCache>
                <c:formatCode>General</c:formatCode>
                <c:ptCount val="336"/>
                <c:pt idx="0">
                  <c:v>173.55544799999998</c:v>
                </c:pt>
                <c:pt idx="1">
                  <c:v>168.29619199999996</c:v>
                </c:pt>
                <c:pt idx="2">
                  <c:v>157.77767999999998</c:v>
                </c:pt>
                <c:pt idx="3">
                  <c:v>152.51842399999998</c:v>
                </c:pt>
                <c:pt idx="4">
                  <c:v>147.25916799999996</c:v>
                </c:pt>
                <c:pt idx="5">
                  <c:v>141.99991199999997</c:v>
                </c:pt>
                <c:pt idx="6">
                  <c:v>147.25916799999996</c:v>
                </c:pt>
                <c:pt idx="7">
                  <c:v>184.07395999999997</c:v>
                </c:pt>
                <c:pt idx="8">
                  <c:v>210.37024</c:v>
                </c:pt>
                <c:pt idx="9">
                  <c:v>220.88875200000001</c:v>
                </c:pt>
                <c:pt idx="10">
                  <c:v>236.66651999999999</c:v>
                </c:pt>
                <c:pt idx="11">
                  <c:v>257.70354399999997</c:v>
                </c:pt>
                <c:pt idx="12">
                  <c:v>278.74056799999994</c:v>
                </c:pt>
                <c:pt idx="13">
                  <c:v>289.25907999999993</c:v>
                </c:pt>
                <c:pt idx="14">
                  <c:v>289.25907999999993</c:v>
                </c:pt>
                <c:pt idx="15">
                  <c:v>283.99982399999993</c:v>
                </c:pt>
                <c:pt idx="16">
                  <c:v>278.74056799999994</c:v>
                </c:pt>
                <c:pt idx="17">
                  <c:v>273.48131199999995</c:v>
                </c:pt>
                <c:pt idx="18">
                  <c:v>252.44428799999997</c:v>
                </c:pt>
                <c:pt idx="19">
                  <c:v>231.40726399999997</c:v>
                </c:pt>
                <c:pt idx="20">
                  <c:v>231.40726399999997</c:v>
                </c:pt>
                <c:pt idx="21">
                  <c:v>226.14800799999998</c:v>
                </c:pt>
                <c:pt idx="22">
                  <c:v>220.88875200000001</c:v>
                </c:pt>
                <c:pt idx="23">
                  <c:v>205.110984</c:v>
                </c:pt>
                <c:pt idx="24">
                  <c:v>185.04073499999998</c:v>
                </c:pt>
                <c:pt idx="25">
                  <c:v>179.43343999999996</c:v>
                </c:pt>
                <c:pt idx="26">
                  <c:v>168.21884999999995</c:v>
                </c:pt>
                <c:pt idx="27">
                  <c:v>162.61155499999995</c:v>
                </c:pt>
                <c:pt idx="28">
                  <c:v>157.00425999999993</c:v>
                </c:pt>
                <c:pt idx="29">
                  <c:v>151.39696499999994</c:v>
                </c:pt>
                <c:pt idx="30">
                  <c:v>157.00425999999993</c:v>
                </c:pt>
                <c:pt idx="31">
                  <c:v>196.25532499999994</c:v>
                </c:pt>
                <c:pt idx="32">
                  <c:v>224.29179999999994</c:v>
                </c:pt>
                <c:pt idx="33">
                  <c:v>235.50638999999995</c:v>
                </c:pt>
                <c:pt idx="34">
                  <c:v>252.32827499999996</c:v>
                </c:pt>
                <c:pt idx="35">
                  <c:v>274.75745499999988</c:v>
                </c:pt>
                <c:pt idx="36">
                  <c:v>297.18663499999991</c:v>
                </c:pt>
                <c:pt idx="37">
                  <c:v>308.4012249999999</c:v>
                </c:pt>
                <c:pt idx="38">
                  <c:v>308.4012249999999</c:v>
                </c:pt>
                <c:pt idx="39">
                  <c:v>302.79392999999988</c:v>
                </c:pt>
                <c:pt idx="40">
                  <c:v>297.18663499999991</c:v>
                </c:pt>
                <c:pt idx="41">
                  <c:v>291.57933999999989</c:v>
                </c:pt>
                <c:pt idx="42">
                  <c:v>269.15015999999991</c:v>
                </c:pt>
                <c:pt idx="43">
                  <c:v>246.72097999999994</c:v>
                </c:pt>
                <c:pt idx="44">
                  <c:v>246.72097999999994</c:v>
                </c:pt>
                <c:pt idx="45">
                  <c:v>241.11368499999995</c:v>
                </c:pt>
                <c:pt idx="46">
                  <c:v>235.50638999999995</c:v>
                </c:pt>
                <c:pt idx="47">
                  <c:v>218.68450499999994</c:v>
                </c:pt>
                <c:pt idx="48">
                  <c:v>187.59302099999994</c:v>
                </c:pt>
                <c:pt idx="49">
                  <c:v>181.90838399999996</c:v>
                </c:pt>
                <c:pt idx="50">
                  <c:v>170.53910999999997</c:v>
                </c:pt>
                <c:pt idx="51">
                  <c:v>164.85447299999996</c:v>
                </c:pt>
                <c:pt idx="52">
                  <c:v>159.16983599999998</c:v>
                </c:pt>
                <c:pt idx="53">
                  <c:v>153.48519899999994</c:v>
                </c:pt>
                <c:pt idx="54">
                  <c:v>159.16983599999998</c:v>
                </c:pt>
                <c:pt idx="55">
                  <c:v>198.96229499999998</c:v>
                </c:pt>
                <c:pt idx="56">
                  <c:v>227.38547999999997</c:v>
                </c:pt>
                <c:pt idx="57">
                  <c:v>238.75475399999996</c:v>
                </c:pt>
                <c:pt idx="58">
                  <c:v>255.80866499999993</c:v>
                </c:pt>
                <c:pt idx="59">
                  <c:v>278.54721299999989</c:v>
                </c:pt>
                <c:pt idx="60">
                  <c:v>301.28576099999992</c:v>
                </c:pt>
                <c:pt idx="61">
                  <c:v>312.65503499999988</c:v>
                </c:pt>
                <c:pt idx="62">
                  <c:v>312.65503499999988</c:v>
                </c:pt>
                <c:pt idx="63">
                  <c:v>306.97039799999988</c:v>
                </c:pt>
                <c:pt idx="64">
                  <c:v>301.28576099999992</c:v>
                </c:pt>
                <c:pt idx="65">
                  <c:v>295.60112399999991</c:v>
                </c:pt>
                <c:pt idx="66">
                  <c:v>272.86257599999993</c:v>
                </c:pt>
                <c:pt idx="67">
                  <c:v>250.12402799999992</c:v>
                </c:pt>
                <c:pt idx="68">
                  <c:v>250.12402799999992</c:v>
                </c:pt>
                <c:pt idx="69">
                  <c:v>244.43939099999994</c:v>
                </c:pt>
                <c:pt idx="70">
                  <c:v>238.75475399999996</c:v>
                </c:pt>
                <c:pt idx="71">
                  <c:v>221.70084299999994</c:v>
                </c:pt>
                <c:pt idx="72">
                  <c:v>186.31687799999995</c:v>
                </c:pt>
                <c:pt idx="73">
                  <c:v>180.67091199999996</c:v>
                </c:pt>
                <c:pt idx="74">
                  <c:v>169.37897999999993</c:v>
                </c:pt>
                <c:pt idx="75">
                  <c:v>163.73301399999997</c:v>
                </c:pt>
                <c:pt idx="76">
                  <c:v>158.08704799999995</c:v>
                </c:pt>
                <c:pt idx="77">
                  <c:v>152.44108199999994</c:v>
                </c:pt>
                <c:pt idx="78">
                  <c:v>158.08704799999995</c:v>
                </c:pt>
                <c:pt idx="79">
                  <c:v>197.60880999999998</c:v>
                </c:pt>
                <c:pt idx="80">
                  <c:v>225.83863999999994</c:v>
                </c:pt>
                <c:pt idx="81">
                  <c:v>237.13057199999994</c:v>
                </c:pt>
                <c:pt idx="82">
                  <c:v>254.06846999999993</c:v>
                </c:pt>
                <c:pt idx="83">
                  <c:v>276.65233399999994</c:v>
                </c:pt>
                <c:pt idx="84">
                  <c:v>299.23619799999989</c:v>
                </c:pt>
                <c:pt idx="85">
                  <c:v>310.52812999999992</c:v>
                </c:pt>
                <c:pt idx="86">
                  <c:v>310.52812999999992</c:v>
                </c:pt>
                <c:pt idx="87">
                  <c:v>304.88216399999988</c:v>
                </c:pt>
                <c:pt idx="88">
                  <c:v>299.23619799999989</c:v>
                </c:pt>
                <c:pt idx="89">
                  <c:v>293.5902319999999</c:v>
                </c:pt>
                <c:pt idx="90">
                  <c:v>271.0063679999999</c:v>
                </c:pt>
                <c:pt idx="91">
                  <c:v>248.42250399999995</c:v>
                </c:pt>
                <c:pt idx="92">
                  <c:v>248.42250399999995</c:v>
                </c:pt>
                <c:pt idx="93">
                  <c:v>242.77653799999993</c:v>
                </c:pt>
                <c:pt idx="94">
                  <c:v>237.13057199999994</c:v>
                </c:pt>
                <c:pt idx="95">
                  <c:v>220.19267399999995</c:v>
                </c:pt>
                <c:pt idx="96">
                  <c:v>186.31687799999995</c:v>
                </c:pt>
                <c:pt idx="97">
                  <c:v>180.67091199999996</c:v>
                </c:pt>
                <c:pt idx="98">
                  <c:v>169.37897999999993</c:v>
                </c:pt>
                <c:pt idx="99">
                  <c:v>163.73301399999997</c:v>
                </c:pt>
                <c:pt idx="100">
                  <c:v>158.08704799999995</c:v>
                </c:pt>
                <c:pt idx="101">
                  <c:v>152.44108199999994</c:v>
                </c:pt>
                <c:pt idx="102">
                  <c:v>158.08704799999995</c:v>
                </c:pt>
                <c:pt idx="103">
                  <c:v>197.60880999999998</c:v>
                </c:pt>
                <c:pt idx="104">
                  <c:v>225.83863999999994</c:v>
                </c:pt>
                <c:pt idx="105">
                  <c:v>237.13057199999994</c:v>
                </c:pt>
                <c:pt idx="106">
                  <c:v>254.06846999999993</c:v>
                </c:pt>
                <c:pt idx="107">
                  <c:v>276.65233399999994</c:v>
                </c:pt>
                <c:pt idx="108">
                  <c:v>299.23619799999989</c:v>
                </c:pt>
                <c:pt idx="109">
                  <c:v>310.52812999999992</c:v>
                </c:pt>
                <c:pt idx="110">
                  <c:v>310.52812999999992</c:v>
                </c:pt>
                <c:pt idx="111">
                  <c:v>304.88216399999988</c:v>
                </c:pt>
                <c:pt idx="112">
                  <c:v>299.23619799999989</c:v>
                </c:pt>
                <c:pt idx="113">
                  <c:v>293.5902319999999</c:v>
                </c:pt>
                <c:pt idx="114">
                  <c:v>271.0063679999999</c:v>
                </c:pt>
                <c:pt idx="115">
                  <c:v>248.42250399999995</c:v>
                </c:pt>
                <c:pt idx="116">
                  <c:v>248.42250399999995</c:v>
                </c:pt>
                <c:pt idx="117">
                  <c:v>242.77653799999993</c:v>
                </c:pt>
                <c:pt idx="118">
                  <c:v>237.13057199999994</c:v>
                </c:pt>
                <c:pt idx="119">
                  <c:v>220.19267399999995</c:v>
                </c:pt>
                <c:pt idx="120">
                  <c:v>182.48844899999997</c:v>
                </c:pt>
                <c:pt idx="121">
                  <c:v>176.95849599999994</c:v>
                </c:pt>
                <c:pt idx="122">
                  <c:v>165.89858999999996</c:v>
                </c:pt>
                <c:pt idx="123">
                  <c:v>160.36863699999995</c:v>
                </c:pt>
                <c:pt idx="124">
                  <c:v>154.83868399999994</c:v>
                </c:pt>
                <c:pt idx="125">
                  <c:v>149.30873099999994</c:v>
                </c:pt>
                <c:pt idx="126">
                  <c:v>154.83868399999994</c:v>
                </c:pt>
                <c:pt idx="127">
                  <c:v>193.54835499999996</c:v>
                </c:pt>
                <c:pt idx="128">
                  <c:v>221.19811999999993</c:v>
                </c:pt>
                <c:pt idx="129">
                  <c:v>232.25802599999997</c:v>
                </c:pt>
                <c:pt idx="130">
                  <c:v>248.84788499999993</c:v>
                </c:pt>
                <c:pt idx="131">
                  <c:v>270.96769699999993</c:v>
                </c:pt>
                <c:pt idx="132">
                  <c:v>293.0875089999999</c:v>
                </c:pt>
                <c:pt idx="133">
                  <c:v>304.14741499999991</c:v>
                </c:pt>
                <c:pt idx="134">
                  <c:v>304.14741499999991</c:v>
                </c:pt>
                <c:pt idx="135">
                  <c:v>298.61746199999988</c:v>
                </c:pt>
                <c:pt idx="136">
                  <c:v>293.0875089999999</c:v>
                </c:pt>
                <c:pt idx="137">
                  <c:v>287.55755599999992</c:v>
                </c:pt>
                <c:pt idx="138">
                  <c:v>265.4377439999999</c:v>
                </c:pt>
                <c:pt idx="139">
                  <c:v>243.31793199999993</c:v>
                </c:pt>
                <c:pt idx="140">
                  <c:v>243.31793199999993</c:v>
                </c:pt>
                <c:pt idx="141">
                  <c:v>237.78797899999992</c:v>
                </c:pt>
                <c:pt idx="142">
                  <c:v>232.25802599999997</c:v>
                </c:pt>
                <c:pt idx="143">
                  <c:v>215.66816699999995</c:v>
                </c:pt>
                <c:pt idx="144">
                  <c:v>174.831591</c:v>
                </c:pt>
                <c:pt idx="145">
                  <c:v>169.53366399999999</c:v>
                </c:pt>
                <c:pt idx="146">
                  <c:v>158.93780999999996</c:v>
                </c:pt>
                <c:pt idx="147">
                  <c:v>153.639883</c:v>
                </c:pt>
                <c:pt idx="148">
                  <c:v>148.34195599999998</c:v>
                </c:pt>
                <c:pt idx="149">
                  <c:v>143.04402899999997</c:v>
                </c:pt>
                <c:pt idx="150">
                  <c:v>148.34195599999998</c:v>
                </c:pt>
                <c:pt idx="151">
                  <c:v>185.42744499999998</c:v>
                </c:pt>
                <c:pt idx="152">
                  <c:v>211.91708</c:v>
                </c:pt>
                <c:pt idx="153">
                  <c:v>222.51293399999997</c:v>
                </c:pt>
                <c:pt idx="154">
                  <c:v>238.40671499999999</c:v>
                </c:pt>
                <c:pt idx="155">
                  <c:v>259.59842299999997</c:v>
                </c:pt>
                <c:pt idx="156">
                  <c:v>280.79013099999992</c:v>
                </c:pt>
                <c:pt idx="157">
                  <c:v>291.38598499999995</c:v>
                </c:pt>
                <c:pt idx="158">
                  <c:v>291.38598499999995</c:v>
                </c:pt>
                <c:pt idx="159">
                  <c:v>286.08805799999993</c:v>
                </c:pt>
                <c:pt idx="160">
                  <c:v>280.79013099999992</c:v>
                </c:pt>
                <c:pt idx="161">
                  <c:v>275.49220399999996</c:v>
                </c:pt>
                <c:pt idx="162">
                  <c:v>254.30049599999995</c:v>
                </c:pt>
                <c:pt idx="163">
                  <c:v>233.10878799999998</c:v>
                </c:pt>
                <c:pt idx="164">
                  <c:v>233.10878799999998</c:v>
                </c:pt>
                <c:pt idx="165">
                  <c:v>227.81086099999996</c:v>
                </c:pt>
                <c:pt idx="166">
                  <c:v>222.51293399999997</c:v>
                </c:pt>
                <c:pt idx="167">
                  <c:v>206.61915299999998</c:v>
                </c:pt>
                <c:pt idx="168">
                  <c:v>173.55544799999998</c:v>
                </c:pt>
                <c:pt idx="169">
                  <c:v>168.29619199999996</c:v>
                </c:pt>
                <c:pt idx="170">
                  <c:v>157.77767999999998</c:v>
                </c:pt>
                <c:pt idx="171">
                  <c:v>152.51842399999998</c:v>
                </c:pt>
                <c:pt idx="172">
                  <c:v>147.25916799999996</c:v>
                </c:pt>
                <c:pt idx="173">
                  <c:v>141.99991199999997</c:v>
                </c:pt>
                <c:pt idx="174">
                  <c:v>147.25916799999996</c:v>
                </c:pt>
                <c:pt idx="175">
                  <c:v>184.07395999999997</c:v>
                </c:pt>
                <c:pt idx="176">
                  <c:v>210.37024</c:v>
                </c:pt>
                <c:pt idx="177">
                  <c:v>220.88875200000001</c:v>
                </c:pt>
                <c:pt idx="178">
                  <c:v>236.66651999999999</c:v>
                </c:pt>
                <c:pt idx="179">
                  <c:v>257.70354399999997</c:v>
                </c:pt>
                <c:pt idx="180">
                  <c:v>278.74056799999994</c:v>
                </c:pt>
                <c:pt idx="181">
                  <c:v>289.25907999999993</c:v>
                </c:pt>
                <c:pt idx="182">
                  <c:v>289.25907999999993</c:v>
                </c:pt>
                <c:pt idx="183">
                  <c:v>283.99982399999993</c:v>
                </c:pt>
                <c:pt idx="184">
                  <c:v>278.74056799999994</c:v>
                </c:pt>
                <c:pt idx="185">
                  <c:v>273.48131199999995</c:v>
                </c:pt>
                <c:pt idx="186">
                  <c:v>252.44428799999997</c:v>
                </c:pt>
                <c:pt idx="187">
                  <c:v>231.40726399999997</c:v>
                </c:pt>
                <c:pt idx="188">
                  <c:v>231.40726399999997</c:v>
                </c:pt>
                <c:pt idx="189">
                  <c:v>226.14800799999998</c:v>
                </c:pt>
                <c:pt idx="190">
                  <c:v>220.88875200000001</c:v>
                </c:pt>
                <c:pt idx="191">
                  <c:v>205.110984</c:v>
                </c:pt>
                <c:pt idx="192">
                  <c:v>185.04073499999998</c:v>
                </c:pt>
                <c:pt idx="193">
                  <c:v>179.43343999999996</c:v>
                </c:pt>
                <c:pt idx="194">
                  <c:v>168.21884999999995</c:v>
                </c:pt>
                <c:pt idx="195">
                  <c:v>162.61155499999995</c:v>
                </c:pt>
                <c:pt idx="196">
                  <c:v>157.00425999999993</c:v>
                </c:pt>
                <c:pt idx="197">
                  <c:v>151.39696499999994</c:v>
                </c:pt>
                <c:pt idx="198">
                  <c:v>157.00425999999993</c:v>
                </c:pt>
                <c:pt idx="199">
                  <c:v>196.25532499999994</c:v>
                </c:pt>
                <c:pt idx="200">
                  <c:v>224.29179999999994</c:v>
                </c:pt>
                <c:pt idx="201">
                  <c:v>235.50638999999995</c:v>
                </c:pt>
                <c:pt idx="202">
                  <c:v>252.32827499999996</c:v>
                </c:pt>
                <c:pt idx="203">
                  <c:v>274.75745499999988</c:v>
                </c:pt>
                <c:pt idx="204">
                  <c:v>297.18663499999991</c:v>
                </c:pt>
                <c:pt idx="205">
                  <c:v>308.4012249999999</c:v>
                </c:pt>
                <c:pt idx="206">
                  <c:v>308.4012249999999</c:v>
                </c:pt>
                <c:pt idx="207">
                  <c:v>302.79392999999988</c:v>
                </c:pt>
                <c:pt idx="208">
                  <c:v>297.18663499999991</c:v>
                </c:pt>
                <c:pt idx="209">
                  <c:v>291.57933999999989</c:v>
                </c:pt>
                <c:pt idx="210">
                  <c:v>269.15015999999991</c:v>
                </c:pt>
                <c:pt idx="211">
                  <c:v>246.72097999999994</c:v>
                </c:pt>
                <c:pt idx="212">
                  <c:v>246.72097999999994</c:v>
                </c:pt>
                <c:pt idx="213">
                  <c:v>241.11368499999995</c:v>
                </c:pt>
                <c:pt idx="214">
                  <c:v>235.50638999999995</c:v>
                </c:pt>
                <c:pt idx="215">
                  <c:v>218.68450499999994</c:v>
                </c:pt>
                <c:pt idx="216">
                  <c:v>187.59302099999994</c:v>
                </c:pt>
                <c:pt idx="217">
                  <c:v>181.90838399999996</c:v>
                </c:pt>
                <c:pt idx="218">
                  <c:v>170.53910999999997</c:v>
                </c:pt>
                <c:pt idx="219">
                  <c:v>164.85447299999996</c:v>
                </c:pt>
                <c:pt idx="220">
                  <c:v>159.16983599999998</c:v>
                </c:pt>
                <c:pt idx="221">
                  <c:v>153.48519899999994</c:v>
                </c:pt>
                <c:pt idx="222">
                  <c:v>159.16983599999998</c:v>
                </c:pt>
                <c:pt idx="223">
                  <c:v>198.96229499999998</c:v>
                </c:pt>
                <c:pt idx="224">
                  <c:v>227.38547999999997</c:v>
                </c:pt>
                <c:pt idx="225">
                  <c:v>238.75475399999996</c:v>
                </c:pt>
                <c:pt idx="226">
                  <c:v>255.80866499999993</c:v>
                </c:pt>
                <c:pt idx="227">
                  <c:v>278.54721299999989</c:v>
                </c:pt>
                <c:pt idx="228">
                  <c:v>301.28576099999992</c:v>
                </c:pt>
                <c:pt idx="229">
                  <c:v>312.65503499999988</c:v>
                </c:pt>
                <c:pt idx="230">
                  <c:v>312.65503499999988</c:v>
                </c:pt>
                <c:pt idx="231">
                  <c:v>306.97039799999988</c:v>
                </c:pt>
                <c:pt idx="232">
                  <c:v>301.28576099999992</c:v>
                </c:pt>
                <c:pt idx="233">
                  <c:v>295.60112399999991</c:v>
                </c:pt>
                <c:pt idx="234">
                  <c:v>272.86257599999993</c:v>
                </c:pt>
                <c:pt idx="235">
                  <c:v>250.12402799999992</c:v>
                </c:pt>
                <c:pt idx="236">
                  <c:v>250.12402799999992</c:v>
                </c:pt>
                <c:pt idx="237">
                  <c:v>244.43939099999994</c:v>
                </c:pt>
                <c:pt idx="238">
                  <c:v>238.75475399999996</c:v>
                </c:pt>
                <c:pt idx="239">
                  <c:v>221.70084299999994</c:v>
                </c:pt>
                <c:pt idx="240">
                  <c:v>186.31687799999995</c:v>
                </c:pt>
                <c:pt idx="241">
                  <c:v>180.67091199999996</c:v>
                </c:pt>
                <c:pt idx="242">
                  <c:v>169.37897999999993</c:v>
                </c:pt>
                <c:pt idx="243">
                  <c:v>163.73301399999997</c:v>
                </c:pt>
                <c:pt idx="244">
                  <c:v>158.08704799999995</c:v>
                </c:pt>
                <c:pt idx="245">
                  <c:v>152.44108199999994</c:v>
                </c:pt>
                <c:pt idx="246">
                  <c:v>158.08704799999995</c:v>
                </c:pt>
                <c:pt idx="247">
                  <c:v>197.60880999999998</c:v>
                </c:pt>
                <c:pt idx="248">
                  <c:v>225.83863999999994</c:v>
                </c:pt>
                <c:pt idx="249">
                  <c:v>237.13057199999994</c:v>
                </c:pt>
                <c:pt idx="250">
                  <c:v>254.06846999999993</c:v>
                </c:pt>
                <c:pt idx="251">
                  <c:v>276.65233399999994</c:v>
                </c:pt>
                <c:pt idx="252">
                  <c:v>299.23619799999989</c:v>
                </c:pt>
                <c:pt idx="253">
                  <c:v>310.52812999999992</c:v>
                </c:pt>
                <c:pt idx="254">
                  <c:v>310.52812999999992</c:v>
                </c:pt>
                <c:pt idx="255">
                  <c:v>304.88216399999988</c:v>
                </c:pt>
                <c:pt idx="256">
                  <c:v>299.23619799999989</c:v>
                </c:pt>
                <c:pt idx="257">
                  <c:v>293.5902319999999</c:v>
                </c:pt>
                <c:pt idx="258">
                  <c:v>271.0063679999999</c:v>
                </c:pt>
                <c:pt idx="259">
                  <c:v>248.42250399999995</c:v>
                </c:pt>
                <c:pt idx="260">
                  <c:v>248.42250399999995</c:v>
                </c:pt>
                <c:pt idx="261">
                  <c:v>242.77653799999993</c:v>
                </c:pt>
                <c:pt idx="262">
                  <c:v>237.13057199999994</c:v>
                </c:pt>
                <c:pt idx="263">
                  <c:v>220.19267399999995</c:v>
                </c:pt>
                <c:pt idx="264">
                  <c:v>186.31687799999995</c:v>
                </c:pt>
                <c:pt idx="265">
                  <c:v>180.67091199999996</c:v>
                </c:pt>
                <c:pt idx="266">
                  <c:v>169.37897999999993</c:v>
                </c:pt>
                <c:pt idx="267">
                  <c:v>163.73301399999997</c:v>
                </c:pt>
                <c:pt idx="268">
                  <c:v>158.08704799999995</c:v>
                </c:pt>
                <c:pt idx="269">
                  <c:v>152.44108199999994</c:v>
                </c:pt>
                <c:pt idx="270">
                  <c:v>158.08704799999995</c:v>
                </c:pt>
                <c:pt idx="271">
                  <c:v>197.60880999999998</c:v>
                </c:pt>
                <c:pt idx="272">
                  <c:v>225.83863999999994</c:v>
                </c:pt>
                <c:pt idx="273">
                  <c:v>237.13057199999994</c:v>
                </c:pt>
                <c:pt idx="274">
                  <c:v>254.06846999999993</c:v>
                </c:pt>
                <c:pt idx="275">
                  <c:v>276.65233399999994</c:v>
                </c:pt>
                <c:pt idx="276">
                  <c:v>299.23619799999989</c:v>
                </c:pt>
                <c:pt idx="277">
                  <c:v>310.52812999999992</c:v>
                </c:pt>
                <c:pt idx="278">
                  <c:v>310.52812999999992</c:v>
                </c:pt>
                <c:pt idx="279">
                  <c:v>304.88216399999988</c:v>
                </c:pt>
                <c:pt idx="280">
                  <c:v>299.23619799999989</c:v>
                </c:pt>
                <c:pt idx="281">
                  <c:v>293.5902319999999</c:v>
                </c:pt>
                <c:pt idx="282">
                  <c:v>271.0063679999999</c:v>
                </c:pt>
                <c:pt idx="283">
                  <c:v>248.42250399999995</c:v>
                </c:pt>
                <c:pt idx="284">
                  <c:v>248.42250399999995</c:v>
                </c:pt>
                <c:pt idx="285">
                  <c:v>242.77653799999993</c:v>
                </c:pt>
                <c:pt idx="286">
                  <c:v>237.13057199999994</c:v>
                </c:pt>
                <c:pt idx="287">
                  <c:v>220.19267399999995</c:v>
                </c:pt>
                <c:pt idx="288">
                  <c:v>182.48844899999997</c:v>
                </c:pt>
                <c:pt idx="289">
                  <c:v>176.95849599999994</c:v>
                </c:pt>
                <c:pt idx="290">
                  <c:v>165.89858999999996</c:v>
                </c:pt>
                <c:pt idx="291">
                  <c:v>160.36863699999995</c:v>
                </c:pt>
                <c:pt idx="292">
                  <c:v>154.83868399999994</c:v>
                </c:pt>
                <c:pt idx="293">
                  <c:v>149.30873099999994</c:v>
                </c:pt>
                <c:pt idx="294">
                  <c:v>154.83868399999994</c:v>
                </c:pt>
                <c:pt idx="295">
                  <c:v>193.54835499999996</c:v>
                </c:pt>
                <c:pt idx="296">
                  <c:v>221.19811999999993</c:v>
                </c:pt>
                <c:pt idx="297">
                  <c:v>232.25802599999997</c:v>
                </c:pt>
                <c:pt idx="298">
                  <c:v>248.84788499999993</c:v>
                </c:pt>
                <c:pt idx="299">
                  <c:v>270.96769699999993</c:v>
                </c:pt>
                <c:pt idx="300">
                  <c:v>293.0875089999999</c:v>
                </c:pt>
                <c:pt idx="301">
                  <c:v>304.14741499999991</c:v>
                </c:pt>
                <c:pt idx="302">
                  <c:v>304.14741499999991</c:v>
                </c:pt>
                <c:pt idx="303">
                  <c:v>298.61746199999988</c:v>
                </c:pt>
                <c:pt idx="304">
                  <c:v>293.0875089999999</c:v>
                </c:pt>
                <c:pt idx="305">
                  <c:v>287.55755599999992</c:v>
                </c:pt>
                <c:pt idx="306">
                  <c:v>265.4377439999999</c:v>
                </c:pt>
                <c:pt idx="307">
                  <c:v>243.31793199999993</c:v>
                </c:pt>
                <c:pt idx="308">
                  <c:v>243.31793199999993</c:v>
                </c:pt>
                <c:pt idx="309">
                  <c:v>237.78797899999992</c:v>
                </c:pt>
                <c:pt idx="310">
                  <c:v>232.25802599999997</c:v>
                </c:pt>
                <c:pt idx="311">
                  <c:v>215.66816699999995</c:v>
                </c:pt>
                <c:pt idx="312">
                  <c:v>174.831591</c:v>
                </c:pt>
                <c:pt idx="313">
                  <c:v>169.53366399999999</c:v>
                </c:pt>
                <c:pt idx="314">
                  <c:v>158.93780999999996</c:v>
                </c:pt>
                <c:pt idx="315">
                  <c:v>153.639883</c:v>
                </c:pt>
                <c:pt idx="316">
                  <c:v>148.34195599999998</c:v>
                </c:pt>
                <c:pt idx="317">
                  <c:v>143.04402899999997</c:v>
                </c:pt>
                <c:pt idx="318">
                  <c:v>148.34195599999998</c:v>
                </c:pt>
                <c:pt idx="319">
                  <c:v>185.42744499999998</c:v>
                </c:pt>
                <c:pt idx="320">
                  <c:v>211.91708</c:v>
                </c:pt>
                <c:pt idx="321">
                  <c:v>222.51293399999997</c:v>
                </c:pt>
                <c:pt idx="322">
                  <c:v>238.40671499999999</c:v>
                </c:pt>
                <c:pt idx="323">
                  <c:v>259.59842299999997</c:v>
                </c:pt>
                <c:pt idx="324">
                  <c:v>280.79013099999992</c:v>
                </c:pt>
                <c:pt idx="325">
                  <c:v>291.38598499999995</c:v>
                </c:pt>
                <c:pt idx="326">
                  <c:v>291.38598499999995</c:v>
                </c:pt>
                <c:pt idx="327">
                  <c:v>286.08805799999993</c:v>
                </c:pt>
                <c:pt idx="328">
                  <c:v>280.79013099999992</c:v>
                </c:pt>
                <c:pt idx="329">
                  <c:v>275.49220399999996</c:v>
                </c:pt>
                <c:pt idx="330">
                  <c:v>254.30049599999995</c:v>
                </c:pt>
                <c:pt idx="331">
                  <c:v>233.10878799999998</c:v>
                </c:pt>
                <c:pt idx="332">
                  <c:v>233.10878799999998</c:v>
                </c:pt>
                <c:pt idx="333">
                  <c:v>227.81086099999996</c:v>
                </c:pt>
                <c:pt idx="334">
                  <c:v>222.51293399999997</c:v>
                </c:pt>
                <c:pt idx="335">
                  <c:v>206.61915299999998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B-4CE6-BE22-335667A9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51296"/>
        <c:axId val="1373444640"/>
      </c:scatterChart>
      <c:valAx>
        <c:axId val="13734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4640"/>
        <c:crosses val="autoZero"/>
        <c:crossBetween val="midCat"/>
      </c:valAx>
      <c:valAx>
        <c:axId val="137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Component_hourly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- As_components'!$AD$4</c:f>
              <c:strCache>
                <c:ptCount val="1"/>
                <c:pt idx="0">
                  <c:v>Raw_norm1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- As_components'!$AB$5:$AB$28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'Demand - As_components'!$AD$5:$AD$28</c:f>
              <c:numCache>
                <c:formatCode>0.00</c:formatCode>
                <c:ptCount val="24"/>
                <c:pt idx="0">
                  <c:v>2.4875621890547258E-2</c:v>
                </c:pt>
                <c:pt idx="1">
                  <c:v>1.9900497512437804E-2</c:v>
                </c:pt>
                <c:pt idx="2">
                  <c:v>1.4925373134328353E-2</c:v>
                </c:pt>
                <c:pt idx="3">
                  <c:v>1.2437810945273629E-2</c:v>
                </c:pt>
                <c:pt idx="4">
                  <c:v>1.2437810945273629E-2</c:v>
                </c:pt>
                <c:pt idx="5">
                  <c:v>1.2437810945273629E-2</c:v>
                </c:pt>
                <c:pt idx="6">
                  <c:v>1.2437810945273629E-2</c:v>
                </c:pt>
                <c:pt idx="7">
                  <c:v>1.7412935323383082E-2</c:v>
                </c:pt>
                <c:pt idx="8">
                  <c:v>3.2338308457711434E-2</c:v>
                </c:pt>
                <c:pt idx="9">
                  <c:v>5.472636815920396E-2</c:v>
                </c:pt>
                <c:pt idx="10">
                  <c:v>6.218905472636814E-2</c:v>
                </c:pt>
                <c:pt idx="11">
                  <c:v>6.4676616915422869E-2</c:v>
                </c:pt>
                <c:pt idx="12">
                  <c:v>6.4676616915422869E-2</c:v>
                </c:pt>
                <c:pt idx="13">
                  <c:v>6.218905472636814E-2</c:v>
                </c:pt>
                <c:pt idx="14">
                  <c:v>5.9701492537313411E-2</c:v>
                </c:pt>
                <c:pt idx="15">
                  <c:v>5.9701492537313411E-2</c:v>
                </c:pt>
                <c:pt idx="16">
                  <c:v>5.9701492537313411E-2</c:v>
                </c:pt>
                <c:pt idx="17">
                  <c:v>6.218905472636814E-2</c:v>
                </c:pt>
                <c:pt idx="18">
                  <c:v>6.218905472636814E-2</c:v>
                </c:pt>
                <c:pt idx="19">
                  <c:v>5.9701492537313411E-2</c:v>
                </c:pt>
                <c:pt idx="20">
                  <c:v>5.472636815920396E-2</c:v>
                </c:pt>
                <c:pt idx="21">
                  <c:v>4.4776119402985058E-2</c:v>
                </c:pt>
                <c:pt idx="22">
                  <c:v>3.9800995024875607E-2</c:v>
                </c:pt>
                <c:pt idx="23">
                  <c:v>2.9850746268656705E-2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9-4405-BC8D-F2D71EBB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10896"/>
        <c:axId val="1617312560"/>
      </c:scatterChart>
      <c:valAx>
        <c:axId val="161731089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2560"/>
        <c:crosses val="autoZero"/>
        <c:crossBetween val="midCat"/>
      </c:valAx>
      <c:valAx>
        <c:axId val="16173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Component_weekday (norm)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 - As_components'!$AI$4</c:f>
              <c:strCache>
                <c:ptCount val="1"/>
                <c:pt idx="0">
                  <c:v>Raw_norm1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- As_components'!$AG$5:$AG$11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'Demand - As_components'!$AI$5:$AI$11</c:f>
              <c:numCache>
                <c:formatCode>0.00%</c:formatCode>
                <c:ptCount val="7"/>
                <c:pt idx="0">
                  <c:v>0.16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4-4775-BE1B-52FD3D56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36208"/>
        <c:axId val="1521826224"/>
      </c:scatterChart>
      <c:valAx>
        <c:axId val="152183620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6224"/>
        <c:crosses val="autoZero"/>
        <c:crossBetween val="midCat"/>
      </c:valAx>
      <c:valAx>
        <c:axId val="152182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Component_week</a:t>
            </a:r>
            <a:endParaRPr lang="en-US" baseline="0"/>
          </a:p>
          <a:p>
            <a:pPr>
              <a:defRPr/>
            </a:pPr>
            <a:r>
              <a:rPr lang="en-US" baseline="0"/>
              <a:t>(trend; absolute)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'Demand - As_components'!$AN$4</c:f>
              <c:strCache>
                <c:ptCount val="1"/>
                <c:pt idx="0">
                  <c:v>Raw_norm1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'Demand - As_components'!$AM$6:$AM$7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cat>
          <c:val>
            <c:numRef>
              <c:f>'Demand - As_components'!$AN$6:$AN$7</c:f>
              <c:numCache>
                <c:formatCode>General</c:formatCode>
                <c:ptCount val="2"/>
                <c:pt idx="0">
                  <c:v>0.33333333333333331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4DF8-8AAE-D50F1971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82432"/>
        <c:axId val="1529508864"/>
      </c:barChart>
      <c:catAx>
        <c:axId val="11286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08864"/>
        <c:crosses val="autoZero"/>
        <c:auto val="1"/>
        <c:lblAlgn val="ctr"/>
        <c:lblOffset val="100"/>
        <c:noMultiLvlLbl val="0"/>
      </c:catAx>
      <c:valAx>
        <c:axId val="1529508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563562</xdr:colOff>
      <xdr:row>8</xdr:row>
      <xdr:rowOff>49211</xdr:rowOff>
    </xdr:from>
    <xdr:to>
      <xdr:col>30</xdr:col>
      <xdr:colOff>314325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029C4-0A3F-E03C-4838-116829BF6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53</xdr:row>
      <xdr:rowOff>39687</xdr:rowOff>
    </xdr:from>
    <xdr:to>
      <xdr:col>22</xdr:col>
      <xdr:colOff>371474</xdr:colOff>
      <xdr:row>68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B76D-9159-F802-A402-A3164451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104776</xdr:colOff>
      <xdr:row>36</xdr:row>
      <xdr:rowOff>20637</xdr:rowOff>
    </xdr:from>
    <xdr:to>
      <xdr:col>13</xdr:col>
      <xdr:colOff>476251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42912-298C-FFBE-DF5C-4C62F032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268288</xdr:colOff>
      <xdr:row>36</xdr:row>
      <xdr:rowOff>131762</xdr:rowOff>
    </xdr:from>
    <xdr:to>
      <xdr:col>19</xdr:col>
      <xdr:colOff>111126</xdr:colOff>
      <xdr:row>50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E5290-9820-33E4-DCE6-1CC72EA7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239712</xdr:colOff>
      <xdr:row>37</xdr:row>
      <xdr:rowOff>11112</xdr:rowOff>
    </xdr:from>
    <xdr:to>
      <xdr:col>23</xdr:col>
      <xdr:colOff>539750</xdr:colOff>
      <xdr:row>50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C6B837-92A5-1B18-B39B-892325CCE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885826</xdr:colOff>
      <xdr:row>74</xdr:row>
      <xdr:rowOff>12699</xdr:rowOff>
    </xdr:from>
    <xdr:to>
      <xdr:col>23</xdr:col>
      <xdr:colOff>323851</xdr:colOff>
      <xdr:row>94</xdr:row>
      <xdr:rowOff>60324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1F23E-4EDA-4BCE-82EC-4610C072A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304800</xdr:colOff>
      <xdr:row>37</xdr:row>
      <xdr:rowOff>104775</xdr:rowOff>
    </xdr:from>
    <xdr:to>
      <xdr:col>31</xdr:col>
      <xdr:colOff>454314</xdr:colOff>
      <xdr:row>50</xdr:row>
      <xdr:rowOff>85870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944E4A-3AC8-4F61-BEBF-0BC9998B9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269730</xdr:colOff>
      <xdr:row>37</xdr:row>
      <xdr:rowOff>168275</xdr:rowOff>
    </xdr:from>
    <xdr:to>
      <xdr:col>38</xdr:col>
      <xdr:colOff>8659</xdr:colOff>
      <xdr:row>51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40A9CA-DA03-4632-BD89-36A89F811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257895</xdr:colOff>
      <xdr:row>37</xdr:row>
      <xdr:rowOff>65232</xdr:rowOff>
    </xdr:from>
    <xdr:to>
      <xdr:col>42</xdr:col>
      <xdr:colOff>531379</xdr:colOff>
      <xdr:row>51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A555AA-E40E-421D-B06C-C942BA21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314325</xdr:colOff>
      <xdr:row>51</xdr:row>
      <xdr:rowOff>180975</xdr:rowOff>
    </xdr:from>
    <xdr:to>
      <xdr:col>43</xdr:col>
      <xdr:colOff>109971</xdr:colOff>
      <xdr:row>67</xdr:row>
      <xdr:rowOff>25401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8CD7F-01F2-4CF3-94E3-7F2E2E174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239279</xdr:colOff>
      <xdr:row>51</xdr:row>
      <xdr:rowOff>173037</xdr:rowOff>
    </xdr:from>
    <xdr:to>
      <xdr:col>22</xdr:col>
      <xdr:colOff>519545</xdr:colOff>
      <xdr:row>67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28C7B-755A-49B7-8B4E-96B7B0D4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82551</xdr:colOff>
      <xdr:row>35</xdr:row>
      <xdr:rowOff>125412</xdr:rowOff>
    </xdr:from>
    <xdr:to>
      <xdr:col>12</xdr:col>
      <xdr:colOff>454026</xdr:colOff>
      <xdr:row>48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610AE-F76D-44DE-9755-C37E06F1B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112713</xdr:colOff>
      <xdr:row>35</xdr:row>
      <xdr:rowOff>86734</xdr:rowOff>
    </xdr:from>
    <xdr:to>
      <xdr:col>17</xdr:col>
      <xdr:colOff>571501</xdr:colOff>
      <xdr:row>49</xdr:row>
      <xdr:rowOff>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0C6CD8-7D8F-403F-ABC0-DE0C3862A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278678</xdr:colOff>
      <xdr:row>35</xdr:row>
      <xdr:rowOff>80385</xdr:rowOff>
    </xdr:from>
    <xdr:to>
      <xdr:col>22</xdr:col>
      <xdr:colOff>578716</xdr:colOff>
      <xdr:row>49</xdr:row>
      <xdr:rowOff>26266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3E136-1B89-40B8-B565-816DC0ADD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34</xdr:row>
      <xdr:rowOff>76778</xdr:rowOff>
    </xdr:from>
    <xdr:to>
      <xdr:col>30</xdr:col>
      <xdr:colOff>390814</xdr:colOff>
      <xdr:row>47</xdr:row>
      <xdr:rowOff>75190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A0235F-2BE4-47D1-94E0-00A516BB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82406</xdr:colOff>
      <xdr:row>34</xdr:row>
      <xdr:rowOff>38100</xdr:rowOff>
    </xdr:from>
    <xdr:to>
      <xdr:col>36</xdr:col>
      <xdr:colOff>404379</xdr:colOff>
      <xdr:row>47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8554A4-EB2A-490F-8A91-B3FD181D7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141286</xdr:colOff>
      <xdr:row>34</xdr:row>
      <xdr:rowOff>38101</xdr:rowOff>
    </xdr:from>
    <xdr:to>
      <xdr:col>42</xdr:col>
      <xdr:colOff>83993</xdr:colOff>
      <xdr:row>47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11BD77-5B46-4F3C-B7BA-3AFE47E3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389369</xdr:colOff>
      <xdr:row>50</xdr:row>
      <xdr:rowOff>145184</xdr:rowOff>
    </xdr:from>
    <xdr:to>
      <xdr:col>42</xdr:col>
      <xdr:colOff>438149</xdr:colOff>
      <xdr:row>65</xdr:row>
      <xdr:rowOff>169141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D2AAD7-9B80-4C48-ADCD-547A34087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6E8A-8401-4F89-98A5-3CBAE61ABA1C}">
  <sheetPr>
    <tabColor theme="7"/>
  </sheetPr>
  <dimension ref="A1:F30"/>
  <sheetViews>
    <sheetView showGridLines="0" tabSelected="1" workbookViewId="0">
      <selection activeCell="A30" sqref="A30"/>
    </sheetView>
  </sheetViews>
  <sheetFormatPr defaultColWidth="8.85546875" defaultRowHeight="15" x14ac:dyDescent="0.25"/>
  <cols>
    <col min="1" max="1" width="57.42578125" customWidth="1"/>
    <col min="2" max="2" width="23.42578125" customWidth="1"/>
    <col min="3" max="3" width="16.42578125" customWidth="1"/>
  </cols>
  <sheetData>
    <row r="1" spans="1:6" x14ac:dyDescent="0.25">
      <c r="A1" s="14" t="s">
        <v>0</v>
      </c>
      <c r="B1" s="15"/>
      <c r="C1" s="15"/>
      <c r="D1" s="15"/>
      <c r="E1" s="15"/>
      <c r="F1" s="15"/>
    </row>
    <row r="2" spans="1:6" x14ac:dyDescent="0.25">
      <c r="A2" s="16" t="s">
        <v>1</v>
      </c>
      <c r="B2" s="17"/>
      <c r="C2" s="17"/>
      <c r="D2" s="17"/>
      <c r="E2" s="17"/>
      <c r="F2" s="17"/>
    </row>
    <row r="3" spans="1:6" x14ac:dyDescent="0.25">
      <c r="A3" s="21" t="s">
        <v>2</v>
      </c>
    </row>
    <row r="4" spans="1:6" x14ac:dyDescent="0.25">
      <c r="A4" s="4" t="s">
        <v>3</v>
      </c>
    </row>
    <row r="5" spans="1:6" x14ac:dyDescent="0.25">
      <c r="A5" t="s">
        <v>4</v>
      </c>
      <c r="B5" s="34" t="s">
        <v>48</v>
      </c>
      <c r="D5" s="13" t="s">
        <v>5</v>
      </c>
    </row>
    <row r="6" spans="1:6" x14ac:dyDescent="0.25">
      <c r="D6" s="13" t="s">
        <v>6</v>
      </c>
    </row>
    <row r="7" spans="1:6" x14ac:dyDescent="0.25">
      <c r="D7" s="13" t="s">
        <v>7</v>
      </c>
    </row>
    <row r="8" spans="1:6" x14ac:dyDescent="0.25">
      <c r="A8" s="4" t="s">
        <v>8</v>
      </c>
      <c r="D8" s="24"/>
    </row>
    <row r="9" spans="1:6" x14ac:dyDescent="0.25">
      <c r="A9" t="s">
        <v>9</v>
      </c>
      <c r="B9" s="34" t="s">
        <v>48</v>
      </c>
      <c r="D9" s="13" t="s">
        <v>10</v>
      </c>
    </row>
    <row r="10" spans="1:6" x14ac:dyDescent="0.25">
      <c r="A10" s="11" t="s">
        <v>11</v>
      </c>
      <c r="B10" s="34">
        <v>1.7</v>
      </c>
      <c r="D10" s="13" t="s">
        <v>6</v>
      </c>
    </row>
    <row r="11" spans="1:6" x14ac:dyDescent="0.25">
      <c r="D11" s="13" t="s">
        <v>68</v>
      </c>
    </row>
    <row r="12" spans="1:6" x14ac:dyDescent="0.25">
      <c r="A12" s="4" t="s">
        <v>69</v>
      </c>
      <c r="D12" s="13"/>
    </row>
    <row r="13" spans="1:6" x14ac:dyDescent="0.25">
      <c r="A13" t="s">
        <v>70</v>
      </c>
      <c r="B13" s="34" t="s">
        <v>76</v>
      </c>
      <c r="C13" s="4" t="str">
        <f>IF(AND(B13="YES",COUNTIF('Demand - Fully_custom'!L:L,"FALSE")&gt;0),"Issue","Ok")</f>
        <v>Ok</v>
      </c>
      <c r="D13" s="13" t="s">
        <v>77</v>
      </c>
    </row>
    <row r="14" spans="1:6" x14ac:dyDescent="0.25">
      <c r="D14" s="13" t="s">
        <v>78</v>
      </c>
    </row>
    <row r="15" spans="1:6" x14ac:dyDescent="0.25">
      <c r="A15" s="4" t="s">
        <v>12</v>
      </c>
    </row>
    <row r="16" spans="1:6" x14ac:dyDescent="0.25">
      <c r="A16" t="s">
        <v>13</v>
      </c>
      <c r="B16" t="s">
        <v>14</v>
      </c>
      <c r="C16" s="18" t="s">
        <v>15</v>
      </c>
    </row>
    <row r="17" spans="1:6" x14ac:dyDescent="0.25">
      <c r="A17" t="s">
        <v>16</v>
      </c>
      <c r="B17" t="s">
        <v>80</v>
      </c>
    </row>
    <row r="18" spans="1:6" x14ac:dyDescent="0.25">
      <c r="A18" t="s">
        <v>17</v>
      </c>
      <c r="B18" t="s">
        <v>18</v>
      </c>
    </row>
    <row r="21" spans="1:6" x14ac:dyDescent="0.25">
      <c r="A21" s="19" t="s">
        <v>20</v>
      </c>
      <c r="B21" s="20"/>
      <c r="C21" s="20"/>
      <c r="D21" s="20"/>
      <c r="E21" s="20"/>
      <c r="F21" s="20"/>
    </row>
    <row r="22" spans="1:6" x14ac:dyDescent="0.25">
      <c r="A22" s="21" t="s">
        <v>19</v>
      </c>
    </row>
    <row r="23" spans="1:6" x14ac:dyDescent="0.25">
      <c r="A23" s="4" t="s">
        <v>50</v>
      </c>
    </row>
    <row r="24" spans="1:6" x14ac:dyDescent="0.25">
      <c r="A24" t="s">
        <v>4</v>
      </c>
      <c r="B24" s="34" t="s">
        <v>48</v>
      </c>
      <c r="D24" s="13" t="s">
        <v>21</v>
      </c>
    </row>
    <row r="25" spans="1:6" x14ac:dyDescent="0.25">
      <c r="D25" s="13" t="s">
        <v>22</v>
      </c>
    </row>
    <row r="26" spans="1:6" x14ac:dyDescent="0.25">
      <c r="D26" s="13" t="s">
        <v>23</v>
      </c>
    </row>
    <row r="27" spans="1:6" x14ac:dyDescent="0.25">
      <c r="A27" s="4" t="s">
        <v>12</v>
      </c>
    </row>
    <row r="28" spans="1:6" x14ac:dyDescent="0.25">
      <c r="A28" t="s">
        <v>13</v>
      </c>
      <c r="B28" t="s">
        <v>14</v>
      </c>
    </row>
    <row r="29" spans="1:6" x14ac:dyDescent="0.25">
      <c r="A29" t="s">
        <v>16</v>
      </c>
      <c r="B29" t="s">
        <v>80</v>
      </c>
    </row>
    <row r="30" spans="1:6" x14ac:dyDescent="0.25">
      <c r="A30" t="s">
        <v>17</v>
      </c>
      <c r="B30" t="s">
        <v>24</v>
      </c>
    </row>
  </sheetData>
  <sheetProtection sheet="1" objects="1" scenarios="1"/>
  <dataValidations count="4">
    <dataValidation type="list" allowBlank="1" showInputMessage="1" showErrorMessage="1" sqref="B5 B24" xr:uid="{CEC3C255-CEB2-45B5-827F-7ED08A95A8E1}">
      <formula1>"As_components,Fully_custom"</formula1>
    </dataValidation>
    <dataValidation type="list" allowBlank="1" showInputMessage="1" showErrorMessage="1" sqref="B9" xr:uid="{761BF0E5-6561-4D18-A7F2-9F4A7AD66368}">
      <formula1>"As_components,Fully_custom,Scalar_from_ambulance"</formula1>
    </dataValidation>
    <dataValidation type="decimal" operator="greaterThanOrEqual" allowBlank="1" showInputMessage="1" showErrorMessage="1" sqref="B10" xr:uid="{027E0256-C1E0-4A91-8084-1C51C095C108}">
      <formula1>0</formula1>
    </dataValidation>
    <dataValidation type="list" allowBlank="1" showInputMessage="1" showErrorMessage="1" sqref="B13" xr:uid="{A65B5327-04D7-4253-8C54-28D7B59A0C2C}">
      <formula1>"No,Yes"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7946-B487-45BD-8E90-BEB38AE84DE3}">
  <sheetPr>
    <tabColor theme="4" tint="0.39997558519241921"/>
  </sheetPr>
  <dimension ref="A1:J361"/>
  <sheetViews>
    <sheetView showGridLines="0" workbookViewId="0">
      <selection activeCell="E2" sqref="E2"/>
    </sheetView>
  </sheetViews>
  <sheetFormatPr defaultColWidth="8.85546875" defaultRowHeight="15" x14ac:dyDescent="0.25"/>
  <cols>
    <col min="4" max="4" width="17.85546875" customWidth="1"/>
    <col min="5" max="5" width="18" customWidth="1"/>
  </cols>
  <sheetData>
    <row r="1" spans="1:10" x14ac:dyDescent="0.25">
      <c r="A1" s="1" t="s">
        <v>25</v>
      </c>
      <c r="B1" s="1" t="s">
        <v>14</v>
      </c>
      <c r="C1" s="1" t="s">
        <v>26</v>
      </c>
      <c r="D1" s="2" t="s">
        <v>27</v>
      </c>
      <c r="E1" s="2" t="s">
        <v>28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41</v>
      </c>
    </row>
    <row r="2" spans="1:10" x14ac:dyDescent="0.25">
      <c r="A2" s="1">
        <v>1</v>
      </c>
      <c r="B2" s="1">
        <v>0</v>
      </c>
      <c r="C2" s="1">
        <v>0</v>
      </c>
      <c r="D2" s="5">
        <f>IF(c_type="As_components",VLOOKUP('Demand-Enforced'!C2,T_comp_constructed,4,0),VLOOKUP('Demand-Enforced'!C2,T_fully_custom,4,0))</f>
        <v>67</v>
      </c>
      <c r="E2" s="6">
        <f>IF(c_direct_type="Scalar_from_ambulance",c_direct_uplift*'Demand-Enforced'!D2,IF(c_direct_type="Fully_custom",VLOOKUP('Demand-Enforced'!C2,T_fully_custom,5,0),VLOOKUP(C2,[0]!T_comp_constructed,5,0)))</f>
        <v>101</v>
      </c>
      <c r="F2" s="27">
        <f ca="1">IF(c_cattime="Yes",VLOOKUP('Demand-Enforced'!$C2,T_fully_custom,MATCH(F$1,OFFSET(T_fully_custom,0,0,1,),0),0),"")</f>
        <v>0.17</v>
      </c>
      <c r="G2" s="27">
        <f ca="1">IF(c_cattime="Yes",VLOOKUP('Demand-Enforced'!$C2,T_fully_custom,MATCH(G$1,OFFSET(T_fully_custom,0,0,1,),0),0),"")</f>
        <v>0.63800000000000001</v>
      </c>
      <c r="H2" s="27">
        <f ca="1">IF(c_cattime="Yes",VLOOKUP('Demand-Enforced'!$C2,T_fully_custom,MATCH(H$1,OFFSET(T_fully_custom,0,0,1,),0),0),"")</f>
        <v>0.18</v>
      </c>
      <c r="I2" s="27">
        <f ca="1">IF(c_cattime="Yes",VLOOKUP('Demand-Enforced'!$C2,T_fully_custom,MATCH(I$1,OFFSET(T_fully_custom,0,0,1,),0),0),"")</f>
        <v>1.2000000000000011E-2</v>
      </c>
      <c r="J2" s="29">
        <f t="shared" ref="J2:J65" si="0">E2/D2</f>
        <v>1.5074626865671641</v>
      </c>
    </row>
    <row r="3" spans="1:10" x14ac:dyDescent="0.25">
      <c r="A3" s="1">
        <v>1</v>
      </c>
      <c r="B3" s="1">
        <v>1</v>
      </c>
      <c r="C3" s="1">
        <v>60</v>
      </c>
      <c r="D3" s="5">
        <f>IF(c_type="As_components",VLOOKUP('Demand-Enforced'!C3,T_comp_constructed,4,0),VLOOKUP('Demand-Enforced'!C3,T_fully_custom,4,0))</f>
        <v>66</v>
      </c>
      <c r="E3" s="6">
        <f>IF(c_direct_type="Scalar_from_ambulance",c_direct_uplift*'Demand-Enforced'!D3,IF(c_direct_type="Fully_custom",VLOOKUP('Demand-Enforced'!C3,T_fully_custom,5,0),VLOOKUP(C3,[0]!T_comp_constructed,5,0)))</f>
        <v>93</v>
      </c>
      <c r="F3" s="27">
        <f ca="1">IF(c_cattime="Yes",VLOOKUP('Demand-Enforced'!$C3,T_fully_custom,MATCH(F$1,OFFSET(T_fully_custom,0,0,1,),0),0),"")</f>
        <v>0.17</v>
      </c>
      <c r="G3" s="27">
        <f ca="1">IF(c_cattime="Yes",VLOOKUP('Demand-Enforced'!$C3,T_fully_custom,MATCH(G$1,OFFSET(T_fully_custom,0,0,1,),0),0),"")</f>
        <v>0.64100000000000001</v>
      </c>
      <c r="H3" s="27">
        <f ca="1">IF(c_cattime="Yes",VLOOKUP('Demand-Enforced'!$C3,T_fully_custom,MATCH(H$1,OFFSET(T_fully_custom,0,0,1,),0),0),"")</f>
        <v>0.18</v>
      </c>
      <c r="I3" s="27">
        <f ca="1">IF(c_cattime="Yes",VLOOKUP('Demand-Enforced'!$C3,T_fully_custom,MATCH(I$1,OFFSET(T_fully_custom,0,0,1,),0),0),"")</f>
        <v>8.999999999999897E-3</v>
      </c>
      <c r="J3" s="29">
        <f t="shared" si="0"/>
        <v>1.4090909090909092</v>
      </c>
    </row>
    <row r="4" spans="1:10" x14ac:dyDescent="0.25">
      <c r="A4" s="1">
        <v>1</v>
      </c>
      <c r="B4" s="1">
        <v>2</v>
      </c>
      <c r="C4" s="1">
        <v>120</v>
      </c>
      <c r="D4" s="5">
        <f>IF(c_type="As_components",VLOOKUP('Demand-Enforced'!C4,T_comp_constructed,4,0),VLOOKUP('Demand-Enforced'!C4,T_fully_custom,4,0))</f>
        <v>58</v>
      </c>
      <c r="E4" s="6">
        <f>IF(c_direct_type="Scalar_from_ambulance",c_direct_uplift*'Demand-Enforced'!D4,IF(c_direct_type="Fully_custom",VLOOKUP('Demand-Enforced'!C4,T_fully_custom,5,0),VLOOKUP(C4,[0]!T_comp_constructed,5,0)))</f>
        <v>69</v>
      </c>
      <c r="F4" s="27">
        <f ca="1">IF(c_cattime="Yes",VLOOKUP('Demand-Enforced'!$C4,T_fully_custom,MATCH(F$1,OFFSET(T_fully_custom,0,0,1,),0),0),"")</f>
        <v>0.15</v>
      </c>
      <c r="G4" s="27">
        <f ca="1">IF(c_cattime="Yes",VLOOKUP('Demand-Enforced'!$C4,T_fully_custom,MATCH(G$1,OFFSET(T_fully_custom,0,0,1,),0),0),"")</f>
        <v>0.65700000000000003</v>
      </c>
      <c r="H4" s="27">
        <f ca="1">IF(c_cattime="Yes",VLOOKUP('Demand-Enforced'!$C4,T_fully_custom,MATCH(H$1,OFFSET(T_fully_custom,0,0,1,),0),0),"")</f>
        <v>0.19</v>
      </c>
      <c r="I4" s="27">
        <f ca="1">IF(c_cattime="Yes",VLOOKUP('Demand-Enforced'!$C4,T_fully_custom,MATCH(I$1,OFFSET(T_fully_custom,0,0,1,),0),0),"")</f>
        <v>2.9999999999998916E-3</v>
      </c>
      <c r="J4" s="29">
        <f t="shared" si="0"/>
        <v>1.1896551724137931</v>
      </c>
    </row>
    <row r="5" spans="1:10" x14ac:dyDescent="0.25">
      <c r="A5" s="1">
        <v>1</v>
      </c>
      <c r="B5" s="1">
        <v>3</v>
      </c>
      <c r="C5" s="1">
        <v>180</v>
      </c>
      <c r="D5" s="5">
        <f>IF(c_type="As_components",VLOOKUP('Demand-Enforced'!C5,T_comp_constructed,4,0),VLOOKUP('Demand-Enforced'!C5,T_fully_custom,4,0))</f>
        <v>52</v>
      </c>
      <c r="E5" s="6">
        <f>IF(c_direct_type="Scalar_from_ambulance",c_direct_uplift*'Demand-Enforced'!D5,IF(c_direct_type="Fully_custom",VLOOKUP('Demand-Enforced'!C5,T_fully_custom,5,0),VLOOKUP(C5,[0]!T_comp_constructed,5,0)))</f>
        <v>58</v>
      </c>
      <c r="F5" s="27">
        <f ca="1">IF(c_cattime="Yes",VLOOKUP('Demand-Enforced'!$C5,T_fully_custom,MATCH(F$1,OFFSET(T_fully_custom,0,0,1,),0),0),"")</f>
        <v>0.13</v>
      </c>
      <c r="G5" s="27">
        <f ca="1">IF(c_cattime="Yes",VLOOKUP('Demand-Enforced'!$C5,T_fully_custom,MATCH(G$1,OFFSET(T_fully_custom,0,0,1,),0),0),"")</f>
        <v>0.67300000000000004</v>
      </c>
      <c r="H5" s="27">
        <f ca="1">IF(c_cattime="Yes",VLOOKUP('Demand-Enforced'!$C5,T_fully_custom,MATCH(H$1,OFFSET(T_fully_custom,0,0,1,),0),0),"")</f>
        <v>0.19</v>
      </c>
      <c r="I5" s="27">
        <f ca="1">IF(c_cattime="Yes",VLOOKUP('Demand-Enforced'!$C5,T_fully_custom,MATCH(I$1,OFFSET(T_fully_custom,0,0,1,),0),0),"")</f>
        <v>6.9999999999998952E-3</v>
      </c>
      <c r="J5" s="29">
        <f t="shared" si="0"/>
        <v>1.1153846153846154</v>
      </c>
    </row>
    <row r="6" spans="1:10" x14ac:dyDescent="0.25">
      <c r="A6" s="1">
        <v>1</v>
      </c>
      <c r="B6" s="1">
        <v>4</v>
      </c>
      <c r="C6" s="1">
        <v>240</v>
      </c>
      <c r="D6" s="5">
        <f>IF(c_type="As_components",VLOOKUP('Demand-Enforced'!C6,T_comp_constructed,4,0),VLOOKUP('Demand-Enforced'!C6,T_fully_custom,4,0))</f>
        <v>55</v>
      </c>
      <c r="E6" s="6">
        <f>IF(c_direct_type="Scalar_from_ambulance",c_direct_uplift*'Demand-Enforced'!D6,IF(c_direct_type="Fully_custom",VLOOKUP('Demand-Enforced'!C6,T_fully_custom,5,0),VLOOKUP(C6,[0]!T_comp_constructed,5,0)))</f>
        <v>58</v>
      </c>
      <c r="F6" s="27">
        <f ca="1">IF(c_cattime="Yes",VLOOKUP('Demand-Enforced'!$C6,T_fully_custom,MATCH(F$1,OFFSET(T_fully_custom,0,0,1,),0),0),"")</f>
        <v>0.13</v>
      </c>
      <c r="G6" s="27">
        <f ca="1">IF(c_cattime="Yes",VLOOKUP('Demand-Enforced'!$C6,T_fully_custom,MATCH(G$1,OFFSET(T_fully_custom,0,0,1,),0),0),"")</f>
        <v>0.67500000000000004</v>
      </c>
      <c r="H6" s="27">
        <f ca="1">IF(c_cattime="Yes",VLOOKUP('Demand-Enforced'!$C6,T_fully_custom,MATCH(H$1,OFFSET(T_fully_custom,0,0,1,),0),0),"")</f>
        <v>0.19</v>
      </c>
      <c r="I6" s="27">
        <f ca="1">IF(c_cattime="Yes",VLOOKUP('Demand-Enforced'!$C6,T_fully_custom,MATCH(I$1,OFFSET(T_fully_custom,0,0,1,),0),0),"")</f>
        <v>4.9999999999998934E-3</v>
      </c>
      <c r="J6" s="29">
        <f t="shared" si="0"/>
        <v>1.0545454545454545</v>
      </c>
    </row>
    <row r="7" spans="1:10" x14ac:dyDescent="0.25">
      <c r="A7" s="1">
        <v>1</v>
      </c>
      <c r="B7" s="1">
        <v>5</v>
      </c>
      <c r="C7" s="1">
        <v>300</v>
      </c>
      <c r="D7" s="5">
        <f>IF(c_type="As_components",VLOOKUP('Demand-Enforced'!C7,T_comp_constructed,4,0),VLOOKUP('Demand-Enforced'!C7,T_fully_custom,4,0))</f>
        <v>57</v>
      </c>
      <c r="E7" s="6">
        <f>IF(c_direct_type="Scalar_from_ambulance",c_direct_uplift*'Demand-Enforced'!D7,IF(c_direct_type="Fully_custom",VLOOKUP('Demand-Enforced'!C7,T_fully_custom,5,0),VLOOKUP(C7,[0]!T_comp_constructed,5,0)))</f>
        <v>58</v>
      </c>
      <c r="F7" s="27">
        <f ca="1">IF(c_cattime="Yes",VLOOKUP('Demand-Enforced'!$C7,T_fully_custom,MATCH(F$1,OFFSET(T_fully_custom,0,0,1,),0),0),"")</f>
        <v>0.13</v>
      </c>
      <c r="G7" s="27">
        <f ca="1">IF(c_cattime="Yes",VLOOKUP('Demand-Enforced'!$C7,T_fully_custom,MATCH(G$1,OFFSET(T_fully_custom,0,0,1,),0),0),"")</f>
        <v>0.67100000000000004</v>
      </c>
      <c r="H7" s="27">
        <f ca="1">IF(c_cattime="Yes",VLOOKUP('Demand-Enforced'!$C7,T_fully_custom,MATCH(H$1,OFFSET(T_fully_custom,0,0,1,),0),0),"")</f>
        <v>0.19</v>
      </c>
      <c r="I7" s="27">
        <f ca="1">IF(c_cattime="Yes",VLOOKUP('Demand-Enforced'!$C7,T_fully_custom,MATCH(I$1,OFFSET(T_fully_custom,0,0,1,),0),0),"")</f>
        <v>8.999999999999897E-3</v>
      </c>
      <c r="J7" s="29">
        <f t="shared" si="0"/>
        <v>1.0175438596491229</v>
      </c>
    </row>
    <row r="8" spans="1:10" x14ac:dyDescent="0.25">
      <c r="A8" s="1">
        <v>1</v>
      </c>
      <c r="B8" s="1">
        <v>6</v>
      </c>
      <c r="C8" s="1">
        <v>360</v>
      </c>
      <c r="D8" s="5">
        <f>IF(c_type="As_components",VLOOKUP('Demand-Enforced'!C8,T_comp_constructed,4,0),VLOOKUP('Demand-Enforced'!C8,T_fully_custom,4,0))</f>
        <v>62</v>
      </c>
      <c r="E8" s="6">
        <f>IF(c_direct_type="Scalar_from_ambulance",c_direct_uplift*'Demand-Enforced'!D8,IF(c_direct_type="Fully_custom",VLOOKUP('Demand-Enforced'!C8,T_fully_custom,5,0),VLOOKUP(C8,[0]!T_comp_constructed,5,0)))</f>
        <v>58</v>
      </c>
      <c r="F8" s="27">
        <f ca="1">IF(c_cattime="Yes",VLOOKUP('Demand-Enforced'!$C8,T_fully_custom,MATCH(F$1,OFFSET(T_fully_custom,0,0,1,),0),0),"")</f>
        <v>0.12</v>
      </c>
      <c r="G8" s="27">
        <f ca="1">IF(c_cattime="Yes",VLOOKUP('Demand-Enforced'!$C8,T_fully_custom,MATCH(G$1,OFFSET(T_fully_custom,0,0,1,),0),0),"")</f>
        <v>0.68300000000000005</v>
      </c>
      <c r="H8" s="27">
        <f ca="1">IF(c_cattime="Yes",VLOOKUP('Demand-Enforced'!$C8,T_fully_custom,MATCH(H$1,OFFSET(T_fully_custom,0,0,1,),0),0),"")</f>
        <v>0.19</v>
      </c>
      <c r="I8" s="27">
        <f ca="1">IF(c_cattime="Yes",VLOOKUP('Demand-Enforced'!$C8,T_fully_custom,MATCH(I$1,OFFSET(T_fully_custom,0,0,1,),0),0),"")</f>
        <v>6.9999999999998952E-3</v>
      </c>
      <c r="J8" s="29">
        <f t="shared" si="0"/>
        <v>0.93548387096774188</v>
      </c>
    </row>
    <row r="9" spans="1:10" x14ac:dyDescent="0.25">
      <c r="A9" s="1">
        <v>1</v>
      </c>
      <c r="B9" s="1">
        <v>7</v>
      </c>
      <c r="C9" s="1">
        <v>420</v>
      </c>
      <c r="D9" s="5">
        <f>IF(c_type="As_components",VLOOKUP('Demand-Enforced'!C9,T_comp_constructed,4,0),VLOOKUP('Demand-Enforced'!C9,T_fully_custom,4,0))</f>
        <v>84</v>
      </c>
      <c r="E9" s="6">
        <f>IF(c_direct_type="Scalar_from_ambulance",c_direct_uplift*'Demand-Enforced'!D9,IF(c_direct_type="Fully_custom",VLOOKUP('Demand-Enforced'!C9,T_fully_custom,5,0),VLOOKUP(C9,[0]!T_comp_constructed,5,0)))</f>
        <v>81</v>
      </c>
      <c r="F9" s="27">
        <f ca="1">IF(c_cattime="Yes",VLOOKUP('Demand-Enforced'!$C9,T_fully_custom,MATCH(F$1,OFFSET(T_fully_custom,0,0,1,),0),0),"")</f>
        <v>0.13</v>
      </c>
      <c r="G9" s="27">
        <f ca="1">IF(c_cattime="Yes",VLOOKUP('Demand-Enforced'!$C9,T_fully_custom,MATCH(G$1,OFFSET(T_fully_custom,0,0,1,),0),0),"")</f>
        <v>0.67500000000000004</v>
      </c>
      <c r="H9" s="27">
        <f ca="1">IF(c_cattime="Yes",VLOOKUP('Demand-Enforced'!$C9,T_fully_custom,MATCH(H$1,OFFSET(T_fully_custom,0,0,1,),0),0),"")</f>
        <v>0.19</v>
      </c>
      <c r="I9" s="27">
        <f ca="1">IF(c_cattime="Yes",VLOOKUP('Demand-Enforced'!$C9,T_fully_custom,MATCH(I$1,OFFSET(T_fully_custom,0,0,1,),0),0),"")</f>
        <v>4.9999999999998934E-3</v>
      </c>
      <c r="J9" s="29">
        <f t="shared" si="0"/>
        <v>0.9642857142857143</v>
      </c>
    </row>
    <row r="10" spans="1:10" x14ac:dyDescent="0.25">
      <c r="A10" s="1">
        <v>1</v>
      </c>
      <c r="B10" s="1">
        <v>8</v>
      </c>
      <c r="C10" s="1">
        <v>480</v>
      </c>
      <c r="D10" s="5">
        <f>IF(c_type="As_components",VLOOKUP('Demand-Enforced'!C10,T_comp_constructed,4,0),VLOOKUP('Demand-Enforced'!C10,T_fully_custom,4,0))</f>
        <v>118</v>
      </c>
      <c r="E10" s="6">
        <f>IF(c_direct_type="Scalar_from_ambulance",c_direct_uplift*'Demand-Enforced'!D10,IF(c_direct_type="Fully_custom",VLOOKUP('Demand-Enforced'!C10,T_fully_custom,5,0),VLOOKUP(C10,[0]!T_comp_constructed,5,0)))</f>
        <v>150</v>
      </c>
      <c r="F10" s="27">
        <f ca="1">IF(c_cattime="Yes",VLOOKUP('Demand-Enforced'!$C10,T_fully_custom,MATCH(F$1,OFFSET(T_fully_custom,0,0,1,),0),0),"")</f>
        <v>0.12</v>
      </c>
      <c r="G10" s="27">
        <f ca="1">IF(c_cattime="Yes",VLOOKUP('Demand-Enforced'!$C10,T_fully_custom,MATCH(G$1,OFFSET(T_fully_custom,0,0,1,),0),0),"")</f>
        <v>0.67900000000000005</v>
      </c>
      <c r="H10" s="27">
        <f ca="1">IF(c_cattime="Yes",VLOOKUP('Demand-Enforced'!$C10,T_fully_custom,MATCH(H$1,OFFSET(T_fully_custom,0,0,1,),0),0),"")</f>
        <v>0.19</v>
      </c>
      <c r="I10" s="27">
        <f ca="1">IF(c_cattime="Yes",VLOOKUP('Demand-Enforced'!$C10,T_fully_custom,MATCH(I$1,OFFSET(T_fully_custom,0,0,1,),0),0),"")</f>
        <v>1.0999999999999899E-2</v>
      </c>
      <c r="J10" s="29">
        <f t="shared" si="0"/>
        <v>1.271186440677966</v>
      </c>
    </row>
    <row r="11" spans="1:10" x14ac:dyDescent="0.25">
      <c r="A11" s="1">
        <v>1</v>
      </c>
      <c r="B11" s="1">
        <v>9</v>
      </c>
      <c r="C11" s="1">
        <v>540</v>
      </c>
      <c r="D11" s="5">
        <f>IF(c_type="As_components",VLOOKUP('Demand-Enforced'!C11,T_comp_constructed,4,0),VLOOKUP('Demand-Enforced'!C11,T_fully_custom,4,0))</f>
        <v>134</v>
      </c>
      <c r="E11" s="6">
        <f>IF(c_direct_type="Scalar_from_ambulance",c_direct_uplift*'Demand-Enforced'!D11,IF(c_direct_type="Fully_custom",VLOOKUP('Demand-Enforced'!C11,T_fully_custom,5,0),VLOOKUP(C11,[0]!T_comp_constructed,5,0)))</f>
        <v>255</v>
      </c>
      <c r="F11" s="27">
        <f ca="1">IF(c_cattime="Yes",VLOOKUP('Demand-Enforced'!$C11,T_fully_custom,MATCH(F$1,OFFSET(T_fully_custom,0,0,1,),0),0),"")</f>
        <v>0.13</v>
      </c>
      <c r="G11" s="27">
        <f ca="1">IF(c_cattime="Yes",VLOOKUP('Demand-Enforced'!$C11,T_fully_custom,MATCH(G$1,OFFSET(T_fully_custom,0,0,1,),0),0),"")</f>
        <v>0.67300000000000004</v>
      </c>
      <c r="H11" s="27">
        <f ca="1">IF(c_cattime="Yes",VLOOKUP('Demand-Enforced'!$C11,T_fully_custom,MATCH(H$1,OFFSET(T_fully_custom,0,0,1,),0),0),"")</f>
        <v>0.19</v>
      </c>
      <c r="I11" s="27">
        <f ca="1">IF(c_cattime="Yes",VLOOKUP('Demand-Enforced'!$C11,T_fully_custom,MATCH(I$1,OFFSET(T_fully_custom,0,0,1,),0),0),"")</f>
        <v>6.9999999999998952E-3</v>
      </c>
      <c r="J11" s="29">
        <f t="shared" si="0"/>
        <v>1.9029850746268657</v>
      </c>
    </row>
    <row r="12" spans="1:10" x14ac:dyDescent="0.25">
      <c r="A12" s="1">
        <v>1</v>
      </c>
      <c r="B12" s="1">
        <v>10</v>
      </c>
      <c r="C12" s="1">
        <v>600</v>
      </c>
      <c r="D12" s="5">
        <f>IF(c_type="As_components",VLOOKUP('Demand-Enforced'!C12,T_comp_constructed,4,0),VLOOKUP('Demand-Enforced'!C12,T_fully_custom,4,0))</f>
        <v>149</v>
      </c>
      <c r="E12" s="6">
        <f>IF(c_direct_type="Scalar_from_ambulance",c_direct_uplift*'Demand-Enforced'!D12,IF(c_direct_type="Fully_custom",VLOOKUP('Demand-Enforced'!C12,T_fully_custom,5,0),VLOOKUP(C12,[0]!T_comp_constructed,5,0)))</f>
        <v>289</v>
      </c>
      <c r="F12" s="27">
        <f ca="1">IF(c_cattime="Yes",VLOOKUP('Demand-Enforced'!$C12,T_fully_custom,MATCH(F$1,OFFSET(T_fully_custom,0,0,1,),0),0),"")</f>
        <v>0.12</v>
      </c>
      <c r="G12" s="27">
        <f ca="1">IF(c_cattime="Yes",VLOOKUP('Demand-Enforced'!$C12,T_fully_custom,MATCH(G$1,OFFSET(T_fully_custom,0,0,1,),0),0),"")</f>
        <v>0.67600000000000005</v>
      </c>
      <c r="H12" s="27">
        <f ca="1">IF(c_cattime="Yes",VLOOKUP('Demand-Enforced'!$C12,T_fully_custom,MATCH(H$1,OFFSET(T_fully_custom,0,0,1,),0),0),"")</f>
        <v>0.19</v>
      </c>
      <c r="I12" s="27">
        <f ca="1">IF(c_cattime="Yes",VLOOKUP('Demand-Enforced'!$C12,T_fully_custom,MATCH(I$1,OFFSET(T_fully_custom,0,0,1,),0),0),"")</f>
        <v>1.4000000000000012E-2</v>
      </c>
      <c r="J12" s="29">
        <f t="shared" si="0"/>
        <v>1.9395973154362416</v>
      </c>
    </row>
    <row r="13" spans="1:10" x14ac:dyDescent="0.25">
      <c r="A13" s="1">
        <v>1</v>
      </c>
      <c r="B13" s="1">
        <v>11</v>
      </c>
      <c r="C13" s="1">
        <v>660</v>
      </c>
      <c r="D13" s="5">
        <f>IF(c_type="As_components",VLOOKUP('Demand-Enforced'!C13,T_comp_constructed,4,0),VLOOKUP('Demand-Enforced'!C13,T_fully_custom,4,0))</f>
        <v>144</v>
      </c>
      <c r="E13" s="6">
        <f>IF(c_direct_type="Scalar_from_ambulance",c_direct_uplift*'Demand-Enforced'!D13,IF(c_direct_type="Fully_custom",VLOOKUP('Demand-Enforced'!C13,T_fully_custom,5,0),VLOOKUP(C13,[0]!T_comp_constructed,5,0)))</f>
        <v>301</v>
      </c>
      <c r="F13" s="27">
        <f ca="1">IF(c_cattime="Yes",VLOOKUP('Demand-Enforced'!$C13,T_fully_custom,MATCH(F$1,OFFSET(T_fully_custom,0,0,1,),0),0),"")</f>
        <v>0.13</v>
      </c>
      <c r="G13" s="27">
        <f ca="1">IF(c_cattime="Yes",VLOOKUP('Demand-Enforced'!$C13,T_fully_custom,MATCH(G$1,OFFSET(T_fully_custom,0,0,1,),0),0),"")</f>
        <v>0.67200000000000004</v>
      </c>
      <c r="H13" s="27">
        <f ca="1">IF(c_cattime="Yes",VLOOKUP('Demand-Enforced'!$C13,T_fully_custom,MATCH(H$1,OFFSET(T_fully_custom,0,0,1,),0),0),"")</f>
        <v>0.19</v>
      </c>
      <c r="I13" s="27">
        <f ca="1">IF(c_cattime="Yes",VLOOKUP('Demand-Enforced'!$C13,T_fully_custom,MATCH(I$1,OFFSET(T_fully_custom,0,0,1,),0),0),"")</f>
        <v>8.0000000000000071E-3</v>
      </c>
      <c r="J13" s="29">
        <f t="shared" si="0"/>
        <v>2.0902777777777777</v>
      </c>
    </row>
    <row r="14" spans="1:10" x14ac:dyDescent="0.25">
      <c r="A14" s="1">
        <v>1</v>
      </c>
      <c r="B14" s="1">
        <v>12</v>
      </c>
      <c r="C14" s="1">
        <v>720</v>
      </c>
      <c r="D14" s="5">
        <f>IF(c_type="As_components",VLOOKUP('Demand-Enforced'!C14,T_comp_constructed,4,0),VLOOKUP('Demand-Enforced'!C14,T_fully_custom,4,0))</f>
        <v>135</v>
      </c>
      <c r="E14" s="6">
        <f>IF(c_direct_type="Scalar_from_ambulance",c_direct_uplift*'Demand-Enforced'!D14,IF(c_direct_type="Fully_custom",VLOOKUP('Demand-Enforced'!C14,T_fully_custom,5,0),VLOOKUP(C14,[0]!T_comp_constructed,5,0)))</f>
        <v>301</v>
      </c>
      <c r="F14" s="27">
        <f ca="1">IF(c_cattime="Yes",VLOOKUP('Demand-Enforced'!$C14,T_fully_custom,MATCH(F$1,OFFSET(T_fully_custom,0,0,1,),0),0),"")</f>
        <v>0.15</v>
      </c>
      <c r="G14" s="27">
        <f ca="1">IF(c_cattime="Yes",VLOOKUP('Demand-Enforced'!$C14,T_fully_custom,MATCH(G$1,OFFSET(T_fully_custom,0,0,1,),0),0),"")</f>
        <v>0.65700000000000003</v>
      </c>
      <c r="H14" s="27">
        <f ca="1">IF(c_cattime="Yes",VLOOKUP('Demand-Enforced'!$C14,T_fully_custom,MATCH(H$1,OFFSET(T_fully_custom,0,0,1,),0),0),"")</f>
        <v>0.19</v>
      </c>
      <c r="I14" s="27">
        <f ca="1">IF(c_cattime="Yes",VLOOKUP('Demand-Enforced'!$C14,T_fully_custom,MATCH(I$1,OFFSET(T_fully_custom,0,0,1,),0),0),"")</f>
        <v>2.9999999999998916E-3</v>
      </c>
      <c r="J14" s="29">
        <f t="shared" si="0"/>
        <v>2.2296296296296299</v>
      </c>
    </row>
    <row r="15" spans="1:10" x14ac:dyDescent="0.25">
      <c r="A15" s="1">
        <v>1</v>
      </c>
      <c r="B15" s="1">
        <v>13</v>
      </c>
      <c r="C15" s="1">
        <v>780</v>
      </c>
      <c r="D15" s="5">
        <f>IF(c_type="As_components",VLOOKUP('Demand-Enforced'!C15,T_comp_constructed,4,0),VLOOKUP('Demand-Enforced'!C15,T_fully_custom,4,0))</f>
        <v>126</v>
      </c>
      <c r="E15" s="6">
        <f>IF(c_direct_type="Scalar_from_ambulance",c_direct_uplift*'Demand-Enforced'!D15,IF(c_direct_type="Fully_custom",VLOOKUP('Demand-Enforced'!C15,T_fully_custom,5,0),VLOOKUP(C15,[0]!T_comp_constructed,5,0)))</f>
        <v>289</v>
      </c>
      <c r="F15" s="27">
        <f ca="1">IF(c_cattime="Yes",VLOOKUP('Demand-Enforced'!$C15,T_fully_custom,MATCH(F$1,OFFSET(T_fully_custom,0,0,1,),0),0),"")</f>
        <v>0.16</v>
      </c>
      <c r="G15" s="27">
        <f ca="1">IF(c_cattime="Yes",VLOOKUP('Demand-Enforced'!$C15,T_fully_custom,MATCH(G$1,OFFSET(T_fully_custom,0,0,1,),0),0),"")</f>
        <v>0.64900000000000002</v>
      </c>
      <c r="H15" s="27">
        <f ca="1">IF(c_cattime="Yes",VLOOKUP('Demand-Enforced'!$C15,T_fully_custom,MATCH(H$1,OFFSET(T_fully_custom,0,0,1,),0),0),"")</f>
        <v>0.18</v>
      </c>
      <c r="I15" s="27">
        <f ca="1">IF(c_cattime="Yes",VLOOKUP('Demand-Enforced'!$C15,T_fully_custom,MATCH(I$1,OFFSET(T_fully_custom,0,0,1,),0),0),"")</f>
        <v>1.0999999999999899E-2</v>
      </c>
      <c r="J15" s="29">
        <f t="shared" si="0"/>
        <v>2.2936507936507935</v>
      </c>
    </row>
    <row r="16" spans="1:10" x14ac:dyDescent="0.25">
      <c r="A16" s="1">
        <v>1</v>
      </c>
      <c r="B16" s="1">
        <v>14</v>
      </c>
      <c r="C16" s="1">
        <v>840</v>
      </c>
      <c r="D16" s="5">
        <f>IF(c_type="As_components",VLOOKUP('Demand-Enforced'!C16,T_comp_constructed,4,0),VLOOKUP('Demand-Enforced'!C16,T_fully_custom,4,0))</f>
        <v>125</v>
      </c>
      <c r="E16" s="6">
        <f>IF(c_direct_type="Scalar_from_ambulance",c_direct_uplift*'Demand-Enforced'!D16,IF(c_direct_type="Fully_custom",VLOOKUP('Demand-Enforced'!C16,T_fully_custom,5,0),VLOOKUP(C16,[0]!T_comp_constructed,5,0)))</f>
        <v>278</v>
      </c>
      <c r="F16" s="27">
        <f ca="1">IF(c_cattime="Yes",VLOOKUP('Demand-Enforced'!$C16,T_fully_custom,MATCH(F$1,OFFSET(T_fully_custom,0,0,1,),0),0),"")</f>
        <v>0.16</v>
      </c>
      <c r="G16" s="27">
        <f ca="1">IF(c_cattime="Yes",VLOOKUP('Demand-Enforced'!$C16,T_fully_custom,MATCH(G$1,OFFSET(T_fully_custom,0,0,1,),0),0),"")</f>
        <v>0.65</v>
      </c>
      <c r="H16" s="27">
        <f ca="1">IF(c_cattime="Yes",VLOOKUP('Demand-Enforced'!$C16,T_fully_custom,MATCH(H$1,OFFSET(T_fully_custom,0,0,1,),0),0),"")</f>
        <v>0.18</v>
      </c>
      <c r="I16" s="27">
        <f ca="1">IF(c_cattime="Yes",VLOOKUP('Demand-Enforced'!$C16,T_fully_custom,MATCH(I$1,OFFSET(T_fully_custom,0,0,1,),0),0),"")</f>
        <v>1.0000000000000009E-2</v>
      </c>
      <c r="J16" s="29">
        <f t="shared" si="0"/>
        <v>2.2240000000000002</v>
      </c>
    </row>
    <row r="17" spans="1:10" x14ac:dyDescent="0.25">
      <c r="A17" s="1">
        <v>1</v>
      </c>
      <c r="B17" s="1">
        <v>15</v>
      </c>
      <c r="C17" s="1">
        <v>900</v>
      </c>
      <c r="D17" s="5">
        <f>IF(c_type="As_components",VLOOKUP('Demand-Enforced'!C17,T_comp_constructed,4,0),VLOOKUP('Demand-Enforced'!C17,T_fully_custom,4,0))</f>
        <v>128</v>
      </c>
      <c r="E17" s="6">
        <f>IF(c_direct_type="Scalar_from_ambulance",c_direct_uplift*'Demand-Enforced'!D17,IF(c_direct_type="Fully_custom",VLOOKUP('Demand-Enforced'!C17,T_fully_custom,5,0),VLOOKUP(C17,[0]!T_comp_constructed,5,0)))</f>
        <v>278</v>
      </c>
      <c r="F17" s="27">
        <f ca="1">IF(c_cattime="Yes",VLOOKUP('Demand-Enforced'!$C17,T_fully_custom,MATCH(F$1,OFFSET(T_fully_custom,0,0,1,),0),0),"")</f>
        <v>0.15</v>
      </c>
      <c r="G17" s="27">
        <f ca="1">IF(c_cattime="Yes",VLOOKUP('Demand-Enforced'!$C17,T_fully_custom,MATCH(G$1,OFFSET(T_fully_custom,0,0,1,),0),0),"")</f>
        <v>0.65300000000000002</v>
      </c>
      <c r="H17" s="27">
        <f ca="1">IF(c_cattime="Yes",VLOOKUP('Demand-Enforced'!$C17,T_fully_custom,MATCH(H$1,OFFSET(T_fully_custom,0,0,1,),0),0),"")</f>
        <v>0.19</v>
      </c>
      <c r="I17" s="27">
        <f ca="1">IF(c_cattime="Yes",VLOOKUP('Demand-Enforced'!$C17,T_fully_custom,MATCH(I$1,OFFSET(T_fully_custom,0,0,1,),0),0),"")</f>
        <v>6.9999999999998952E-3</v>
      </c>
      <c r="J17" s="29">
        <f t="shared" si="0"/>
        <v>2.171875</v>
      </c>
    </row>
    <row r="18" spans="1:10" x14ac:dyDescent="0.25">
      <c r="A18" s="1">
        <v>1</v>
      </c>
      <c r="B18" s="1">
        <v>16</v>
      </c>
      <c r="C18" s="1">
        <v>960</v>
      </c>
      <c r="D18" s="5">
        <f>IF(c_type="As_components",VLOOKUP('Demand-Enforced'!C18,T_comp_constructed,4,0),VLOOKUP('Demand-Enforced'!C18,T_fully_custom,4,0))</f>
        <v>125</v>
      </c>
      <c r="E18" s="6">
        <f>IF(c_direct_type="Scalar_from_ambulance",c_direct_uplift*'Demand-Enforced'!D18,IF(c_direct_type="Fully_custom",VLOOKUP('Demand-Enforced'!C18,T_fully_custom,5,0),VLOOKUP(C18,[0]!T_comp_constructed,5,0)))</f>
        <v>278</v>
      </c>
      <c r="F18" s="27">
        <f ca="1">IF(c_cattime="Yes",VLOOKUP('Demand-Enforced'!$C18,T_fully_custom,MATCH(F$1,OFFSET(T_fully_custom,0,0,1,),0),0),"")</f>
        <v>0.17</v>
      </c>
      <c r="G18" s="27">
        <f ca="1">IF(c_cattime="Yes",VLOOKUP('Demand-Enforced'!$C18,T_fully_custom,MATCH(G$1,OFFSET(T_fully_custom,0,0,1,),0),0),"")</f>
        <v>0.64200000000000002</v>
      </c>
      <c r="H18" s="27">
        <f ca="1">IF(c_cattime="Yes",VLOOKUP('Demand-Enforced'!$C18,T_fully_custom,MATCH(H$1,OFFSET(T_fully_custom,0,0,1,),0),0),"")</f>
        <v>0.18</v>
      </c>
      <c r="I18" s="27">
        <f ca="1">IF(c_cattime="Yes",VLOOKUP('Demand-Enforced'!$C18,T_fully_custom,MATCH(I$1,OFFSET(T_fully_custom,0,0,1,),0),0),"")</f>
        <v>8.0000000000000071E-3</v>
      </c>
      <c r="J18" s="29">
        <f t="shared" si="0"/>
        <v>2.2240000000000002</v>
      </c>
    </row>
    <row r="19" spans="1:10" x14ac:dyDescent="0.25">
      <c r="A19" s="1">
        <v>1</v>
      </c>
      <c r="B19" s="1">
        <v>17</v>
      </c>
      <c r="C19" s="1">
        <v>1020</v>
      </c>
      <c r="D19" s="5">
        <f>IF(c_type="As_components",VLOOKUP('Demand-Enforced'!C19,T_comp_constructed,4,0),VLOOKUP('Demand-Enforced'!C19,T_fully_custom,4,0))</f>
        <v>117</v>
      </c>
      <c r="E19" s="6">
        <f>IF(c_direct_type="Scalar_from_ambulance",c_direct_uplift*'Demand-Enforced'!D19,IF(c_direct_type="Fully_custom",VLOOKUP('Demand-Enforced'!C19,T_fully_custom,5,0),VLOOKUP(C19,[0]!T_comp_constructed,5,0)))</f>
        <v>289</v>
      </c>
      <c r="F19" s="27">
        <f ca="1">IF(c_cattime="Yes",VLOOKUP('Demand-Enforced'!$C19,T_fully_custom,MATCH(F$1,OFFSET(T_fully_custom,0,0,1,),0),0),"")</f>
        <v>0.18</v>
      </c>
      <c r="G19" s="27">
        <f ca="1">IF(c_cattime="Yes",VLOOKUP('Demand-Enforced'!$C19,T_fully_custom,MATCH(G$1,OFFSET(T_fully_custom,0,0,1,),0),0),"")</f>
        <v>0.63500000000000001</v>
      </c>
      <c r="H19" s="27">
        <f ca="1">IF(c_cattime="Yes",VLOOKUP('Demand-Enforced'!$C19,T_fully_custom,MATCH(H$1,OFFSET(T_fully_custom,0,0,1,),0),0),"")</f>
        <v>0.18</v>
      </c>
      <c r="I19" s="27">
        <f ca="1">IF(c_cattime="Yes",VLOOKUP('Demand-Enforced'!$C19,T_fully_custom,MATCH(I$1,OFFSET(T_fully_custom,0,0,1,),0),0),"")</f>
        <v>5.0000000000001155E-3</v>
      </c>
      <c r="J19" s="29">
        <f t="shared" si="0"/>
        <v>2.4700854700854702</v>
      </c>
    </row>
    <row r="20" spans="1:10" x14ac:dyDescent="0.25">
      <c r="A20" s="1">
        <v>1</v>
      </c>
      <c r="B20" s="1">
        <v>18</v>
      </c>
      <c r="C20" s="1">
        <v>1080</v>
      </c>
      <c r="D20" s="5">
        <f>IF(c_type="As_components",VLOOKUP('Demand-Enforced'!C20,T_comp_constructed,4,0),VLOOKUP('Demand-Enforced'!C20,T_fully_custom,4,0))</f>
        <v>113</v>
      </c>
      <c r="E20" s="6">
        <f>IF(c_direct_type="Scalar_from_ambulance",c_direct_uplift*'Demand-Enforced'!D20,IF(c_direct_type="Fully_custom",VLOOKUP('Demand-Enforced'!C20,T_fully_custom,5,0),VLOOKUP(C20,[0]!T_comp_constructed,5,0)))</f>
        <v>289</v>
      </c>
      <c r="F20" s="27">
        <f ca="1">IF(c_cattime="Yes",VLOOKUP('Demand-Enforced'!$C20,T_fully_custom,MATCH(F$1,OFFSET(T_fully_custom,0,0,1,),0),0),"")</f>
        <v>0.18</v>
      </c>
      <c r="G20" s="27">
        <f ca="1">IF(c_cattime="Yes",VLOOKUP('Demand-Enforced'!$C20,T_fully_custom,MATCH(G$1,OFFSET(T_fully_custom,0,0,1,),0),0),"")</f>
        <v>0.63500000000000001</v>
      </c>
      <c r="H20" s="27">
        <f ca="1">IF(c_cattime="Yes",VLOOKUP('Demand-Enforced'!$C20,T_fully_custom,MATCH(H$1,OFFSET(T_fully_custom,0,0,1,),0),0),"")</f>
        <v>0.18</v>
      </c>
      <c r="I20" s="27">
        <f ca="1">IF(c_cattime="Yes",VLOOKUP('Demand-Enforced'!$C20,T_fully_custom,MATCH(I$1,OFFSET(T_fully_custom,0,0,1,),0),0),"")</f>
        <v>5.0000000000001155E-3</v>
      </c>
      <c r="J20" s="29">
        <f t="shared" si="0"/>
        <v>2.5575221238938055</v>
      </c>
    </row>
    <row r="21" spans="1:10" x14ac:dyDescent="0.25">
      <c r="A21" s="1">
        <v>1</v>
      </c>
      <c r="B21" s="1">
        <v>19</v>
      </c>
      <c r="C21" s="1">
        <v>1140</v>
      </c>
      <c r="D21" s="5">
        <f>IF(c_type="As_components",VLOOKUP('Demand-Enforced'!C21,T_comp_constructed,4,0),VLOOKUP('Demand-Enforced'!C21,T_fully_custom,4,0))</f>
        <v>114</v>
      </c>
      <c r="E21" s="6">
        <f>IF(c_direct_type="Scalar_from_ambulance",c_direct_uplift*'Demand-Enforced'!D21,IF(c_direct_type="Fully_custom",VLOOKUP('Demand-Enforced'!C21,T_fully_custom,5,0),VLOOKUP(C21,[0]!T_comp_constructed,5,0)))</f>
        <v>278</v>
      </c>
      <c r="F21" s="27">
        <f ca="1">IF(c_cattime="Yes",VLOOKUP('Demand-Enforced'!$C21,T_fully_custom,MATCH(F$1,OFFSET(T_fully_custom,0,0,1,),0),0),"")</f>
        <v>0.18</v>
      </c>
      <c r="G21" s="27">
        <f ca="1">IF(c_cattime="Yes",VLOOKUP('Demand-Enforced'!$C21,T_fully_custom,MATCH(G$1,OFFSET(T_fully_custom,0,0,1,),0),0),"")</f>
        <v>0.63100000000000001</v>
      </c>
      <c r="H21" s="27">
        <f ca="1">IF(c_cattime="Yes",VLOOKUP('Demand-Enforced'!$C21,T_fully_custom,MATCH(H$1,OFFSET(T_fully_custom,0,0,1,),0),0),"")</f>
        <v>0.18</v>
      </c>
      <c r="I21" s="27">
        <f ca="1">IF(c_cattime="Yes",VLOOKUP('Demand-Enforced'!$C21,T_fully_custom,MATCH(I$1,OFFSET(T_fully_custom,0,0,1,),0),0),"")</f>
        <v>9.000000000000119E-3</v>
      </c>
      <c r="J21" s="29">
        <f t="shared" si="0"/>
        <v>2.4385964912280702</v>
      </c>
    </row>
    <row r="22" spans="1:10" x14ac:dyDescent="0.25">
      <c r="A22" s="1">
        <v>1</v>
      </c>
      <c r="B22" s="1">
        <v>20</v>
      </c>
      <c r="C22" s="1">
        <v>1200</v>
      </c>
      <c r="D22" s="5">
        <f>IF(c_type="As_components",VLOOKUP('Demand-Enforced'!C22,T_comp_constructed,4,0),VLOOKUP('Demand-Enforced'!C22,T_fully_custom,4,0))</f>
        <v>110</v>
      </c>
      <c r="E22" s="6">
        <f>IF(c_direct_type="Scalar_from_ambulance",c_direct_uplift*'Demand-Enforced'!D22,IF(c_direct_type="Fully_custom",VLOOKUP('Demand-Enforced'!C22,T_fully_custom,5,0),VLOOKUP(C22,[0]!T_comp_constructed,5,0)))</f>
        <v>255</v>
      </c>
      <c r="F22" s="27">
        <f ca="1">IF(c_cattime="Yes",VLOOKUP('Demand-Enforced'!$C22,T_fully_custom,MATCH(F$1,OFFSET(T_fully_custom,0,0,1,),0),0),"")</f>
        <v>0.17</v>
      </c>
      <c r="G22" s="27">
        <f ca="1">IF(c_cattime="Yes",VLOOKUP('Demand-Enforced'!$C22,T_fully_custom,MATCH(G$1,OFFSET(T_fully_custom,0,0,1,),0),0),"")</f>
        <v>0.64100000000000001</v>
      </c>
      <c r="H22" s="27">
        <f ca="1">IF(c_cattime="Yes",VLOOKUP('Demand-Enforced'!$C22,T_fully_custom,MATCH(H$1,OFFSET(T_fully_custom,0,0,1,),0),0),"")</f>
        <v>0.18</v>
      </c>
      <c r="I22" s="27">
        <f ca="1">IF(c_cattime="Yes",VLOOKUP('Demand-Enforced'!$C22,T_fully_custom,MATCH(I$1,OFFSET(T_fully_custom,0,0,1,),0),0),"")</f>
        <v>8.999999999999897E-3</v>
      </c>
      <c r="J22" s="29">
        <f t="shared" si="0"/>
        <v>2.3181818181818183</v>
      </c>
    </row>
    <row r="23" spans="1:10" x14ac:dyDescent="0.25">
      <c r="A23" s="1">
        <v>1</v>
      </c>
      <c r="B23" s="1">
        <v>21</v>
      </c>
      <c r="C23" s="1">
        <v>1260</v>
      </c>
      <c r="D23" s="5">
        <f>IF(c_type="As_components",VLOOKUP('Demand-Enforced'!C23,T_comp_constructed,4,0),VLOOKUP('Demand-Enforced'!C23,T_fully_custom,4,0))</f>
        <v>101</v>
      </c>
      <c r="E23" s="6">
        <f>IF(c_direct_type="Scalar_from_ambulance",c_direct_uplift*'Demand-Enforced'!D23,IF(c_direct_type="Fully_custom",VLOOKUP('Demand-Enforced'!C23,T_fully_custom,5,0),VLOOKUP(C23,[0]!T_comp_constructed,5,0)))</f>
        <v>208</v>
      </c>
      <c r="F23" s="27">
        <f ca="1">IF(c_cattime="Yes",VLOOKUP('Demand-Enforced'!$C23,T_fully_custom,MATCH(F$1,OFFSET(T_fully_custom,0,0,1,),0),0),"")</f>
        <v>0.18</v>
      </c>
      <c r="G23" s="27">
        <f ca="1">IF(c_cattime="Yes",VLOOKUP('Demand-Enforced'!$C23,T_fully_custom,MATCH(G$1,OFFSET(T_fully_custom,0,0,1,),0),0),"")</f>
        <v>0.63500000000000001</v>
      </c>
      <c r="H23" s="27">
        <f ca="1">IF(c_cattime="Yes",VLOOKUP('Demand-Enforced'!$C23,T_fully_custom,MATCH(H$1,OFFSET(T_fully_custom,0,0,1,),0),0),"")</f>
        <v>0.18</v>
      </c>
      <c r="I23" s="27">
        <f ca="1">IF(c_cattime="Yes",VLOOKUP('Demand-Enforced'!$C23,T_fully_custom,MATCH(I$1,OFFSET(T_fully_custom,0,0,1,),0),0),"")</f>
        <v>5.0000000000001155E-3</v>
      </c>
      <c r="J23" s="29">
        <f t="shared" si="0"/>
        <v>2.0594059405940595</v>
      </c>
    </row>
    <row r="24" spans="1:10" x14ac:dyDescent="0.25">
      <c r="A24" s="1">
        <v>1</v>
      </c>
      <c r="B24" s="1">
        <v>22</v>
      </c>
      <c r="C24" s="1">
        <v>1320</v>
      </c>
      <c r="D24" s="5">
        <f>IF(c_type="As_components",VLOOKUP('Demand-Enforced'!C24,T_comp_constructed,4,0),VLOOKUP('Demand-Enforced'!C24,T_fully_custom,4,0))</f>
        <v>93</v>
      </c>
      <c r="E24" s="6">
        <f>IF(c_direct_type="Scalar_from_ambulance",c_direct_uplift*'Demand-Enforced'!D24,IF(c_direct_type="Fully_custom",VLOOKUP('Demand-Enforced'!C24,T_fully_custom,5,0),VLOOKUP(C24,[0]!T_comp_constructed,5,0)))</f>
        <v>185</v>
      </c>
      <c r="F24" s="27">
        <f ca="1">IF(c_cattime="Yes",VLOOKUP('Demand-Enforced'!$C24,T_fully_custom,MATCH(F$1,OFFSET(T_fully_custom,0,0,1,),0),0),"")</f>
        <v>0.2</v>
      </c>
      <c r="G24" s="27">
        <f ca="1">IF(c_cattime="Yes",VLOOKUP('Demand-Enforced'!$C24,T_fully_custom,MATCH(G$1,OFFSET(T_fully_custom,0,0,1,),0),0),"")</f>
        <v>0.61899999999999999</v>
      </c>
      <c r="H24" s="27">
        <f ca="1">IF(c_cattime="Yes",VLOOKUP('Demand-Enforced'!$C24,T_fully_custom,MATCH(H$1,OFFSET(T_fully_custom,0,0,1,),0),0),"")</f>
        <v>0.18</v>
      </c>
      <c r="I24" s="27">
        <f ca="1">IF(c_cattime="Yes",VLOOKUP('Demand-Enforced'!$C24,T_fully_custom,MATCH(I$1,OFFSET(T_fully_custom,0,0,1,),0),0),"")</f>
        <v>1.0000000000001119E-3</v>
      </c>
      <c r="J24" s="29">
        <f t="shared" si="0"/>
        <v>1.989247311827957</v>
      </c>
    </row>
    <row r="25" spans="1:10" x14ac:dyDescent="0.25">
      <c r="A25" s="1">
        <v>1</v>
      </c>
      <c r="B25" s="1">
        <v>23</v>
      </c>
      <c r="C25" s="1">
        <v>1380</v>
      </c>
      <c r="D25" s="5">
        <f>IF(c_type="As_components",VLOOKUP('Demand-Enforced'!C25,T_comp_constructed,4,0),VLOOKUP('Demand-Enforced'!C25,T_fully_custom,4,0))</f>
        <v>92</v>
      </c>
      <c r="E25" s="6">
        <f>IF(c_direct_type="Scalar_from_ambulance",c_direct_uplift*'Demand-Enforced'!D25,IF(c_direct_type="Fully_custom",VLOOKUP('Demand-Enforced'!C25,T_fully_custom,5,0),VLOOKUP(C25,[0]!T_comp_constructed,5,0)))</f>
        <v>139</v>
      </c>
      <c r="F25" s="27">
        <f ca="1">IF(c_cattime="Yes",VLOOKUP('Demand-Enforced'!$C25,T_fully_custom,MATCH(F$1,OFFSET(T_fully_custom,0,0,1,),0),0),"")</f>
        <v>0.17</v>
      </c>
      <c r="G25" s="27">
        <f ca="1">IF(c_cattime="Yes",VLOOKUP('Demand-Enforced'!$C25,T_fully_custom,MATCH(G$1,OFFSET(T_fully_custom,0,0,1,),0),0),"")</f>
        <v>0.64300000000000002</v>
      </c>
      <c r="H25" s="27">
        <f ca="1">IF(c_cattime="Yes",VLOOKUP('Demand-Enforced'!$C25,T_fully_custom,MATCH(H$1,OFFSET(T_fully_custom,0,0,1,),0),0),"")</f>
        <v>0.18</v>
      </c>
      <c r="I25" s="27">
        <f ca="1">IF(c_cattime="Yes",VLOOKUP('Demand-Enforced'!$C25,T_fully_custom,MATCH(I$1,OFFSET(T_fully_custom,0,0,1,),0),0),"")</f>
        <v>6.9999999999998952E-3</v>
      </c>
      <c r="J25" s="29">
        <f t="shared" si="0"/>
        <v>1.5108695652173914</v>
      </c>
    </row>
    <row r="26" spans="1:10" x14ac:dyDescent="0.25">
      <c r="A26" s="1">
        <v>2</v>
      </c>
      <c r="B26" s="1">
        <v>0</v>
      </c>
      <c r="C26" s="1">
        <v>1440</v>
      </c>
      <c r="D26" s="5">
        <f>IF(c_type="As_components",VLOOKUP('Demand-Enforced'!C26,T_comp_constructed,4,0),VLOOKUP('Demand-Enforced'!C26,T_fully_custom,4,0))</f>
        <v>71</v>
      </c>
      <c r="E26" s="6">
        <f>IF(c_direct_type="Scalar_from_ambulance",c_direct_uplift*'Demand-Enforced'!D26,IF(c_direct_type="Fully_custom",VLOOKUP('Demand-Enforced'!C26,T_fully_custom,5,0),VLOOKUP(C26,[0]!T_comp_constructed,5,0)))</f>
        <v>109</v>
      </c>
      <c r="F26" s="27">
        <f ca="1">IF(c_cattime="Yes",VLOOKUP('Demand-Enforced'!$C26,T_fully_custom,MATCH(F$1,OFFSET(T_fully_custom,0,0,1,),0),0),"")</f>
        <v>0.17</v>
      </c>
      <c r="G26" s="27">
        <f ca="1">IF(c_cattime="Yes",VLOOKUP('Demand-Enforced'!$C26,T_fully_custom,MATCH(G$1,OFFSET(T_fully_custom,0,0,1,),0),0),"")</f>
        <v>0.63800000000000001</v>
      </c>
      <c r="H26" s="27">
        <f ca="1">IF(c_cattime="Yes",VLOOKUP('Demand-Enforced'!$C26,T_fully_custom,MATCH(H$1,OFFSET(T_fully_custom,0,0,1,),0),0),"")</f>
        <v>0.18</v>
      </c>
      <c r="I26" s="27">
        <f ca="1">IF(c_cattime="Yes",VLOOKUP('Demand-Enforced'!$C26,T_fully_custom,MATCH(I$1,OFFSET(T_fully_custom,0,0,1,),0),0),"")</f>
        <v>1.2000000000000011E-2</v>
      </c>
      <c r="J26" s="29">
        <f t="shared" si="0"/>
        <v>1.5352112676056338</v>
      </c>
    </row>
    <row r="27" spans="1:10" x14ac:dyDescent="0.25">
      <c r="A27" s="1">
        <v>2</v>
      </c>
      <c r="B27" s="1">
        <v>1</v>
      </c>
      <c r="C27" s="1">
        <v>1500</v>
      </c>
      <c r="D27" s="5">
        <f>IF(c_type="As_components",VLOOKUP('Demand-Enforced'!C27,T_comp_constructed,4,0),VLOOKUP('Demand-Enforced'!C27,T_fully_custom,4,0))</f>
        <v>66</v>
      </c>
      <c r="E27" s="6">
        <f>IF(c_direct_type="Scalar_from_ambulance",c_direct_uplift*'Demand-Enforced'!D27,IF(c_direct_type="Fully_custom",VLOOKUP('Demand-Enforced'!C27,T_fully_custom,5,0),VLOOKUP(C27,[0]!T_comp_constructed,5,0)))</f>
        <v>87</v>
      </c>
      <c r="F27" s="27">
        <f ca="1">IF(c_cattime="Yes",VLOOKUP('Demand-Enforced'!$C27,T_fully_custom,MATCH(F$1,OFFSET(T_fully_custom,0,0,1,),0),0),"")</f>
        <v>0.17</v>
      </c>
      <c r="G27" s="27">
        <f ca="1">IF(c_cattime="Yes",VLOOKUP('Demand-Enforced'!$C27,T_fully_custom,MATCH(G$1,OFFSET(T_fully_custom,0,0,1,),0),0),"")</f>
        <v>0.64100000000000001</v>
      </c>
      <c r="H27" s="27">
        <f ca="1">IF(c_cattime="Yes",VLOOKUP('Demand-Enforced'!$C27,T_fully_custom,MATCH(H$1,OFFSET(T_fully_custom,0,0,1,),0),0),"")</f>
        <v>0.18</v>
      </c>
      <c r="I27" s="27">
        <f ca="1">IF(c_cattime="Yes",VLOOKUP('Demand-Enforced'!$C27,T_fully_custom,MATCH(I$1,OFFSET(T_fully_custom,0,0,1,),0),0),"")</f>
        <v>8.999999999999897E-3</v>
      </c>
      <c r="J27" s="29">
        <f t="shared" si="0"/>
        <v>1.3181818181818181</v>
      </c>
    </row>
    <row r="28" spans="1:10" x14ac:dyDescent="0.25">
      <c r="A28" s="1">
        <v>2</v>
      </c>
      <c r="B28" s="1">
        <v>2</v>
      </c>
      <c r="C28" s="1">
        <v>1560</v>
      </c>
      <c r="D28" s="5">
        <f>IF(c_type="As_components",VLOOKUP('Demand-Enforced'!C28,T_comp_constructed,4,0),VLOOKUP('Demand-Enforced'!C28,T_fully_custom,4,0))</f>
        <v>62</v>
      </c>
      <c r="E28" s="6">
        <f>IF(c_direct_type="Scalar_from_ambulance",c_direct_uplift*'Demand-Enforced'!D28,IF(c_direct_type="Fully_custom",VLOOKUP('Demand-Enforced'!C28,T_fully_custom,5,0),VLOOKUP(C28,[0]!T_comp_constructed,5,0)))</f>
        <v>65</v>
      </c>
      <c r="F28" s="27">
        <f ca="1">IF(c_cattime="Yes",VLOOKUP('Demand-Enforced'!$C28,T_fully_custom,MATCH(F$1,OFFSET(T_fully_custom,0,0,1,),0),0),"")</f>
        <v>0.15</v>
      </c>
      <c r="G28" s="27">
        <f ca="1">IF(c_cattime="Yes",VLOOKUP('Demand-Enforced'!$C28,T_fully_custom,MATCH(G$1,OFFSET(T_fully_custom,0,0,1,),0),0),"")</f>
        <v>0.65700000000000003</v>
      </c>
      <c r="H28" s="27">
        <f ca="1">IF(c_cattime="Yes",VLOOKUP('Demand-Enforced'!$C28,T_fully_custom,MATCH(H$1,OFFSET(T_fully_custom,0,0,1,),0),0),"")</f>
        <v>0.19</v>
      </c>
      <c r="I28" s="27">
        <f ca="1">IF(c_cattime="Yes",VLOOKUP('Demand-Enforced'!$C28,T_fully_custom,MATCH(I$1,OFFSET(T_fully_custom,0,0,1,),0),0),"")</f>
        <v>2.9999999999998916E-3</v>
      </c>
      <c r="J28" s="29">
        <f t="shared" si="0"/>
        <v>1.0483870967741935</v>
      </c>
    </row>
    <row r="29" spans="1:10" x14ac:dyDescent="0.25">
      <c r="A29" s="1">
        <v>2</v>
      </c>
      <c r="B29" s="1">
        <v>3</v>
      </c>
      <c r="C29" s="1">
        <v>1620</v>
      </c>
      <c r="D29" s="5">
        <f>IF(c_type="As_components",VLOOKUP('Demand-Enforced'!C29,T_comp_constructed,4,0),VLOOKUP('Demand-Enforced'!C29,T_fully_custom,4,0))</f>
        <v>56</v>
      </c>
      <c r="E29" s="6">
        <f>IF(c_direct_type="Scalar_from_ambulance",c_direct_uplift*'Demand-Enforced'!D29,IF(c_direct_type="Fully_custom",VLOOKUP('Demand-Enforced'!C29,T_fully_custom,5,0),VLOOKUP(C29,[0]!T_comp_constructed,5,0)))</f>
        <v>54</v>
      </c>
      <c r="F29" s="27">
        <f ca="1">IF(c_cattime="Yes",VLOOKUP('Demand-Enforced'!$C29,T_fully_custom,MATCH(F$1,OFFSET(T_fully_custom,0,0,1,),0),0),"")</f>
        <v>0.13</v>
      </c>
      <c r="G29" s="27">
        <f ca="1">IF(c_cattime="Yes",VLOOKUP('Demand-Enforced'!$C29,T_fully_custom,MATCH(G$1,OFFSET(T_fully_custom,0,0,1,),0),0),"")</f>
        <v>0.67300000000000004</v>
      </c>
      <c r="H29" s="27">
        <f ca="1">IF(c_cattime="Yes",VLOOKUP('Demand-Enforced'!$C29,T_fully_custom,MATCH(H$1,OFFSET(T_fully_custom,0,0,1,),0),0),"")</f>
        <v>0.19</v>
      </c>
      <c r="I29" s="27">
        <f ca="1">IF(c_cattime="Yes",VLOOKUP('Demand-Enforced'!$C29,T_fully_custom,MATCH(I$1,OFFSET(T_fully_custom,0,0,1,),0),0),"")</f>
        <v>6.9999999999998952E-3</v>
      </c>
      <c r="J29" s="29">
        <f t="shared" si="0"/>
        <v>0.9642857142857143</v>
      </c>
    </row>
    <row r="30" spans="1:10" x14ac:dyDescent="0.25">
      <c r="A30" s="1">
        <v>2</v>
      </c>
      <c r="B30" s="1">
        <v>4</v>
      </c>
      <c r="C30" s="1">
        <v>1680</v>
      </c>
      <c r="D30" s="5">
        <f>IF(c_type="As_components",VLOOKUP('Demand-Enforced'!C30,T_comp_constructed,4,0),VLOOKUP('Demand-Enforced'!C30,T_fully_custom,4,0))</f>
        <v>53</v>
      </c>
      <c r="E30" s="6">
        <f>IF(c_direct_type="Scalar_from_ambulance",c_direct_uplift*'Demand-Enforced'!D30,IF(c_direct_type="Fully_custom",VLOOKUP('Demand-Enforced'!C30,T_fully_custom,5,0),VLOOKUP(C30,[0]!T_comp_constructed,5,0)))</f>
        <v>54</v>
      </c>
      <c r="F30" s="27">
        <f ca="1">IF(c_cattime="Yes",VLOOKUP('Demand-Enforced'!$C30,T_fully_custom,MATCH(F$1,OFFSET(T_fully_custom,0,0,1,),0),0),"")</f>
        <v>0.13</v>
      </c>
      <c r="G30" s="27">
        <f ca="1">IF(c_cattime="Yes",VLOOKUP('Demand-Enforced'!$C30,T_fully_custom,MATCH(G$1,OFFSET(T_fully_custom,0,0,1,),0),0),"")</f>
        <v>0.67500000000000004</v>
      </c>
      <c r="H30" s="27">
        <f ca="1">IF(c_cattime="Yes",VLOOKUP('Demand-Enforced'!$C30,T_fully_custom,MATCH(H$1,OFFSET(T_fully_custom,0,0,1,),0),0),"")</f>
        <v>0.19</v>
      </c>
      <c r="I30" s="27">
        <f ca="1">IF(c_cattime="Yes",VLOOKUP('Demand-Enforced'!$C30,T_fully_custom,MATCH(I$1,OFFSET(T_fully_custom,0,0,1,),0),0),"")</f>
        <v>4.9999999999998934E-3</v>
      </c>
      <c r="J30" s="29">
        <f t="shared" si="0"/>
        <v>1.0188679245283019</v>
      </c>
    </row>
    <row r="31" spans="1:10" x14ac:dyDescent="0.25">
      <c r="A31" s="1">
        <v>2</v>
      </c>
      <c r="B31" s="1">
        <v>5</v>
      </c>
      <c r="C31" s="1">
        <v>1740</v>
      </c>
      <c r="D31" s="5">
        <f>IF(c_type="As_components",VLOOKUP('Demand-Enforced'!C31,T_comp_constructed,4,0),VLOOKUP('Demand-Enforced'!C31,T_fully_custom,4,0))</f>
        <v>56</v>
      </c>
      <c r="E31" s="6">
        <f>IF(c_direct_type="Scalar_from_ambulance",c_direct_uplift*'Demand-Enforced'!D31,IF(c_direct_type="Fully_custom",VLOOKUP('Demand-Enforced'!C31,T_fully_custom,5,0),VLOOKUP(C31,[0]!T_comp_constructed,5,0)))</f>
        <v>54</v>
      </c>
      <c r="F31" s="27">
        <f ca="1">IF(c_cattime="Yes",VLOOKUP('Demand-Enforced'!$C31,T_fully_custom,MATCH(F$1,OFFSET(T_fully_custom,0,0,1,),0),0),"")</f>
        <v>0.13</v>
      </c>
      <c r="G31" s="27">
        <f ca="1">IF(c_cattime="Yes",VLOOKUP('Demand-Enforced'!$C31,T_fully_custom,MATCH(G$1,OFFSET(T_fully_custom,0,0,1,),0),0),"")</f>
        <v>0.67100000000000004</v>
      </c>
      <c r="H31" s="27">
        <f ca="1">IF(c_cattime="Yes",VLOOKUP('Demand-Enforced'!$C31,T_fully_custom,MATCH(H$1,OFFSET(T_fully_custom,0,0,1,),0),0),"")</f>
        <v>0.19</v>
      </c>
      <c r="I31" s="27">
        <f ca="1">IF(c_cattime="Yes",VLOOKUP('Demand-Enforced'!$C31,T_fully_custom,MATCH(I$1,OFFSET(T_fully_custom,0,0,1,),0),0),"")</f>
        <v>8.999999999999897E-3</v>
      </c>
      <c r="J31" s="29">
        <f t="shared" si="0"/>
        <v>0.9642857142857143</v>
      </c>
    </row>
    <row r="32" spans="1:10" x14ac:dyDescent="0.25">
      <c r="A32" s="1">
        <v>2</v>
      </c>
      <c r="B32" s="1">
        <v>6</v>
      </c>
      <c r="C32" s="1">
        <v>1800</v>
      </c>
      <c r="D32" s="5">
        <f>IF(c_type="As_components",VLOOKUP('Demand-Enforced'!C32,T_comp_constructed,4,0),VLOOKUP('Demand-Enforced'!C32,T_fully_custom,4,0))</f>
        <v>64</v>
      </c>
      <c r="E32" s="6">
        <f>IF(c_direct_type="Scalar_from_ambulance",c_direct_uplift*'Demand-Enforced'!D32,IF(c_direct_type="Fully_custom",VLOOKUP('Demand-Enforced'!C32,T_fully_custom,5,0),VLOOKUP(C32,[0]!T_comp_constructed,5,0)))</f>
        <v>54</v>
      </c>
      <c r="F32" s="27">
        <f ca="1">IF(c_cattime="Yes",VLOOKUP('Demand-Enforced'!$C32,T_fully_custom,MATCH(F$1,OFFSET(T_fully_custom,0,0,1,),0),0),"")</f>
        <v>0.12</v>
      </c>
      <c r="G32" s="27">
        <f ca="1">IF(c_cattime="Yes",VLOOKUP('Demand-Enforced'!$C32,T_fully_custom,MATCH(G$1,OFFSET(T_fully_custom,0,0,1,),0),0),"")</f>
        <v>0.68300000000000005</v>
      </c>
      <c r="H32" s="27">
        <f ca="1">IF(c_cattime="Yes",VLOOKUP('Demand-Enforced'!$C32,T_fully_custom,MATCH(H$1,OFFSET(T_fully_custom,0,0,1,),0),0),"")</f>
        <v>0.19</v>
      </c>
      <c r="I32" s="27">
        <f ca="1">IF(c_cattime="Yes",VLOOKUP('Demand-Enforced'!$C32,T_fully_custom,MATCH(I$1,OFFSET(T_fully_custom,0,0,1,),0),0),"")</f>
        <v>6.9999999999998952E-3</v>
      </c>
      <c r="J32" s="29">
        <f t="shared" si="0"/>
        <v>0.84375</v>
      </c>
    </row>
    <row r="33" spans="1:10" x14ac:dyDescent="0.25">
      <c r="A33" s="1">
        <v>2</v>
      </c>
      <c r="B33" s="1">
        <v>7</v>
      </c>
      <c r="C33" s="1">
        <v>1860</v>
      </c>
      <c r="D33" s="5">
        <f>IF(c_type="As_components",VLOOKUP('Demand-Enforced'!C33,T_comp_constructed,4,0),VLOOKUP('Demand-Enforced'!C33,T_fully_custom,4,0))</f>
        <v>89</v>
      </c>
      <c r="E33" s="6">
        <f>IF(c_direct_type="Scalar_from_ambulance",c_direct_uplift*'Demand-Enforced'!D33,IF(c_direct_type="Fully_custom",VLOOKUP('Demand-Enforced'!C33,T_fully_custom,5,0),VLOOKUP(C33,[0]!T_comp_constructed,5,0)))</f>
        <v>76</v>
      </c>
      <c r="F33" s="27">
        <f ca="1">IF(c_cattime="Yes",VLOOKUP('Demand-Enforced'!$C33,T_fully_custom,MATCH(F$1,OFFSET(T_fully_custom,0,0,1,),0),0),"")</f>
        <v>0.13</v>
      </c>
      <c r="G33" s="27">
        <f ca="1">IF(c_cattime="Yes",VLOOKUP('Demand-Enforced'!$C33,T_fully_custom,MATCH(G$1,OFFSET(T_fully_custom,0,0,1,),0),0),"")</f>
        <v>0.67500000000000004</v>
      </c>
      <c r="H33" s="27">
        <f ca="1">IF(c_cattime="Yes",VLOOKUP('Demand-Enforced'!$C33,T_fully_custom,MATCH(H$1,OFFSET(T_fully_custom,0,0,1,),0),0),"")</f>
        <v>0.19</v>
      </c>
      <c r="I33" s="27">
        <f ca="1">IF(c_cattime="Yes",VLOOKUP('Demand-Enforced'!$C33,T_fully_custom,MATCH(I$1,OFFSET(T_fully_custom,0,0,1,),0),0),"")</f>
        <v>4.9999999999998934E-3</v>
      </c>
      <c r="J33" s="29">
        <f t="shared" si="0"/>
        <v>0.8539325842696629</v>
      </c>
    </row>
    <row r="34" spans="1:10" x14ac:dyDescent="0.25">
      <c r="A34" s="1">
        <v>2</v>
      </c>
      <c r="B34" s="1">
        <v>8</v>
      </c>
      <c r="C34" s="1">
        <v>1920</v>
      </c>
      <c r="D34" s="5">
        <f>IF(c_type="As_components",VLOOKUP('Demand-Enforced'!C34,T_comp_constructed,4,0),VLOOKUP('Demand-Enforced'!C34,T_fully_custom,4,0))</f>
        <v>121</v>
      </c>
      <c r="E34" s="6">
        <f>IF(c_direct_type="Scalar_from_ambulance",c_direct_uplift*'Demand-Enforced'!D34,IF(c_direct_type="Fully_custom",VLOOKUP('Demand-Enforced'!C34,T_fully_custom,5,0),VLOOKUP(C34,[0]!T_comp_constructed,5,0)))</f>
        <v>141</v>
      </c>
      <c r="F34" s="27">
        <f ca="1">IF(c_cattime="Yes",VLOOKUP('Demand-Enforced'!$C34,T_fully_custom,MATCH(F$1,OFFSET(T_fully_custom,0,0,1,),0),0),"")</f>
        <v>0.12</v>
      </c>
      <c r="G34" s="27">
        <f ca="1">IF(c_cattime="Yes",VLOOKUP('Demand-Enforced'!$C34,T_fully_custom,MATCH(G$1,OFFSET(T_fully_custom,0,0,1,),0),0),"")</f>
        <v>0.67900000000000005</v>
      </c>
      <c r="H34" s="27">
        <f ca="1">IF(c_cattime="Yes",VLOOKUP('Demand-Enforced'!$C34,T_fully_custom,MATCH(H$1,OFFSET(T_fully_custom,0,0,1,),0),0),"")</f>
        <v>0.19</v>
      </c>
      <c r="I34" s="27">
        <f ca="1">IF(c_cattime="Yes",VLOOKUP('Demand-Enforced'!$C34,T_fully_custom,MATCH(I$1,OFFSET(T_fully_custom,0,0,1,),0),0),"")</f>
        <v>1.0999999999999899E-2</v>
      </c>
      <c r="J34" s="29">
        <f t="shared" si="0"/>
        <v>1.165289256198347</v>
      </c>
    </row>
    <row r="35" spans="1:10" x14ac:dyDescent="0.25">
      <c r="A35" s="1">
        <v>2</v>
      </c>
      <c r="B35" s="1">
        <v>9</v>
      </c>
      <c r="C35" s="1">
        <v>1980</v>
      </c>
      <c r="D35" s="5">
        <f>IF(c_type="As_components",VLOOKUP('Demand-Enforced'!C35,T_comp_constructed,4,0),VLOOKUP('Demand-Enforced'!C35,T_fully_custom,4,0))</f>
        <v>137</v>
      </c>
      <c r="E35" s="6">
        <f>IF(c_direct_type="Scalar_from_ambulance",c_direct_uplift*'Demand-Enforced'!D35,IF(c_direct_type="Fully_custom",VLOOKUP('Demand-Enforced'!C35,T_fully_custom,5,0),VLOOKUP(C35,[0]!T_comp_constructed,5,0)))</f>
        <v>239</v>
      </c>
      <c r="F35" s="27">
        <f ca="1">IF(c_cattime="Yes",VLOOKUP('Demand-Enforced'!$C35,T_fully_custom,MATCH(F$1,OFFSET(T_fully_custom,0,0,1,),0),0),"")</f>
        <v>0.13</v>
      </c>
      <c r="G35" s="27">
        <f ca="1">IF(c_cattime="Yes",VLOOKUP('Demand-Enforced'!$C35,T_fully_custom,MATCH(G$1,OFFSET(T_fully_custom,0,0,1,),0),0),"")</f>
        <v>0.67300000000000004</v>
      </c>
      <c r="H35" s="27">
        <f ca="1">IF(c_cattime="Yes",VLOOKUP('Demand-Enforced'!$C35,T_fully_custom,MATCH(H$1,OFFSET(T_fully_custom,0,0,1,),0),0),"")</f>
        <v>0.19</v>
      </c>
      <c r="I35" s="27">
        <f ca="1">IF(c_cattime="Yes",VLOOKUP('Demand-Enforced'!$C35,T_fully_custom,MATCH(I$1,OFFSET(T_fully_custom,0,0,1,),0),0),"")</f>
        <v>6.9999999999998952E-3</v>
      </c>
      <c r="J35" s="29">
        <f t="shared" si="0"/>
        <v>1.7445255474452555</v>
      </c>
    </row>
    <row r="36" spans="1:10" x14ac:dyDescent="0.25">
      <c r="A36" s="1">
        <v>2</v>
      </c>
      <c r="B36" s="1">
        <v>10</v>
      </c>
      <c r="C36" s="1">
        <v>2040</v>
      </c>
      <c r="D36" s="5">
        <f>IF(c_type="As_components",VLOOKUP('Demand-Enforced'!C36,T_comp_constructed,4,0),VLOOKUP('Demand-Enforced'!C36,T_fully_custom,4,0))</f>
        <v>152</v>
      </c>
      <c r="E36" s="6">
        <f>IF(c_direct_type="Scalar_from_ambulance",c_direct_uplift*'Demand-Enforced'!D36,IF(c_direct_type="Fully_custom",VLOOKUP('Demand-Enforced'!C36,T_fully_custom,5,0),VLOOKUP(C36,[0]!T_comp_constructed,5,0)))</f>
        <v>271</v>
      </c>
      <c r="F36" s="27">
        <f ca="1">IF(c_cattime="Yes",VLOOKUP('Demand-Enforced'!$C36,T_fully_custom,MATCH(F$1,OFFSET(T_fully_custom,0,0,1,),0),0),"")</f>
        <v>0.12</v>
      </c>
      <c r="G36" s="27">
        <f ca="1">IF(c_cattime="Yes",VLOOKUP('Demand-Enforced'!$C36,T_fully_custom,MATCH(G$1,OFFSET(T_fully_custom,0,0,1,),0),0),"")</f>
        <v>0.67600000000000005</v>
      </c>
      <c r="H36" s="27">
        <f ca="1">IF(c_cattime="Yes",VLOOKUP('Demand-Enforced'!$C36,T_fully_custom,MATCH(H$1,OFFSET(T_fully_custom,0,0,1,),0),0),"")</f>
        <v>0.19</v>
      </c>
      <c r="I36" s="27">
        <f ca="1">IF(c_cattime="Yes",VLOOKUP('Demand-Enforced'!$C36,T_fully_custom,MATCH(I$1,OFFSET(T_fully_custom,0,0,1,),0),0),"")</f>
        <v>1.4000000000000012E-2</v>
      </c>
      <c r="J36" s="29">
        <f t="shared" si="0"/>
        <v>1.7828947368421053</v>
      </c>
    </row>
    <row r="37" spans="1:10" x14ac:dyDescent="0.25">
      <c r="A37" s="1">
        <v>2</v>
      </c>
      <c r="B37" s="1">
        <v>11</v>
      </c>
      <c r="C37" s="1">
        <v>2100</v>
      </c>
      <c r="D37" s="5">
        <f>IF(c_type="As_components",VLOOKUP('Demand-Enforced'!C37,T_comp_constructed,4,0),VLOOKUP('Demand-Enforced'!C37,T_fully_custom,4,0))</f>
        <v>149</v>
      </c>
      <c r="E37" s="6">
        <f>IF(c_direct_type="Scalar_from_ambulance",c_direct_uplift*'Demand-Enforced'!D37,IF(c_direct_type="Fully_custom",VLOOKUP('Demand-Enforced'!C37,T_fully_custom,5,0),VLOOKUP(C37,[0]!T_comp_constructed,5,0)))</f>
        <v>282</v>
      </c>
      <c r="F37" s="27">
        <f ca="1">IF(c_cattime="Yes",VLOOKUP('Demand-Enforced'!$C37,T_fully_custom,MATCH(F$1,OFFSET(T_fully_custom,0,0,1,),0),0),"")</f>
        <v>0.13</v>
      </c>
      <c r="G37" s="27">
        <f ca="1">IF(c_cattime="Yes",VLOOKUP('Demand-Enforced'!$C37,T_fully_custom,MATCH(G$1,OFFSET(T_fully_custom,0,0,1,),0),0),"")</f>
        <v>0.67200000000000004</v>
      </c>
      <c r="H37" s="27">
        <f ca="1">IF(c_cattime="Yes",VLOOKUP('Demand-Enforced'!$C37,T_fully_custom,MATCH(H$1,OFFSET(T_fully_custom,0,0,1,),0),0),"")</f>
        <v>0.19</v>
      </c>
      <c r="I37" s="27">
        <f ca="1">IF(c_cattime="Yes",VLOOKUP('Demand-Enforced'!$C37,T_fully_custom,MATCH(I$1,OFFSET(T_fully_custom,0,0,1,),0),0),"")</f>
        <v>8.0000000000000071E-3</v>
      </c>
      <c r="J37" s="29">
        <f t="shared" si="0"/>
        <v>1.8926174496644295</v>
      </c>
    </row>
    <row r="38" spans="1:10" x14ac:dyDescent="0.25">
      <c r="A38" s="1">
        <v>2</v>
      </c>
      <c r="B38" s="1">
        <v>12</v>
      </c>
      <c r="C38" s="1">
        <v>2160</v>
      </c>
      <c r="D38" s="5">
        <f>IF(c_type="As_components",VLOOKUP('Demand-Enforced'!C38,T_comp_constructed,4,0),VLOOKUP('Demand-Enforced'!C38,T_fully_custom,4,0))</f>
        <v>134</v>
      </c>
      <c r="E38" s="6">
        <f>IF(c_direct_type="Scalar_from_ambulance",c_direct_uplift*'Demand-Enforced'!D38,IF(c_direct_type="Fully_custom",VLOOKUP('Demand-Enforced'!C38,T_fully_custom,5,0),VLOOKUP(C38,[0]!T_comp_constructed,5,0)))</f>
        <v>282</v>
      </c>
      <c r="F38" s="27">
        <f ca="1">IF(c_cattime="Yes",VLOOKUP('Demand-Enforced'!$C38,T_fully_custom,MATCH(F$1,OFFSET(T_fully_custom,0,0,1,),0),0),"")</f>
        <v>0.15</v>
      </c>
      <c r="G38" s="27">
        <f ca="1">IF(c_cattime="Yes",VLOOKUP('Demand-Enforced'!$C38,T_fully_custom,MATCH(G$1,OFFSET(T_fully_custom,0,0,1,),0),0),"")</f>
        <v>0.65700000000000003</v>
      </c>
      <c r="H38" s="27">
        <f ca="1">IF(c_cattime="Yes",VLOOKUP('Demand-Enforced'!$C38,T_fully_custom,MATCH(H$1,OFFSET(T_fully_custom,0,0,1,),0),0),"")</f>
        <v>0.19</v>
      </c>
      <c r="I38" s="27">
        <f ca="1">IF(c_cattime="Yes",VLOOKUP('Demand-Enforced'!$C38,T_fully_custom,MATCH(I$1,OFFSET(T_fully_custom,0,0,1,),0),0),"")</f>
        <v>2.9999999999998916E-3</v>
      </c>
      <c r="J38" s="29">
        <f t="shared" si="0"/>
        <v>2.1044776119402986</v>
      </c>
    </row>
    <row r="39" spans="1:10" x14ac:dyDescent="0.25">
      <c r="A39" s="1">
        <v>2</v>
      </c>
      <c r="B39" s="1">
        <v>13</v>
      </c>
      <c r="C39" s="1">
        <v>2220</v>
      </c>
      <c r="D39" s="5">
        <f>IF(c_type="As_components",VLOOKUP('Demand-Enforced'!C39,T_comp_constructed,4,0),VLOOKUP('Demand-Enforced'!C39,T_fully_custom,4,0))</f>
        <v>123</v>
      </c>
      <c r="E39" s="6">
        <f>IF(c_direct_type="Scalar_from_ambulance",c_direct_uplift*'Demand-Enforced'!D39,IF(c_direct_type="Fully_custom",VLOOKUP('Demand-Enforced'!C39,T_fully_custom,5,0),VLOOKUP(C39,[0]!T_comp_constructed,5,0)))</f>
        <v>271</v>
      </c>
      <c r="F39" s="27">
        <f ca="1">IF(c_cattime="Yes",VLOOKUP('Demand-Enforced'!$C39,T_fully_custom,MATCH(F$1,OFFSET(T_fully_custom,0,0,1,),0),0),"")</f>
        <v>0.16</v>
      </c>
      <c r="G39" s="27">
        <f ca="1">IF(c_cattime="Yes",VLOOKUP('Demand-Enforced'!$C39,T_fully_custom,MATCH(G$1,OFFSET(T_fully_custom,0,0,1,),0),0),"")</f>
        <v>0.64900000000000002</v>
      </c>
      <c r="H39" s="27">
        <f ca="1">IF(c_cattime="Yes",VLOOKUP('Demand-Enforced'!$C39,T_fully_custom,MATCH(H$1,OFFSET(T_fully_custom,0,0,1,),0),0),"")</f>
        <v>0.18</v>
      </c>
      <c r="I39" s="27">
        <f ca="1">IF(c_cattime="Yes",VLOOKUP('Demand-Enforced'!$C39,T_fully_custom,MATCH(I$1,OFFSET(T_fully_custom,0,0,1,),0),0),"")</f>
        <v>1.0999999999999899E-2</v>
      </c>
      <c r="J39" s="29">
        <f t="shared" si="0"/>
        <v>2.2032520325203251</v>
      </c>
    </row>
    <row r="40" spans="1:10" x14ac:dyDescent="0.25">
      <c r="A40" s="1">
        <v>2</v>
      </c>
      <c r="B40" s="1">
        <v>14</v>
      </c>
      <c r="C40" s="1">
        <v>2280</v>
      </c>
      <c r="D40" s="5">
        <f>IF(c_type="As_components",VLOOKUP('Demand-Enforced'!C40,T_comp_constructed,4,0),VLOOKUP('Demand-Enforced'!C40,T_fully_custom,4,0))</f>
        <v>122</v>
      </c>
      <c r="E40" s="6">
        <f>IF(c_direct_type="Scalar_from_ambulance",c_direct_uplift*'Demand-Enforced'!D40,IF(c_direct_type="Fully_custom",VLOOKUP('Demand-Enforced'!C40,T_fully_custom,5,0),VLOOKUP(C40,[0]!T_comp_constructed,5,0)))</f>
        <v>260</v>
      </c>
      <c r="F40" s="27">
        <f ca="1">IF(c_cattime="Yes",VLOOKUP('Demand-Enforced'!$C40,T_fully_custom,MATCH(F$1,OFFSET(T_fully_custom,0,0,1,),0),0),"")</f>
        <v>0.16</v>
      </c>
      <c r="G40" s="27">
        <f ca="1">IF(c_cattime="Yes",VLOOKUP('Demand-Enforced'!$C40,T_fully_custom,MATCH(G$1,OFFSET(T_fully_custom,0,0,1,),0),0),"")</f>
        <v>0.65</v>
      </c>
      <c r="H40" s="27">
        <f ca="1">IF(c_cattime="Yes",VLOOKUP('Demand-Enforced'!$C40,T_fully_custom,MATCH(H$1,OFFSET(T_fully_custom,0,0,1,),0),0),"")</f>
        <v>0.18</v>
      </c>
      <c r="I40" s="27">
        <f ca="1">IF(c_cattime="Yes",VLOOKUP('Demand-Enforced'!$C40,T_fully_custom,MATCH(I$1,OFFSET(T_fully_custom,0,0,1,),0),0),"")</f>
        <v>1.0000000000000009E-2</v>
      </c>
      <c r="J40" s="29">
        <f t="shared" si="0"/>
        <v>2.1311475409836067</v>
      </c>
    </row>
    <row r="41" spans="1:10" x14ac:dyDescent="0.25">
      <c r="A41" s="1">
        <v>2</v>
      </c>
      <c r="B41" s="1">
        <v>15</v>
      </c>
      <c r="C41" s="1">
        <v>2340</v>
      </c>
      <c r="D41" s="5">
        <f>IF(c_type="As_components",VLOOKUP('Demand-Enforced'!C41,T_comp_constructed,4,0),VLOOKUP('Demand-Enforced'!C41,T_fully_custom,4,0))</f>
        <v>131</v>
      </c>
      <c r="E41" s="6">
        <f>IF(c_direct_type="Scalar_from_ambulance",c_direct_uplift*'Demand-Enforced'!D41,IF(c_direct_type="Fully_custom",VLOOKUP('Demand-Enforced'!C41,T_fully_custom,5,0),VLOOKUP(C41,[0]!T_comp_constructed,5,0)))</f>
        <v>260</v>
      </c>
      <c r="F41" s="27">
        <f ca="1">IF(c_cattime="Yes",VLOOKUP('Demand-Enforced'!$C41,T_fully_custom,MATCH(F$1,OFFSET(T_fully_custom,0,0,1,),0),0),"")</f>
        <v>0.15</v>
      </c>
      <c r="G41" s="27">
        <f ca="1">IF(c_cattime="Yes",VLOOKUP('Demand-Enforced'!$C41,T_fully_custom,MATCH(G$1,OFFSET(T_fully_custom,0,0,1,),0),0),"")</f>
        <v>0.65300000000000002</v>
      </c>
      <c r="H41" s="27">
        <f ca="1">IF(c_cattime="Yes",VLOOKUP('Demand-Enforced'!$C41,T_fully_custom,MATCH(H$1,OFFSET(T_fully_custom,0,0,1,),0),0),"")</f>
        <v>0.19</v>
      </c>
      <c r="I41" s="27">
        <f ca="1">IF(c_cattime="Yes",VLOOKUP('Demand-Enforced'!$C41,T_fully_custom,MATCH(I$1,OFFSET(T_fully_custom,0,0,1,),0),0),"")</f>
        <v>6.9999999999998952E-3</v>
      </c>
      <c r="J41" s="29">
        <f t="shared" si="0"/>
        <v>1.9847328244274809</v>
      </c>
    </row>
    <row r="42" spans="1:10" x14ac:dyDescent="0.25">
      <c r="A42" s="1">
        <v>2</v>
      </c>
      <c r="B42" s="1">
        <v>16</v>
      </c>
      <c r="C42" s="1">
        <v>2400</v>
      </c>
      <c r="D42" s="5">
        <f>IF(c_type="As_components",VLOOKUP('Demand-Enforced'!C42,T_comp_constructed,4,0),VLOOKUP('Demand-Enforced'!C42,T_fully_custom,4,0))</f>
        <v>124</v>
      </c>
      <c r="E42" s="6">
        <f>IF(c_direct_type="Scalar_from_ambulance",c_direct_uplift*'Demand-Enforced'!D42,IF(c_direct_type="Fully_custom",VLOOKUP('Demand-Enforced'!C42,T_fully_custom,5,0),VLOOKUP(C42,[0]!T_comp_constructed,5,0)))</f>
        <v>260</v>
      </c>
      <c r="F42" s="27">
        <f ca="1">IF(c_cattime="Yes",VLOOKUP('Demand-Enforced'!$C42,T_fully_custom,MATCH(F$1,OFFSET(T_fully_custom,0,0,1,),0),0),"")</f>
        <v>0.17</v>
      </c>
      <c r="G42" s="27">
        <f ca="1">IF(c_cattime="Yes",VLOOKUP('Demand-Enforced'!$C42,T_fully_custom,MATCH(G$1,OFFSET(T_fully_custom,0,0,1,),0),0),"")</f>
        <v>0.64200000000000002</v>
      </c>
      <c r="H42" s="27">
        <f ca="1">IF(c_cattime="Yes",VLOOKUP('Demand-Enforced'!$C42,T_fully_custom,MATCH(H$1,OFFSET(T_fully_custom,0,0,1,),0),0),"")</f>
        <v>0.18</v>
      </c>
      <c r="I42" s="27">
        <f ca="1">IF(c_cattime="Yes",VLOOKUP('Demand-Enforced'!$C42,T_fully_custom,MATCH(I$1,OFFSET(T_fully_custom,0,0,1,),0),0),"")</f>
        <v>8.0000000000000071E-3</v>
      </c>
      <c r="J42" s="29">
        <f t="shared" si="0"/>
        <v>2.096774193548387</v>
      </c>
    </row>
    <row r="43" spans="1:10" x14ac:dyDescent="0.25">
      <c r="A43" s="1">
        <v>2</v>
      </c>
      <c r="B43" s="1">
        <v>17</v>
      </c>
      <c r="C43" s="1">
        <v>2460</v>
      </c>
      <c r="D43" s="5">
        <f>IF(c_type="As_components",VLOOKUP('Demand-Enforced'!C43,T_comp_constructed,4,0),VLOOKUP('Demand-Enforced'!C43,T_fully_custom,4,0))</f>
        <v>113</v>
      </c>
      <c r="E43" s="6">
        <f>IF(c_direct_type="Scalar_from_ambulance",c_direct_uplift*'Demand-Enforced'!D43,IF(c_direct_type="Fully_custom",VLOOKUP('Demand-Enforced'!C43,T_fully_custom,5,0),VLOOKUP(C43,[0]!T_comp_constructed,5,0)))</f>
        <v>271</v>
      </c>
      <c r="F43" s="27">
        <f ca="1">IF(c_cattime="Yes",VLOOKUP('Demand-Enforced'!$C43,T_fully_custom,MATCH(F$1,OFFSET(T_fully_custom,0,0,1,),0),0),"")</f>
        <v>0.18</v>
      </c>
      <c r="G43" s="27">
        <f ca="1">IF(c_cattime="Yes",VLOOKUP('Demand-Enforced'!$C43,T_fully_custom,MATCH(G$1,OFFSET(T_fully_custom,0,0,1,),0),0),"")</f>
        <v>0.63500000000000001</v>
      </c>
      <c r="H43" s="27">
        <f ca="1">IF(c_cattime="Yes",VLOOKUP('Demand-Enforced'!$C43,T_fully_custom,MATCH(H$1,OFFSET(T_fully_custom,0,0,1,),0),0),"")</f>
        <v>0.18</v>
      </c>
      <c r="I43" s="27">
        <f ca="1">IF(c_cattime="Yes",VLOOKUP('Demand-Enforced'!$C43,T_fully_custom,MATCH(I$1,OFFSET(T_fully_custom,0,0,1,),0),0),"")</f>
        <v>5.0000000000001155E-3</v>
      </c>
      <c r="J43" s="29">
        <f t="shared" si="0"/>
        <v>2.3982300884955752</v>
      </c>
    </row>
    <row r="44" spans="1:10" x14ac:dyDescent="0.25">
      <c r="A44" s="1">
        <v>2</v>
      </c>
      <c r="B44" s="1">
        <v>18</v>
      </c>
      <c r="C44" s="1">
        <v>2520</v>
      </c>
      <c r="D44" s="5">
        <f>IF(c_type="As_components",VLOOKUP('Demand-Enforced'!C44,T_comp_constructed,4,0),VLOOKUP('Demand-Enforced'!C44,T_fully_custom,4,0))</f>
        <v>123</v>
      </c>
      <c r="E44" s="6">
        <f>IF(c_direct_type="Scalar_from_ambulance",c_direct_uplift*'Demand-Enforced'!D44,IF(c_direct_type="Fully_custom",VLOOKUP('Demand-Enforced'!C44,T_fully_custom,5,0),VLOOKUP(C44,[0]!T_comp_constructed,5,0)))</f>
        <v>271</v>
      </c>
      <c r="F44" s="27">
        <f ca="1">IF(c_cattime="Yes",VLOOKUP('Demand-Enforced'!$C44,T_fully_custom,MATCH(F$1,OFFSET(T_fully_custom,0,0,1,),0),0),"")</f>
        <v>0.18</v>
      </c>
      <c r="G44" s="27">
        <f ca="1">IF(c_cattime="Yes",VLOOKUP('Demand-Enforced'!$C44,T_fully_custom,MATCH(G$1,OFFSET(T_fully_custom,0,0,1,),0),0),"")</f>
        <v>0.63500000000000001</v>
      </c>
      <c r="H44" s="27">
        <f ca="1">IF(c_cattime="Yes",VLOOKUP('Demand-Enforced'!$C44,T_fully_custom,MATCH(H$1,OFFSET(T_fully_custom,0,0,1,),0),0),"")</f>
        <v>0.18</v>
      </c>
      <c r="I44" s="27">
        <f ca="1">IF(c_cattime="Yes",VLOOKUP('Demand-Enforced'!$C44,T_fully_custom,MATCH(I$1,OFFSET(T_fully_custom,0,0,1,),0),0),"")</f>
        <v>5.0000000000001155E-3</v>
      </c>
      <c r="J44" s="29">
        <f t="shared" si="0"/>
        <v>2.2032520325203251</v>
      </c>
    </row>
    <row r="45" spans="1:10" x14ac:dyDescent="0.25">
      <c r="A45" s="1">
        <v>2</v>
      </c>
      <c r="B45" s="1">
        <v>19</v>
      </c>
      <c r="C45" s="1">
        <v>2580</v>
      </c>
      <c r="D45" s="5">
        <f>IF(c_type="As_components",VLOOKUP('Demand-Enforced'!C45,T_comp_constructed,4,0),VLOOKUP('Demand-Enforced'!C45,T_fully_custom,4,0))</f>
        <v>120</v>
      </c>
      <c r="E45" s="6">
        <f>IF(c_direct_type="Scalar_from_ambulance",c_direct_uplift*'Demand-Enforced'!D45,IF(c_direct_type="Fully_custom",VLOOKUP('Demand-Enforced'!C45,T_fully_custom,5,0),VLOOKUP(C45,[0]!T_comp_constructed,5,0)))</f>
        <v>260</v>
      </c>
      <c r="F45" s="27">
        <f ca="1">IF(c_cattime="Yes",VLOOKUP('Demand-Enforced'!$C45,T_fully_custom,MATCH(F$1,OFFSET(T_fully_custom,0,0,1,),0),0),"")</f>
        <v>0.18</v>
      </c>
      <c r="G45" s="27">
        <f ca="1">IF(c_cattime="Yes",VLOOKUP('Demand-Enforced'!$C45,T_fully_custom,MATCH(G$1,OFFSET(T_fully_custom,0,0,1,),0),0),"")</f>
        <v>0.63100000000000001</v>
      </c>
      <c r="H45" s="27">
        <f ca="1">IF(c_cattime="Yes",VLOOKUP('Demand-Enforced'!$C45,T_fully_custom,MATCH(H$1,OFFSET(T_fully_custom,0,0,1,),0),0),"")</f>
        <v>0.18</v>
      </c>
      <c r="I45" s="27">
        <f ca="1">IF(c_cattime="Yes",VLOOKUP('Demand-Enforced'!$C45,T_fully_custom,MATCH(I$1,OFFSET(T_fully_custom,0,0,1,),0),0),"")</f>
        <v>9.000000000000119E-3</v>
      </c>
      <c r="J45" s="29">
        <f t="shared" si="0"/>
        <v>2.1666666666666665</v>
      </c>
    </row>
    <row r="46" spans="1:10" x14ac:dyDescent="0.25">
      <c r="A46" s="1">
        <v>2</v>
      </c>
      <c r="B46" s="1">
        <v>20</v>
      </c>
      <c r="C46" s="1">
        <v>2640</v>
      </c>
      <c r="D46" s="5">
        <f>IF(c_type="As_components",VLOOKUP('Demand-Enforced'!C46,T_comp_constructed,4,0),VLOOKUP('Demand-Enforced'!C46,T_fully_custom,4,0))</f>
        <v>116</v>
      </c>
      <c r="E46" s="6">
        <f>IF(c_direct_type="Scalar_from_ambulance",c_direct_uplift*'Demand-Enforced'!D46,IF(c_direct_type="Fully_custom",VLOOKUP('Demand-Enforced'!C46,T_fully_custom,5,0),VLOOKUP(C46,[0]!T_comp_constructed,5,0)))</f>
        <v>239</v>
      </c>
      <c r="F46" s="27">
        <f ca="1">IF(c_cattime="Yes",VLOOKUP('Demand-Enforced'!$C46,T_fully_custom,MATCH(F$1,OFFSET(T_fully_custom,0,0,1,),0),0),"")</f>
        <v>0.17</v>
      </c>
      <c r="G46" s="27">
        <f ca="1">IF(c_cattime="Yes",VLOOKUP('Demand-Enforced'!$C46,T_fully_custom,MATCH(G$1,OFFSET(T_fully_custom,0,0,1,),0),0),"")</f>
        <v>0.64100000000000001</v>
      </c>
      <c r="H46" s="27">
        <f ca="1">IF(c_cattime="Yes",VLOOKUP('Demand-Enforced'!$C46,T_fully_custom,MATCH(H$1,OFFSET(T_fully_custom,0,0,1,),0),0),"")</f>
        <v>0.18</v>
      </c>
      <c r="I46" s="27">
        <f ca="1">IF(c_cattime="Yes",VLOOKUP('Demand-Enforced'!$C46,T_fully_custom,MATCH(I$1,OFFSET(T_fully_custom,0,0,1,),0),0),"")</f>
        <v>8.999999999999897E-3</v>
      </c>
      <c r="J46" s="29">
        <f t="shared" si="0"/>
        <v>2.0603448275862069</v>
      </c>
    </row>
    <row r="47" spans="1:10" x14ac:dyDescent="0.25">
      <c r="A47" s="1">
        <v>2</v>
      </c>
      <c r="B47" s="1">
        <v>21</v>
      </c>
      <c r="C47" s="1">
        <v>2700</v>
      </c>
      <c r="D47" s="5">
        <f>IF(c_type="As_components",VLOOKUP('Demand-Enforced'!C47,T_comp_constructed,4,0),VLOOKUP('Demand-Enforced'!C47,T_fully_custom,4,0))</f>
        <v>104</v>
      </c>
      <c r="E47" s="6">
        <f>IF(c_direct_type="Scalar_from_ambulance",c_direct_uplift*'Demand-Enforced'!D47,IF(c_direct_type="Fully_custom",VLOOKUP('Demand-Enforced'!C47,T_fully_custom,5,0),VLOOKUP(C47,[0]!T_comp_constructed,5,0)))</f>
        <v>195</v>
      </c>
      <c r="F47" s="27">
        <f ca="1">IF(c_cattime="Yes",VLOOKUP('Demand-Enforced'!$C47,T_fully_custom,MATCH(F$1,OFFSET(T_fully_custom,0,0,1,),0),0),"")</f>
        <v>0.18</v>
      </c>
      <c r="G47" s="27">
        <f ca="1">IF(c_cattime="Yes",VLOOKUP('Demand-Enforced'!$C47,T_fully_custom,MATCH(G$1,OFFSET(T_fully_custom,0,0,1,),0),0),"")</f>
        <v>0.63500000000000001</v>
      </c>
      <c r="H47" s="27">
        <f ca="1">IF(c_cattime="Yes",VLOOKUP('Demand-Enforced'!$C47,T_fully_custom,MATCH(H$1,OFFSET(T_fully_custom,0,0,1,),0),0),"")</f>
        <v>0.18</v>
      </c>
      <c r="I47" s="27">
        <f ca="1">IF(c_cattime="Yes",VLOOKUP('Demand-Enforced'!$C47,T_fully_custom,MATCH(I$1,OFFSET(T_fully_custom,0,0,1,),0),0),"")</f>
        <v>5.0000000000001155E-3</v>
      </c>
      <c r="J47" s="29">
        <f t="shared" si="0"/>
        <v>1.875</v>
      </c>
    </row>
    <row r="48" spans="1:10" x14ac:dyDescent="0.25">
      <c r="A48" s="1">
        <v>2</v>
      </c>
      <c r="B48" s="1">
        <v>22</v>
      </c>
      <c r="C48" s="1">
        <v>2760</v>
      </c>
      <c r="D48" s="5">
        <f>IF(c_type="As_components",VLOOKUP('Demand-Enforced'!C48,T_comp_constructed,4,0),VLOOKUP('Demand-Enforced'!C48,T_fully_custom,4,0))</f>
        <v>96</v>
      </c>
      <c r="E48" s="6">
        <f>IF(c_direct_type="Scalar_from_ambulance",c_direct_uplift*'Demand-Enforced'!D48,IF(c_direct_type="Fully_custom",VLOOKUP('Demand-Enforced'!C48,T_fully_custom,5,0),VLOOKUP(C48,[0]!T_comp_constructed,5,0)))</f>
        <v>174</v>
      </c>
      <c r="F48" s="27">
        <f ca="1">IF(c_cattime="Yes",VLOOKUP('Demand-Enforced'!$C48,T_fully_custom,MATCH(F$1,OFFSET(T_fully_custom,0,0,1,),0),0),"")</f>
        <v>0.2</v>
      </c>
      <c r="G48" s="27">
        <f ca="1">IF(c_cattime="Yes",VLOOKUP('Demand-Enforced'!$C48,T_fully_custom,MATCH(G$1,OFFSET(T_fully_custom,0,0,1,),0),0),"")</f>
        <v>0.61899999999999999</v>
      </c>
      <c r="H48" s="27">
        <f ca="1">IF(c_cattime="Yes",VLOOKUP('Demand-Enforced'!$C48,T_fully_custom,MATCH(H$1,OFFSET(T_fully_custom,0,0,1,),0),0),"")</f>
        <v>0.18</v>
      </c>
      <c r="I48" s="27">
        <f ca="1">IF(c_cattime="Yes",VLOOKUP('Demand-Enforced'!$C48,T_fully_custom,MATCH(I$1,OFFSET(T_fully_custom,0,0,1,),0),0),"")</f>
        <v>1.0000000000001119E-3</v>
      </c>
      <c r="J48" s="29">
        <f t="shared" si="0"/>
        <v>1.8125</v>
      </c>
    </row>
    <row r="49" spans="1:10" x14ac:dyDescent="0.25">
      <c r="A49" s="1">
        <v>2</v>
      </c>
      <c r="B49" s="1">
        <v>23</v>
      </c>
      <c r="C49" s="1">
        <v>2820</v>
      </c>
      <c r="D49" s="5">
        <f>IF(c_type="As_components",VLOOKUP('Demand-Enforced'!C49,T_comp_constructed,4,0),VLOOKUP('Demand-Enforced'!C49,T_fully_custom,4,0))</f>
        <v>90</v>
      </c>
      <c r="E49" s="6">
        <f>IF(c_direct_type="Scalar_from_ambulance",c_direct_uplift*'Demand-Enforced'!D49,IF(c_direct_type="Fully_custom",VLOOKUP('Demand-Enforced'!C49,T_fully_custom,5,0),VLOOKUP(C49,[0]!T_comp_constructed,5,0)))</f>
        <v>130</v>
      </c>
      <c r="F49" s="27">
        <f ca="1">IF(c_cattime="Yes",VLOOKUP('Demand-Enforced'!$C49,T_fully_custom,MATCH(F$1,OFFSET(T_fully_custom,0,0,1,),0),0),"")</f>
        <v>0.17</v>
      </c>
      <c r="G49" s="27">
        <f ca="1">IF(c_cattime="Yes",VLOOKUP('Demand-Enforced'!$C49,T_fully_custom,MATCH(G$1,OFFSET(T_fully_custom,0,0,1,),0),0),"")</f>
        <v>0.64300000000000002</v>
      </c>
      <c r="H49" s="27">
        <f ca="1">IF(c_cattime="Yes",VLOOKUP('Demand-Enforced'!$C49,T_fully_custom,MATCH(H$1,OFFSET(T_fully_custom,0,0,1,),0),0),"")</f>
        <v>0.18</v>
      </c>
      <c r="I49" s="27">
        <f ca="1">IF(c_cattime="Yes",VLOOKUP('Demand-Enforced'!$C49,T_fully_custom,MATCH(I$1,OFFSET(T_fully_custom,0,0,1,),0),0),"")</f>
        <v>6.9999999999998952E-3</v>
      </c>
      <c r="J49" s="29">
        <f t="shared" si="0"/>
        <v>1.4444444444444444</v>
      </c>
    </row>
    <row r="50" spans="1:10" x14ac:dyDescent="0.25">
      <c r="A50" s="1">
        <v>3</v>
      </c>
      <c r="B50" s="1">
        <v>0</v>
      </c>
      <c r="C50" s="1">
        <v>2880</v>
      </c>
      <c r="D50" s="5">
        <f>IF(c_type="As_components",VLOOKUP('Demand-Enforced'!C50,T_comp_constructed,4,0),VLOOKUP('Demand-Enforced'!C50,T_fully_custom,4,0))</f>
        <v>68</v>
      </c>
      <c r="E50" s="6">
        <f>IF(c_direct_type="Scalar_from_ambulance",c_direct_uplift*'Demand-Enforced'!D50,IF(c_direct_type="Fully_custom",VLOOKUP('Demand-Enforced'!C50,T_fully_custom,5,0),VLOOKUP(C50,[0]!T_comp_constructed,5,0)))</f>
        <v>101</v>
      </c>
      <c r="F50" s="27">
        <f ca="1">IF(c_cattime="Yes",VLOOKUP('Demand-Enforced'!$C50,T_fully_custom,MATCH(F$1,OFFSET(T_fully_custom,0,0,1,),0),0),"")</f>
        <v>0.17</v>
      </c>
      <c r="G50" s="27">
        <f ca="1">IF(c_cattime="Yes",VLOOKUP('Demand-Enforced'!$C50,T_fully_custom,MATCH(G$1,OFFSET(T_fully_custom,0,0,1,),0),0),"")</f>
        <v>0.63800000000000001</v>
      </c>
      <c r="H50" s="27">
        <f ca="1">IF(c_cattime="Yes",VLOOKUP('Demand-Enforced'!$C50,T_fully_custom,MATCH(H$1,OFFSET(T_fully_custom,0,0,1,),0),0),"")</f>
        <v>0.18</v>
      </c>
      <c r="I50" s="27">
        <f ca="1">IF(c_cattime="Yes",VLOOKUP('Demand-Enforced'!$C50,T_fully_custom,MATCH(I$1,OFFSET(T_fully_custom,0,0,1,),0),0),"")</f>
        <v>1.2000000000000011E-2</v>
      </c>
      <c r="J50" s="29">
        <f t="shared" si="0"/>
        <v>1.4852941176470589</v>
      </c>
    </row>
    <row r="51" spans="1:10" x14ac:dyDescent="0.25">
      <c r="A51" s="1">
        <v>3</v>
      </c>
      <c r="B51" s="1">
        <v>1</v>
      </c>
      <c r="C51" s="1">
        <v>2940</v>
      </c>
      <c r="D51" s="5">
        <f>IF(c_type="As_components",VLOOKUP('Demand-Enforced'!C51,T_comp_constructed,4,0),VLOOKUP('Demand-Enforced'!C51,T_fully_custom,4,0))</f>
        <v>65</v>
      </c>
      <c r="E51" s="6">
        <f>IF(c_direct_type="Scalar_from_ambulance",c_direct_uplift*'Demand-Enforced'!D51,IF(c_direct_type="Fully_custom",VLOOKUP('Demand-Enforced'!C51,T_fully_custom,5,0),VLOOKUP(C51,[0]!T_comp_constructed,5,0)))</f>
        <v>81</v>
      </c>
      <c r="F51" s="27">
        <f ca="1">IF(c_cattime="Yes",VLOOKUP('Demand-Enforced'!$C51,T_fully_custom,MATCH(F$1,OFFSET(T_fully_custom,0,0,1,),0),0),"")</f>
        <v>0.17</v>
      </c>
      <c r="G51" s="27">
        <f ca="1">IF(c_cattime="Yes",VLOOKUP('Demand-Enforced'!$C51,T_fully_custom,MATCH(G$1,OFFSET(T_fully_custom,0,0,1,),0),0),"")</f>
        <v>0.64100000000000001</v>
      </c>
      <c r="H51" s="27">
        <f ca="1">IF(c_cattime="Yes",VLOOKUP('Demand-Enforced'!$C51,T_fully_custom,MATCH(H$1,OFFSET(T_fully_custom,0,0,1,),0),0),"")</f>
        <v>0.18</v>
      </c>
      <c r="I51" s="27">
        <f ca="1">IF(c_cattime="Yes",VLOOKUP('Demand-Enforced'!$C51,T_fully_custom,MATCH(I$1,OFFSET(T_fully_custom,0,0,1,),0),0),"")</f>
        <v>8.999999999999897E-3</v>
      </c>
      <c r="J51" s="29">
        <f t="shared" si="0"/>
        <v>1.2461538461538462</v>
      </c>
    </row>
    <row r="52" spans="1:10" x14ac:dyDescent="0.25">
      <c r="A52" s="1">
        <v>3</v>
      </c>
      <c r="B52" s="1">
        <v>2</v>
      </c>
      <c r="C52" s="1">
        <v>3000</v>
      </c>
      <c r="D52" s="5">
        <f>IF(c_type="As_components",VLOOKUP('Demand-Enforced'!C52,T_comp_constructed,4,0),VLOOKUP('Demand-Enforced'!C52,T_fully_custom,4,0))</f>
        <v>57</v>
      </c>
      <c r="E52" s="6">
        <f>IF(c_direct_type="Scalar_from_ambulance",c_direct_uplift*'Demand-Enforced'!D52,IF(c_direct_type="Fully_custom",VLOOKUP('Demand-Enforced'!C52,T_fully_custom,5,0),VLOOKUP(C52,[0]!T_comp_constructed,5,0)))</f>
        <v>61</v>
      </c>
      <c r="F52" s="27">
        <f ca="1">IF(c_cattime="Yes",VLOOKUP('Demand-Enforced'!$C52,T_fully_custom,MATCH(F$1,OFFSET(T_fully_custom,0,0,1,),0),0),"")</f>
        <v>0.15</v>
      </c>
      <c r="G52" s="27">
        <f ca="1">IF(c_cattime="Yes",VLOOKUP('Demand-Enforced'!$C52,T_fully_custom,MATCH(G$1,OFFSET(T_fully_custom,0,0,1,),0),0),"")</f>
        <v>0.65700000000000003</v>
      </c>
      <c r="H52" s="27">
        <f ca="1">IF(c_cattime="Yes",VLOOKUP('Demand-Enforced'!$C52,T_fully_custom,MATCH(H$1,OFFSET(T_fully_custom,0,0,1,),0),0),"")</f>
        <v>0.19</v>
      </c>
      <c r="I52" s="27">
        <f ca="1">IF(c_cattime="Yes",VLOOKUP('Demand-Enforced'!$C52,T_fully_custom,MATCH(I$1,OFFSET(T_fully_custom,0,0,1,),0),0),"")</f>
        <v>2.9999999999998916E-3</v>
      </c>
      <c r="J52" s="29">
        <f t="shared" si="0"/>
        <v>1.0701754385964912</v>
      </c>
    </row>
    <row r="53" spans="1:10" x14ac:dyDescent="0.25">
      <c r="A53" s="1">
        <v>3</v>
      </c>
      <c r="B53" s="1">
        <v>3</v>
      </c>
      <c r="C53" s="1">
        <v>3060</v>
      </c>
      <c r="D53" s="5">
        <f>IF(c_type="As_components",VLOOKUP('Demand-Enforced'!C53,T_comp_constructed,4,0),VLOOKUP('Demand-Enforced'!C53,T_fully_custom,4,0))</f>
        <v>53</v>
      </c>
      <c r="E53" s="6">
        <f>IF(c_direct_type="Scalar_from_ambulance",c_direct_uplift*'Demand-Enforced'!D53,IF(c_direct_type="Fully_custom",VLOOKUP('Demand-Enforced'!C53,T_fully_custom,5,0),VLOOKUP(C53,[0]!T_comp_constructed,5,0)))</f>
        <v>51</v>
      </c>
      <c r="F53" s="27">
        <f ca="1">IF(c_cattime="Yes",VLOOKUP('Demand-Enforced'!$C53,T_fully_custom,MATCH(F$1,OFFSET(T_fully_custom,0,0,1,),0),0),"")</f>
        <v>0.13</v>
      </c>
      <c r="G53" s="27">
        <f ca="1">IF(c_cattime="Yes",VLOOKUP('Demand-Enforced'!$C53,T_fully_custom,MATCH(G$1,OFFSET(T_fully_custom,0,0,1,),0),0),"")</f>
        <v>0.67300000000000004</v>
      </c>
      <c r="H53" s="27">
        <f ca="1">IF(c_cattime="Yes",VLOOKUP('Demand-Enforced'!$C53,T_fully_custom,MATCH(H$1,OFFSET(T_fully_custom,0,0,1,),0),0),"")</f>
        <v>0.19</v>
      </c>
      <c r="I53" s="27">
        <f ca="1">IF(c_cattime="Yes",VLOOKUP('Demand-Enforced'!$C53,T_fully_custom,MATCH(I$1,OFFSET(T_fully_custom,0,0,1,),0),0),"")</f>
        <v>6.9999999999998952E-3</v>
      </c>
      <c r="J53" s="29">
        <f t="shared" si="0"/>
        <v>0.96226415094339623</v>
      </c>
    </row>
    <row r="54" spans="1:10" x14ac:dyDescent="0.25">
      <c r="A54" s="1">
        <v>3</v>
      </c>
      <c r="B54" s="1">
        <v>4</v>
      </c>
      <c r="C54" s="1">
        <v>3120</v>
      </c>
      <c r="D54" s="5">
        <f>IF(c_type="As_components",VLOOKUP('Demand-Enforced'!C54,T_comp_constructed,4,0),VLOOKUP('Demand-Enforced'!C54,T_fully_custom,4,0))</f>
        <v>54</v>
      </c>
      <c r="E54" s="6">
        <f>IF(c_direct_type="Scalar_from_ambulance",c_direct_uplift*'Demand-Enforced'!D54,IF(c_direct_type="Fully_custom",VLOOKUP('Demand-Enforced'!C54,T_fully_custom,5,0),VLOOKUP(C54,[0]!T_comp_constructed,5,0)))</f>
        <v>51</v>
      </c>
      <c r="F54" s="27">
        <f ca="1">IF(c_cattime="Yes",VLOOKUP('Demand-Enforced'!$C54,T_fully_custom,MATCH(F$1,OFFSET(T_fully_custom,0,0,1,),0),0),"")</f>
        <v>0.13</v>
      </c>
      <c r="G54" s="27">
        <f ca="1">IF(c_cattime="Yes",VLOOKUP('Demand-Enforced'!$C54,T_fully_custom,MATCH(G$1,OFFSET(T_fully_custom,0,0,1,),0),0),"")</f>
        <v>0.67500000000000004</v>
      </c>
      <c r="H54" s="27">
        <f ca="1">IF(c_cattime="Yes",VLOOKUP('Demand-Enforced'!$C54,T_fully_custom,MATCH(H$1,OFFSET(T_fully_custom,0,0,1,),0),0),"")</f>
        <v>0.19</v>
      </c>
      <c r="I54" s="27">
        <f ca="1">IF(c_cattime="Yes",VLOOKUP('Demand-Enforced'!$C54,T_fully_custom,MATCH(I$1,OFFSET(T_fully_custom,0,0,1,),0),0),"")</f>
        <v>4.9999999999998934E-3</v>
      </c>
      <c r="J54" s="29">
        <f t="shared" si="0"/>
        <v>0.94444444444444442</v>
      </c>
    </row>
    <row r="55" spans="1:10" x14ac:dyDescent="0.25">
      <c r="A55" s="1">
        <v>3</v>
      </c>
      <c r="B55" s="1">
        <v>5</v>
      </c>
      <c r="C55" s="1">
        <v>3180</v>
      </c>
      <c r="D55" s="5">
        <f>IF(c_type="As_components",VLOOKUP('Demand-Enforced'!C55,T_comp_constructed,4,0),VLOOKUP('Demand-Enforced'!C55,T_fully_custom,4,0))</f>
        <v>52</v>
      </c>
      <c r="E55" s="6">
        <f>IF(c_direct_type="Scalar_from_ambulance",c_direct_uplift*'Demand-Enforced'!D55,IF(c_direct_type="Fully_custom",VLOOKUP('Demand-Enforced'!C55,T_fully_custom,5,0),VLOOKUP(C55,[0]!T_comp_constructed,5,0)))</f>
        <v>51</v>
      </c>
      <c r="F55" s="27">
        <f ca="1">IF(c_cattime="Yes",VLOOKUP('Demand-Enforced'!$C55,T_fully_custom,MATCH(F$1,OFFSET(T_fully_custom,0,0,1,),0),0),"")</f>
        <v>0.13</v>
      </c>
      <c r="G55" s="27">
        <f ca="1">IF(c_cattime="Yes",VLOOKUP('Demand-Enforced'!$C55,T_fully_custom,MATCH(G$1,OFFSET(T_fully_custom,0,0,1,),0),0),"")</f>
        <v>0.67100000000000004</v>
      </c>
      <c r="H55" s="27">
        <f ca="1">IF(c_cattime="Yes",VLOOKUP('Demand-Enforced'!$C55,T_fully_custom,MATCH(H$1,OFFSET(T_fully_custom,0,0,1,),0),0),"")</f>
        <v>0.19</v>
      </c>
      <c r="I55" s="27">
        <f ca="1">IF(c_cattime="Yes",VLOOKUP('Demand-Enforced'!$C55,T_fully_custom,MATCH(I$1,OFFSET(T_fully_custom,0,0,1,),0),0),"")</f>
        <v>8.999999999999897E-3</v>
      </c>
      <c r="J55" s="29">
        <f t="shared" si="0"/>
        <v>0.98076923076923073</v>
      </c>
    </row>
    <row r="56" spans="1:10" x14ac:dyDescent="0.25">
      <c r="A56" s="1">
        <v>3</v>
      </c>
      <c r="B56" s="1">
        <v>6</v>
      </c>
      <c r="C56" s="1">
        <v>3240</v>
      </c>
      <c r="D56" s="5">
        <f>IF(c_type="As_components",VLOOKUP('Demand-Enforced'!C56,T_comp_constructed,4,0),VLOOKUP('Demand-Enforced'!C56,T_fully_custom,4,0))</f>
        <v>58</v>
      </c>
      <c r="E56" s="6">
        <f>IF(c_direct_type="Scalar_from_ambulance",c_direct_uplift*'Demand-Enforced'!D56,IF(c_direct_type="Fully_custom",VLOOKUP('Demand-Enforced'!C56,T_fully_custom,5,0),VLOOKUP(C56,[0]!T_comp_constructed,5,0)))</f>
        <v>51</v>
      </c>
      <c r="F56" s="27">
        <f ca="1">IF(c_cattime="Yes",VLOOKUP('Demand-Enforced'!$C56,T_fully_custom,MATCH(F$1,OFFSET(T_fully_custom,0,0,1,),0),0),"")</f>
        <v>0.12</v>
      </c>
      <c r="G56" s="27">
        <f ca="1">IF(c_cattime="Yes",VLOOKUP('Demand-Enforced'!$C56,T_fully_custom,MATCH(G$1,OFFSET(T_fully_custom,0,0,1,),0),0),"")</f>
        <v>0.68300000000000005</v>
      </c>
      <c r="H56" s="27">
        <f ca="1">IF(c_cattime="Yes",VLOOKUP('Demand-Enforced'!$C56,T_fully_custom,MATCH(H$1,OFFSET(T_fully_custom,0,0,1,),0),0),"")</f>
        <v>0.19</v>
      </c>
      <c r="I56" s="27">
        <f ca="1">IF(c_cattime="Yes",VLOOKUP('Demand-Enforced'!$C56,T_fully_custom,MATCH(I$1,OFFSET(T_fully_custom,0,0,1,),0),0),"")</f>
        <v>6.9999999999998952E-3</v>
      </c>
      <c r="J56" s="29">
        <f t="shared" si="0"/>
        <v>0.87931034482758619</v>
      </c>
    </row>
    <row r="57" spans="1:10" x14ac:dyDescent="0.25">
      <c r="A57" s="1">
        <v>3</v>
      </c>
      <c r="B57" s="1">
        <v>7</v>
      </c>
      <c r="C57" s="1">
        <v>3300</v>
      </c>
      <c r="D57" s="5">
        <f>IF(c_type="As_components",VLOOKUP('Demand-Enforced'!C57,T_comp_constructed,4,0),VLOOKUP('Demand-Enforced'!C57,T_fully_custom,4,0))</f>
        <v>79</v>
      </c>
      <c r="E57" s="6">
        <f>IF(c_direct_type="Scalar_from_ambulance",c_direct_uplift*'Demand-Enforced'!D57,IF(c_direct_type="Fully_custom",VLOOKUP('Demand-Enforced'!C57,T_fully_custom,5,0),VLOOKUP(C57,[0]!T_comp_constructed,5,0)))</f>
        <v>71</v>
      </c>
      <c r="F57" s="27">
        <f ca="1">IF(c_cattime="Yes",VLOOKUP('Demand-Enforced'!$C57,T_fully_custom,MATCH(F$1,OFFSET(T_fully_custom,0,0,1,),0),0),"")</f>
        <v>0.13</v>
      </c>
      <c r="G57" s="27">
        <f ca="1">IF(c_cattime="Yes",VLOOKUP('Demand-Enforced'!$C57,T_fully_custom,MATCH(G$1,OFFSET(T_fully_custom,0,0,1,),0),0),"")</f>
        <v>0.67500000000000004</v>
      </c>
      <c r="H57" s="27">
        <f ca="1">IF(c_cattime="Yes",VLOOKUP('Demand-Enforced'!$C57,T_fully_custom,MATCH(H$1,OFFSET(T_fully_custom,0,0,1,),0),0),"")</f>
        <v>0.19</v>
      </c>
      <c r="I57" s="27">
        <f ca="1">IF(c_cattime="Yes",VLOOKUP('Demand-Enforced'!$C57,T_fully_custom,MATCH(I$1,OFFSET(T_fully_custom,0,0,1,),0),0),"")</f>
        <v>4.9999999999998934E-3</v>
      </c>
      <c r="J57" s="29">
        <f t="shared" si="0"/>
        <v>0.89873417721518989</v>
      </c>
    </row>
    <row r="58" spans="1:10" x14ac:dyDescent="0.25">
      <c r="A58" s="1">
        <v>3</v>
      </c>
      <c r="B58" s="1">
        <v>8</v>
      </c>
      <c r="C58" s="1">
        <v>3360</v>
      </c>
      <c r="D58" s="5">
        <f>IF(c_type="As_components",VLOOKUP('Demand-Enforced'!C58,T_comp_constructed,4,0),VLOOKUP('Demand-Enforced'!C58,T_fully_custom,4,0))</f>
        <v>112</v>
      </c>
      <c r="E58" s="6">
        <f>IF(c_direct_type="Scalar_from_ambulance",c_direct_uplift*'Demand-Enforced'!D58,IF(c_direct_type="Fully_custom",VLOOKUP('Demand-Enforced'!C58,T_fully_custom,5,0),VLOOKUP(C58,[0]!T_comp_constructed,5,0)))</f>
        <v>132</v>
      </c>
      <c r="F58" s="27">
        <f ca="1">IF(c_cattime="Yes",VLOOKUP('Demand-Enforced'!$C58,T_fully_custom,MATCH(F$1,OFFSET(T_fully_custom,0,0,1,),0),0),"")</f>
        <v>0.12</v>
      </c>
      <c r="G58" s="27">
        <f ca="1">IF(c_cattime="Yes",VLOOKUP('Demand-Enforced'!$C58,T_fully_custom,MATCH(G$1,OFFSET(T_fully_custom,0,0,1,),0),0),"")</f>
        <v>0.67900000000000005</v>
      </c>
      <c r="H58" s="27">
        <f ca="1">IF(c_cattime="Yes",VLOOKUP('Demand-Enforced'!$C58,T_fully_custom,MATCH(H$1,OFFSET(T_fully_custom,0,0,1,),0),0),"")</f>
        <v>0.19</v>
      </c>
      <c r="I58" s="27">
        <f ca="1">IF(c_cattime="Yes",VLOOKUP('Demand-Enforced'!$C58,T_fully_custom,MATCH(I$1,OFFSET(T_fully_custom,0,0,1,),0),0),"")</f>
        <v>1.0999999999999899E-2</v>
      </c>
      <c r="J58" s="29">
        <f t="shared" si="0"/>
        <v>1.1785714285714286</v>
      </c>
    </row>
    <row r="59" spans="1:10" x14ac:dyDescent="0.25">
      <c r="A59" s="1">
        <v>3</v>
      </c>
      <c r="B59" s="1">
        <v>9</v>
      </c>
      <c r="C59" s="1">
        <v>3420</v>
      </c>
      <c r="D59" s="5">
        <f>IF(c_type="As_components",VLOOKUP('Demand-Enforced'!C59,T_comp_constructed,4,0),VLOOKUP('Demand-Enforced'!C59,T_fully_custom,4,0))</f>
        <v>134</v>
      </c>
      <c r="E59" s="6">
        <f>IF(c_direct_type="Scalar_from_ambulance",c_direct_uplift*'Demand-Enforced'!D59,IF(c_direct_type="Fully_custom",VLOOKUP('Demand-Enforced'!C59,T_fully_custom,5,0),VLOOKUP(C59,[0]!T_comp_constructed,5,0)))</f>
        <v>223</v>
      </c>
      <c r="F59" s="27">
        <f ca="1">IF(c_cattime="Yes",VLOOKUP('Demand-Enforced'!$C59,T_fully_custom,MATCH(F$1,OFFSET(T_fully_custom,0,0,1,),0),0),"")</f>
        <v>0.13</v>
      </c>
      <c r="G59" s="27">
        <f ca="1">IF(c_cattime="Yes",VLOOKUP('Demand-Enforced'!$C59,T_fully_custom,MATCH(G$1,OFFSET(T_fully_custom,0,0,1,),0),0),"")</f>
        <v>0.67300000000000004</v>
      </c>
      <c r="H59" s="27">
        <f ca="1">IF(c_cattime="Yes",VLOOKUP('Demand-Enforced'!$C59,T_fully_custom,MATCH(H$1,OFFSET(T_fully_custom,0,0,1,),0),0),"")</f>
        <v>0.19</v>
      </c>
      <c r="I59" s="27">
        <f ca="1">IF(c_cattime="Yes",VLOOKUP('Demand-Enforced'!$C59,T_fully_custom,MATCH(I$1,OFFSET(T_fully_custom,0,0,1,),0),0),"")</f>
        <v>6.9999999999998952E-3</v>
      </c>
      <c r="J59" s="29">
        <f t="shared" si="0"/>
        <v>1.664179104477612</v>
      </c>
    </row>
    <row r="60" spans="1:10" x14ac:dyDescent="0.25">
      <c r="A60" s="1">
        <v>3</v>
      </c>
      <c r="B60" s="1">
        <v>10</v>
      </c>
      <c r="C60" s="1">
        <v>3480</v>
      </c>
      <c r="D60" s="5">
        <f>IF(c_type="As_components",VLOOKUP('Demand-Enforced'!C60,T_comp_constructed,4,0),VLOOKUP('Demand-Enforced'!C60,T_fully_custom,4,0))</f>
        <v>141</v>
      </c>
      <c r="E60" s="6">
        <f>IF(c_direct_type="Scalar_from_ambulance",c_direct_uplift*'Demand-Enforced'!D60,IF(c_direct_type="Fully_custom",VLOOKUP('Demand-Enforced'!C60,T_fully_custom,5,0),VLOOKUP(C60,[0]!T_comp_constructed,5,0)))</f>
        <v>253</v>
      </c>
      <c r="F60" s="27">
        <f ca="1">IF(c_cattime="Yes",VLOOKUP('Demand-Enforced'!$C60,T_fully_custom,MATCH(F$1,OFFSET(T_fully_custom,0,0,1,),0),0),"")</f>
        <v>0.12</v>
      </c>
      <c r="G60" s="27">
        <f ca="1">IF(c_cattime="Yes",VLOOKUP('Demand-Enforced'!$C60,T_fully_custom,MATCH(G$1,OFFSET(T_fully_custom,0,0,1,),0),0),"")</f>
        <v>0.67600000000000005</v>
      </c>
      <c r="H60" s="27">
        <f ca="1">IF(c_cattime="Yes",VLOOKUP('Demand-Enforced'!$C60,T_fully_custom,MATCH(H$1,OFFSET(T_fully_custom,0,0,1,),0),0),"")</f>
        <v>0.19</v>
      </c>
      <c r="I60" s="27">
        <f ca="1">IF(c_cattime="Yes",VLOOKUP('Demand-Enforced'!$C60,T_fully_custom,MATCH(I$1,OFFSET(T_fully_custom,0,0,1,),0),0),"")</f>
        <v>1.4000000000000012E-2</v>
      </c>
      <c r="J60" s="29">
        <f t="shared" si="0"/>
        <v>1.7943262411347518</v>
      </c>
    </row>
    <row r="61" spans="1:10" x14ac:dyDescent="0.25">
      <c r="A61" s="1">
        <v>3</v>
      </c>
      <c r="B61" s="1">
        <v>11</v>
      </c>
      <c r="C61" s="1">
        <v>3540</v>
      </c>
      <c r="D61" s="5">
        <f>IF(c_type="As_components",VLOOKUP('Demand-Enforced'!C61,T_comp_constructed,4,0),VLOOKUP('Demand-Enforced'!C61,T_fully_custom,4,0))</f>
        <v>140</v>
      </c>
      <c r="E61" s="6">
        <f>IF(c_direct_type="Scalar_from_ambulance",c_direct_uplift*'Demand-Enforced'!D61,IF(c_direct_type="Fully_custom",VLOOKUP('Demand-Enforced'!C61,T_fully_custom,5,0),VLOOKUP(C61,[0]!T_comp_constructed,5,0)))</f>
        <v>263</v>
      </c>
      <c r="F61" s="27">
        <f ca="1">IF(c_cattime="Yes",VLOOKUP('Demand-Enforced'!$C61,T_fully_custom,MATCH(F$1,OFFSET(T_fully_custom,0,0,1,),0),0),"")</f>
        <v>0.13</v>
      </c>
      <c r="G61" s="27">
        <f ca="1">IF(c_cattime="Yes",VLOOKUP('Demand-Enforced'!$C61,T_fully_custom,MATCH(G$1,OFFSET(T_fully_custom,0,0,1,),0),0),"")</f>
        <v>0.67200000000000004</v>
      </c>
      <c r="H61" s="27">
        <f ca="1">IF(c_cattime="Yes",VLOOKUP('Demand-Enforced'!$C61,T_fully_custom,MATCH(H$1,OFFSET(T_fully_custom,0,0,1,),0),0),"")</f>
        <v>0.19</v>
      </c>
      <c r="I61" s="27">
        <f ca="1">IF(c_cattime="Yes",VLOOKUP('Demand-Enforced'!$C61,T_fully_custom,MATCH(I$1,OFFSET(T_fully_custom,0,0,1,),0),0),"")</f>
        <v>8.0000000000000071E-3</v>
      </c>
      <c r="J61" s="29">
        <f t="shared" si="0"/>
        <v>1.8785714285714286</v>
      </c>
    </row>
    <row r="62" spans="1:10" x14ac:dyDescent="0.25">
      <c r="A62" s="1">
        <v>3</v>
      </c>
      <c r="B62" s="1">
        <v>12</v>
      </c>
      <c r="C62" s="1">
        <v>3600</v>
      </c>
      <c r="D62" s="5">
        <f>IF(c_type="As_components",VLOOKUP('Demand-Enforced'!C62,T_comp_constructed,4,0),VLOOKUP('Demand-Enforced'!C62,T_fully_custom,4,0))</f>
        <v>128</v>
      </c>
      <c r="E62" s="6">
        <f>IF(c_direct_type="Scalar_from_ambulance",c_direct_uplift*'Demand-Enforced'!D62,IF(c_direct_type="Fully_custom",VLOOKUP('Demand-Enforced'!C62,T_fully_custom,5,0),VLOOKUP(C62,[0]!T_comp_constructed,5,0)))</f>
        <v>263</v>
      </c>
      <c r="F62" s="27">
        <f ca="1">IF(c_cattime="Yes",VLOOKUP('Demand-Enforced'!$C62,T_fully_custom,MATCH(F$1,OFFSET(T_fully_custom,0,0,1,),0),0),"")</f>
        <v>0.15</v>
      </c>
      <c r="G62" s="27">
        <f ca="1">IF(c_cattime="Yes",VLOOKUP('Demand-Enforced'!$C62,T_fully_custom,MATCH(G$1,OFFSET(T_fully_custom,0,0,1,),0),0),"")</f>
        <v>0.65700000000000003</v>
      </c>
      <c r="H62" s="27">
        <f ca="1">IF(c_cattime="Yes",VLOOKUP('Demand-Enforced'!$C62,T_fully_custom,MATCH(H$1,OFFSET(T_fully_custom,0,0,1,),0),0),"")</f>
        <v>0.19</v>
      </c>
      <c r="I62" s="27">
        <f ca="1">IF(c_cattime="Yes",VLOOKUP('Demand-Enforced'!$C62,T_fully_custom,MATCH(I$1,OFFSET(T_fully_custom,0,0,1,),0),0),"")</f>
        <v>2.9999999999998916E-3</v>
      </c>
      <c r="J62" s="29">
        <f t="shared" si="0"/>
        <v>2.0546875</v>
      </c>
    </row>
    <row r="63" spans="1:10" x14ac:dyDescent="0.25">
      <c r="A63" s="1">
        <v>3</v>
      </c>
      <c r="B63" s="1">
        <v>13</v>
      </c>
      <c r="C63" s="1">
        <v>3660</v>
      </c>
      <c r="D63" s="5">
        <f>IF(c_type="As_components",VLOOKUP('Demand-Enforced'!C63,T_comp_constructed,4,0),VLOOKUP('Demand-Enforced'!C63,T_fully_custom,4,0))</f>
        <v>130</v>
      </c>
      <c r="E63" s="6">
        <f>IF(c_direct_type="Scalar_from_ambulance",c_direct_uplift*'Demand-Enforced'!D63,IF(c_direct_type="Fully_custom",VLOOKUP('Demand-Enforced'!C63,T_fully_custom,5,0),VLOOKUP(C63,[0]!T_comp_constructed,5,0)))</f>
        <v>253</v>
      </c>
      <c r="F63" s="27">
        <f ca="1">IF(c_cattime="Yes",VLOOKUP('Demand-Enforced'!$C63,T_fully_custom,MATCH(F$1,OFFSET(T_fully_custom,0,0,1,),0),0),"")</f>
        <v>0.16</v>
      </c>
      <c r="G63" s="27">
        <f ca="1">IF(c_cattime="Yes",VLOOKUP('Demand-Enforced'!$C63,T_fully_custom,MATCH(G$1,OFFSET(T_fully_custom,0,0,1,),0),0),"")</f>
        <v>0.64900000000000002</v>
      </c>
      <c r="H63" s="27">
        <f ca="1">IF(c_cattime="Yes",VLOOKUP('Demand-Enforced'!$C63,T_fully_custom,MATCH(H$1,OFFSET(T_fully_custom,0,0,1,),0),0),"")</f>
        <v>0.18</v>
      </c>
      <c r="I63" s="27">
        <f ca="1">IF(c_cattime="Yes",VLOOKUP('Demand-Enforced'!$C63,T_fully_custom,MATCH(I$1,OFFSET(T_fully_custom,0,0,1,),0),0),"")</f>
        <v>1.0999999999999899E-2</v>
      </c>
      <c r="J63" s="29">
        <f t="shared" si="0"/>
        <v>1.9461538461538461</v>
      </c>
    </row>
    <row r="64" spans="1:10" x14ac:dyDescent="0.25">
      <c r="A64" s="1">
        <v>3</v>
      </c>
      <c r="B64" s="1">
        <v>14</v>
      </c>
      <c r="C64" s="1">
        <v>3720</v>
      </c>
      <c r="D64" s="5">
        <f>IF(c_type="As_components",VLOOKUP('Demand-Enforced'!C64,T_comp_constructed,4,0),VLOOKUP('Demand-Enforced'!C64,T_fully_custom,4,0))</f>
        <v>124</v>
      </c>
      <c r="E64" s="6">
        <f>IF(c_direct_type="Scalar_from_ambulance",c_direct_uplift*'Demand-Enforced'!D64,IF(c_direct_type="Fully_custom",VLOOKUP('Demand-Enforced'!C64,T_fully_custom,5,0),VLOOKUP(C64,[0]!T_comp_constructed,5,0)))</f>
        <v>243</v>
      </c>
      <c r="F64" s="27">
        <f ca="1">IF(c_cattime="Yes",VLOOKUP('Demand-Enforced'!$C64,T_fully_custom,MATCH(F$1,OFFSET(T_fully_custom,0,0,1,),0),0),"")</f>
        <v>0.16</v>
      </c>
      <c r="G64" s="27">
        <f ca="1">IF(c_cattime="Yes",VLOOKUP('Demand-Enforced'!$C64,T_fully_custom,MATCH(G$1,OFFSET(T_fully_custom,0,0,1,),0),0),"")</f>
        <v>0.65</v>
      </c>
      <c r="H64" s="27">
        <f ca="1">IF(c_cattime="Yes",VLOOKUP('Demand-Enforced'!$C64,T_fully_custom,MATCH(H$1,OFFSET(T_fully_custom,0,0,1,),0),0),"")</f>
        <v>0.18</v>
      </c>
      <c r="I64" s="27">
        <f ca="1">IF(c_cattime="Yes",VLOOKUP('Demand-Enforced'!$C64,T_fully_custom,MATCH(I$1,OFFSET(T_fully_custom,0,0,1,),0),0),"")</f>
        <v>1.0000000000000009E-2</v>
      </c>
      <c r="J64" s="29">
        <f t="shared" si="0"/>
        <v>1.9596774193548387</v>
      </c>
    </row>
    <row r="65" spans="1:10" x14ac:dyDescent="0.25">
      <c r="A65" s="1">
        <v>3</v>
      </c>
      <c r="B65" s="1">
        <v>15</v>
      </c>
      <c r="C65" s="1">
        <v>3780</v>
      </c>
      <c r="D65" s="5">
        <f>IF(c_type="As_components",VLOOKUP('Demand-Enforced'!C65,T_comp_constructed,4,0),VLOOKUP('Demand-Enforced'!C65,T_fully_custom,4,0))</f>
        <v>126</v>
      </c>
      <c r="E65" s="6">
        <f>IF(c_direct_type="Scalar_from_ambulance",c_direct_uplift*'Demand-Enforced'!D65,IF(c_direct_type="Fully_custom",VLOOKUP('Demand-Enforced'!C65,T_fully_custom,5,0),VLOOKUP(C65,[0]!T_comp_constructed,5,0)))</f>
        <v>243</v>
      </c>
      <c r="F65" s="27">
        <f ca="1">IF(c_cattime="Yes",VLOOKUP('Demand-Enforced'!$C65,T_fully_custom,MATCH(F$1,OFFSET(T_fully_custom,0,0,1,),0),0),"")</f>
        <v>0.15</v>
      </c>
      <c r="G65" s="27">
        <f ca="1">IF(c_cattime="Yes",VLOOKUP('Demand-Enforced'!$C65,T_fully_custom,MATCH(G$1,OFFSET(T_fully_custom,0,0,1,),0),0),"")</f>
        <v>0.65300000000000002</v>
      </c>
      <c r="H65" s="27">
        <f ca="1">IF(c_cattime="Yes",VLOOKUP('Demand-Enforced'!$C65,T_fully_custom,MATCH(H$1,OFFSET(T_fully_custom,0,0,1,),0),0),"")</f>
        <v>0.19</v>
      </c>
      <c r="I65" s="27">
        <f ca="1">IF(c_cattime="Yes",VLOOKUP('Demand-Enforced'!$C65,T_fully_custom,MATCH(I$1,OFFSET(T_fully_custom,0,0,1,),0),0),"")</f>
        <v>6.9999999999998952E-3</v>
      </c>
      <c r="J65" s="29">
        <f t="shared" si="0"/>
        <v>1.9285714285714286</v>
      </c>
    </row>
    <row r="66" spans="1:10" x14ac:dyDescent="0.25">
      <c r="A66" s="1">
        <v>3</v>
      </c>
      <c r="B66" s="1">
        <v>16</v>
      </c>
      <c r="C66" s="1">
        <v>3840</v>
      </c>
      <c r="D66" s="5">
        <f>IF(c_type="As_components",VLOOKUP('Demand-Enforced'!C66,T_comp_constructed,4,0),VLOOKUP('Demand-Enforced'!C66,T_fully_custom,4,0))</f>
        <v>124</v>
      </c>
      <c r="E66" s="6">
        <f>IF(c_direct_type="Scalar_from_ambulance",c_direct_uplift*'Demand-Enforced'!D66,IF(c_direct_type="Fully_custom",VLOOKUP('Demand-Enforced'!C66,T_fully_custom,5,0),VLOOKUP(C66,[0]!T_comp_constructed,5,0)))</f>
        <v>243</v>
      </c>
      <c r="F66" s="27">
        <f ca="1">IF(c_cattime="Yes",VLOOKUP('Demand-Enforced'!$C66,T_fully_custom,MATCH(F$1,OFFSET(T_fully_custom,0,0,1,),0),0),"")</f>
        <v>0.17</v>
      </c>
      <c r="G66" s="27">
        <f ca="1">IF(c_cattime="Yes",VLOOKUP('Demand-Enforced'!$C66,T_fully_custom,MATCH(G$1,OFFSET(T_fully_custom,0,0,1,),0),0),"")</f>
        <v>0.64200000000000002</v>
      </c>
      <c r="H66" s="27">
        <f ca="1">IF(c_cattime="Yes",VLOOKUP('Demand-Enforced'!$C66,T_fully_custom,MATCH(H$1,OFFSET(T_fully_custom,0,0,1,),0),0),"")</f>
        <v>0.18</v>
      </c>
      <c r="I66" s="27">
        <f ca="1">IF(c_cattime="Yes",VLOOKUP('Demand-Enforced'!$C66,T_fully_custom,MATCH(I$1,OFFSET(T_fully_custom,0,0,1,),0),0),"")</f>
        <v>8.0000000000000071E-3</v>
      </c>
      <c r="J66" s="29">
        <f t="shared" ref="J66:J129" si="1">E66/D66</f>
        <v>1.9596774193548387</v>
      </c>
    </row>
    <row r="67" spans="1:10" x14ac:dyDescent="0.25">
      <c r="A67" s="1">
        <v>3</v>
      </c>
      <c r="B67" s="1">
        <v>17</v>
      </c>
      <c r="C67" s="1">
        <v>3900</v>
      </c>
      <c r="D67" s="5">
        <f>IF(c_type="As_components",VLOOKUP('Demand-Enforced'!C67,T_comp_constructed,4,0),VLOOKUP('Demand-Enforced'!C67,T_fully_custom,4,0))</f>
        <v>110</v>
      </c>
      <c r="E67" s="6">
        <f>IF(c_direct_type="Scalar_from_ambulance",c_direct_uplift*'Demand-Enforced'!D67,IF(c_direct_type="Fully_custom",VLOOKUP('Demand-Enforced'!C67,T_fully_custom,5,0),VLOOKUP(C67,[0]!T_comp_constructed,5,0)))</f>
        <v>253</v>
      </c>
      <c r="F67" s="27">
        <f ca="1">IF(c_cattime="Yes",VLOOKUP('Demand-Enforced'!$C67,T_fully_custom,MATCH(F$1,OFFSET(T_fully_custom,0,0,1,),0),0),"")</f>
        <v>0.18</v>
      </c>
      <c r="G67" s="27">
        <f ca="1">IF(c_cattime="Yes",VLOOKUP('Demand-Enforced'!$C67,T_fully_custom,MATCH(G$1,OFFSET(T_fully_custom,0,0,1,),0),0),"")</f>
        <v>0.63500000000000001</v>
      </c>
      <c r="H67" s="27">
        <f ca="1">IF(c_cattime="Yes",VLOOKUP('Demand-Enforced'!$C67,T_fully_custom,MATCH(H$1,OFFSET(T_fully_custom,0,0,1,),0),0),"")</f>
        <v>0.18</v>
      </c>
      <c r="I67" s="27">
        <f ca="1">IF(c_cattime="Yes",VLOOKUP('Demand-Enforced'!$C67,T_fully_custom,MATCH(I$1,OFFSET(T_fully_custom,0,0,1,),0),0),"")</f>
        <v>5.0000000000001155E-3</v>
      </c>
      <c r="J67" s="29">
        <f t="shared" si="1"/>
        <v>2.2999999999999998</v>
      </c>
    </row>
    <row r="68" spans="1:10" x14ac:dyDescent="0.25">
      <c r="A68" s="1">
        <v>3</v>
      </c>
      <c r="B68" s="1">
        <v>18</v>
      </c>
      <c r="C68" s="1">
        <v>3960</v>
      </c>
      <c r="D68" s="5">
        <f>IF(c_type="As_components",VLOOKUP('Demand-Enforced'!C68,T_comp_constructed,4,0),VLOOKUP('Demand-Enforced'!C68,T_fully_custom,4,0))</f>
        <v>113</v>
      </c>
      <c r="E68" s="6">
        <f>IF(c_direct_type="Scalar_from_ambulance",c_direct_uplift*'Demand-Enforced'!D68,IF(c_direct_type="Fully_custom",VLOOKUP('Demand-Enforced'!C68,T_fully_custom,5,0),VLOOKUP(C68,[0]!T_comp_constructed,5,0)))</f>
        <v>253</v>
      </c>
      <c r="F68" s="27">
        <f ca="1">IF(c_cattime="Yes",VLOOKUP('Demand-Enforced'!$C68,T_fully_custom,MATCH(F$1,OFFSET(T_fully_custom,0,0,1,),0),0),"")</f>
        <v>0.18</v>
      </c>
      <c r="G68" s="27">
        <f ca="1">IF(c_cattime="Yes",VLOOKUP('Demand-Enforced'!$C68,T_fully_custom,MATCH(G$1,OFFSET(T_fully_custom,0,0,1,),0),0),"")</f>
        <v>0.63500000000000001</v>
      </c>
      <c r="H68" s="27">
        <f ca="1">IF(c_cattime="Yes",VLOOKUP('Demand-Enforced'!$C68,T_fully_custom,MATCH(H$1,OFFSET(T_fully_custom,0,0,1,),0),0),"")</f>
        <v>0.18</v>
      </c>
      <c r="I68" s="27">
        <f ca="1">IF(c_cattime="Yes",VLOOKUP('Demand-Enforced'!$C68,T_fully_custom,MATCH(I$1,OFFSET(T_fully_custom,0,0,1,),0),0),"")</f>
        <v>5.0000000000001155E-3</v>
      </c>
      <c r="J68" s="29">
        <f t="shared" si="1"/>
        <v>2.2389380530973453</v>
      </c>
    </row>
    <row r="69" spans="1:10" x14ac:dyDescent="0.25">
      <c r="A69" s="1">
        <v>3</v>
      </c>
      <c r="B69" s="1">
        <v>19</v>
      </c>
      <c r="C69" s="1">
        <v>4020</v>
      </c>
      <c r="D69" s="5">
        <f>IF(c_type="As_components",VLOOKUP('Demand-Enforced'!C69,T_comp_constructed,4,0),VLOOKUP('Demand-Enforced'!C69,T_fully_custom,4,0))</f>
        <v>110</v>
      </c>
      <c r="E69" s="6">
        <f>IF(c_direct_type="Scalar_from_ambulance",c_direct_uplift*'Demand-Enforced'!D69,IF(c_direct_type="Fully_custom",VLOOKUP('Demand-Enforced'!C69,T_fully_custom,5,0),VLOOKUP(C69,[0]!T_comp_constructed,5,0)))</f>
        <v>243</v>
      </c>
      <c r="F69" s="27">
        <f ca="1">IF(c_cattime="Yes",VLOOKUP('Demand-Enforced'!$C69,T_fully_custom,MATCH(F$1,OFFSET(T_fully_custom,0,0,1,),0),0),"")</f>
        <v>0.18</v>
      </c>
      <c r="G69" s="27">
        <f ca="1">IF(c_cattime="Yes",VLOOKUP('Demand-Enforced'!$C69,T_fully_custom,MATCH(G$1,OFFSET(T_fully_custom,0,0,1,),0),0),"")</f>
        <v>0.63100000000000001</v>
      </c>
      <c r="H69" s="27">
        <f ca="1">IF(c_cattime="Yes",VLOOKUP('Demand-Enforced'!$C69,T_fully_custom,MATCH(H$1,OFFSET(T_fully_custom,0,0,1,),0),0),"")</f>
        <v>0.18</v>
      </c>
      <c r="I69" s="27">
        <f ca="1">IF(c_cattime="Yes",VLOOKUP('Demand-Enforced'!$C69,T_fully_custom,MATCH(I$1,OFFSET(T_fully_custom,0,0,1,),0),0),"")</f>
        <v>9.000000000000119E-3</v>
      </c>
      <c r="J69" s="29">
        <f t="shared" si="1"/>
        <v>2.209090909090909</v>
      </c>
    </row>
    <row r="70" spans="1:10" x14ac:dyDescent="0.25">
      <c r="A70" s="1">
        <v>3</v>
      </c>
      <c r="B70" s="1">
        <v>20</v>
      </c>
      <c r="C70" s="1">
        <v>4080</v>
      </c>
      <c r="D70" s="5">
        <f>IF(c_type="As_components",VLOOKUP('Demand-Enforced'!C70,T_comp_constructed,4,0),VLOOKUP('Demand-Enforced'!C70,T_fully_custom,4,0))</f>
        <v>105</v>
      </c>
      <c r="E70" s="6">
        <f>IF(c_direct_type="Scalar_from_ambulance",c_direct_uplift*'Demand-Enforced'!D70,IF(c_direct_type="Fully_custom",VLOOKUP('Demand-Enforced'!C70,T_fully_custom,5,0),VLOOKUP(C70,[0]!T_comp_constructed,5,0)))</f>
        <v>223</v>
      </c>
      <c r="F70" s="27">
        <f ca="1">IF(c_cattime="Yes",VLOOKUP('Demand-Enforced'!$C70,T_fully_custom,MATCH(F$1,OFFSET(T_fully_custom,0,0,1,),0),0),"")</f>
        <v>0.17</v>
      </c>
      <c r="G70" s="27">
        <f ca="1">IF(c_cattime="Yes",VLOOKUP('Demand-Enforced'!$C70,T_fully_custom,MATCH(G$1,OFFSET(T_fully_custom,0,0,1,),0),0),"")</f>
        <v>0.64100000000000001</v>
      </c>
      <c r="H70" s="27">
        <f ca="1">IF(c_cattime="Yes",VLOOKUP('Demand-Enforced'!$C70,T_fully_custom,MATCH(H$1,OFFSET(T_fully_custom,0,0,1,),0),0),"")</f>
        <v>0.18</v>
      </c>
      <c r="I70" s="27">
        <f ca="1">IF(c_cattime="Yes",VLOOKUP('Demand-Enforced'!$C70,T_fully_custom,MATCH(I$1,OFFSET(T_fully_custom,0,0,1,),0),0),"")</f>
        <v>8.999999999999897E-3</v>
      </c>
      <c r="J70" s="29">
        <f t="shared" si="1"/>
        <v>2.1238095238095238</v>
      </c>
    </row>
    <row r="71" spans="1:10" x14ac:dyDescent="0.25">
      <c r="A71" s="1">
        <v>3</v>
      </c>
      <c r="B71" s="1">
        <v>21</v>
      </c>
      <c r="C71" s="1">
        <v>4140</v>
      </c>
      <c r="D71" s="5">
        <f>IF(c_type="As_components",VLOOKUP('Demand-Enforced'!C71,T_comp_constructed,4,0),VLOOKUP('Demand-Enforced'!C71,T_fully_custom,4,0))</f>
        <v>104</v>
      </c>
      <c r="E71" s="6">
        <f>IF(c_direct_type="Scalar_from_ambulance",c_direct_uplift*'Demand-Enforced'!D71,IF(c_direct_type="Fully_custom",VLOOKUP('Demand-Enforced'!C71,T_fully_custom,5,0),VLOOKUP(C71,[0]!T_comp_constructed,5,0)))</f>
        <v>182</v>
      </c>
      <c r="F71" s="27">
        <f ca="1">IF(c_cattime="Yes",VLOOKUP('Demand-Enforced'!$C71,T_fully_custom,MATCH(F$1,OFFSET(T_fully_custom,0,0,1,),0),0),"")</f>
        <v>0.18</v>
      </c>
      <c r="G71" s="27">
        <f ca="1">IF(c_cattime="Yes",VLOOKUP('Demand-Enforced'!$C71,T_fully_custom,MATCH(G$1,OFFSET(T_fully_custom,0,0,1,),0),0),"")</f>
        <v>0.63500000000000001</v>
      </c>
      <c r="H71" s="27">
        <f ca="1">IF(c_cattime="Yes",VLOOKUP('Demand-Enforced'!$C71,T_fully_custom,MATCH(H$1,OFFSET(T_fully_custom,0,0,1,),0),0),"")</f>
        <v>0.18</v>
      </c>
      <c r="I71" s="27">
        <f ca="1">IF(c_cattime="Yes",VLOOKUP('Demand-Enforced'!$C71,T_fully_custom,MATCH(I$1,OFFSET(T_fully_custom,0,0,1,),0),0),"")</f>
        <v>5.0000000000001155E-3</v>
      </c>
      <c r="J71" s="29">
        <f t="shared" si="1"/>
        <v>1.75</v>
      </c>
    </row>
    <row r="72" spans="1:10" x14ac:dyDescent="0.25">
      <c r="A72" s="1">
        <v>3</v>
      </c>
      <c r="B72" s="1">
        <v>22</v>
      </c>
      <c r="C72" s="1">
        <v>4200</v>
      </c>
      <c r="D72" s="5">
        <f>IF(c_type="As_components",VLOOKUP('Demand-Enforced'!C72,T_comp_constructed,4,0),VLOOKUP('Demand-Enforced'!C72,T_fully_custom,4,0))</f>
        <v>97</v>
      </c>
      <c r="E72" s="6">
        <f>IF(c_direct_type="Scalar_from_ambulance",c_direct_uplift*'Demand-Enforced'!D72,IF(c_direct_type="Fully_custom",VLOOKUP('Demand-Enforced'!C72,T_fully_custom,5,0),VLOOKUP(C72,[0]!T_comp_constructed,5,0)))</f>
        <v>162</v>
      </c>
      <c r="F72" s="27">
        <f ca="1">IF(c_cattime="Yes",VLOOKUP('Demand-Enforced'!$C72,T_fully_custom,MATCH(F$1,OFFSET(T_fully_custom,0,0,1,),0),0),"")</f>
        <v>0.2</v>
      </c>
      <c r="G72" s="27">
        <f ca="1">IF(c_cattime="Yes",VLOOKUP('Demand-Enforced'!$C72,T_fully_custom,MATCH(G$1,OFFSET(T_fully_custom,0,0,1,),0),0),"")</f>
        <v>0.61899999999999999</v>
      </c>
      <c r="H72" s="27">
        <f ca="1">IF(c_cattime="Yes",VLOOKUP('Demand-Enforced'!$C72,T_fully_custom,MATCH(H$1,OFFSET(T_fully_custom,0,0,1,),0),0),"")</f>
        <v>0.18</v>
      </c>
      <c r="I72" s="27">
        <f ca="1">IF(c_cattime="Yes",VLOOKUP('Demand-Enforced'!$C72,T_fully_custom,MATCH(I$1,OFFSET(T_fully_custom,0,0,1,),0),0),"")</f>
        <v>1.0000000000001119E-3</v>
      </c>
      <c r="J72" s="29">
        <f t="shared" si="1"/>
        <v>1.6701030927835052</v>
      </c>
    </row>
    <row r="73" spans="1:10" x14ac:dyDescent="0.25">
      <c r="A73" s="1">
        <v>3</v>
      </c>
      <c r="B73" s="1">
        <v>23</v>
      </c>
      <c r="C73" s="1">
        <v>4260</v>
      </c>
      <c r="D73" s="5">
        <f>IF(c_type="As_components",VLOOKUP('Demand-Enforced'!C73,T_comp_constructed,4,0),VLOOKUP('Demand-Enforced'!C73,T_fully_custom,4,0))</f>
        <v>90</v>
      </c>
      <c r="E73" s="6">
        <f>IF(c_direct_type="Scalar_from_ambulance",c_direct_uplift*'Demand-Enforced'!D73,IF(c_direct_type="Fully_custom",VLOOKUP('Demand-Enforced'!C73,T_fully_custom,5,0),VLOOKUP(C73,[0]!T_comp_constructed,5,0)))</f>
        <v>122</v>
      </c>
      <c r="F73" s="27">
        <f ca="1">IF(c_cattime="Yes",VLOOKUP('Demand-Enforced'!$C73,T_fully_custom,MATCH(F$1,OFFSET(T_fully_custom,0,0,1,),0),0),"")</f>
        <v>0.17</v>
      </c>
      <c r="G73" s="27">
        <f ca="1">IF(c_cattime="Yes",VLOOKUP('Demand-Enforced'!$C73,T_fully_custom,MATCH(G$1,OFFSET(T_fully_custom,0,0,1,),0),0),"")</f>
        <v>0.64300000000000002</v>
      </c>
      <c r="H73" s="27">
        <f ca="1">IF(c_cattime="Yes",VLOOKUP('Demand-Enforced'!$C73,T_fully_custom,MATCH(H$1,OFFSET(T_fully_custom,0,0,1,),0),0),"")</f>
        <v>0.18</v>
      </c>
      <c r="I73" s="27">
        <f ca="1">IF(c_cattime="Yes",VLOOKUP('Demand-Enforced'!$C73,T_fully_custom,MATCH(I$1,OFFSET(T_fully_custom,0,0,1,),0),0),"")</f>
        <v>6.9999999999998952E-3</v>
      </c>
      <c r="J73" s="29">
        <f t="shared" si="1"/>
        <v>1.3555555555555556</v>
      </c>
    </row>
    <row r="74" spans="1:10" x14ac:dyDescent="0.25">
      <c r="A74" s="1">
        <v>4</v>
      </c>
      <c r="B74" s="1">
        <v>0</v>
      </c>
      <c r="C74" s="1">
        <v>4320</v>
      </c>
      <c r="D74" s="5">
        <f>IF(c_type="As_components",VLOOKUP('Demand-Enforced'!C74,T_comp_constructed,4,0),VLOOKUP('Demand-Enforced'!C74,T_fully_custom,4,0))</f>
        <v>66</v>
      </c>
      <c r="E74" s="6">
        <f>IF(c_direct_type="Scalar_from_ambulance",c_direct_uplift*'Demand-Enforced'!D74,IF(c_direct_type="Fully_custom",VLOOKUP('Demand-Enforced'!C74,T_fully_custom,5,0),VLOOKUP(C74,[0]!T_comp_constructed,5,0)))</f>
        <v>101</v>
      </c>
      <c r="F74" s="27">
        <f ca="1">IF(c_cattime="Yes",VLOOKUP('Demand-Enforced'!$C74,T_fully_custom,MATCH(F$1,OFFSET(T_fully_custom,0,0,1,),0),0),"")</f>
        <v>0.17</v>
      </c>
      <c r="G74" s="27">
        <f ca="1">IF(c_cattime="Yes",VLOOKUP('Demand-Enforced'!$C74,T_fully_custom,MATCH(G$1,OFFSET(T_fully_custom,0,0,1,),0),0),"")</f>
        <v>0.63800000000000001</v>
      </c>
      <c r="H74" s="27">
        <f ca="1">IF(c_cattime="Yes",VLOOKUP('Demand-Enforced'!$C74,T_fully_custom,MATCH(H$1,OFFSET(T_fully_custom,0,0,1,),0),0),"")</f>
        <v>0.18</v>
      </c>
      <c r="I74" s="27">
        <f ca="1">IF(c_cattime="Yes",VLOOKUP('Demand-Enforced'!$C74,T_fully_custom,MATCH(I$1,OFFSET(T_fully_custom,0,0,1,),0),0),"")</f>
        <v>1.2000000000000011E-2</v>
      </c>
      <c r="J74" s="29">
        <f t="shared" si="1"/>
        <v>1.5303030303030303</v>
      </c>
    </row>
    <row r="75" spans="1:10" x14ac:dyDescent="0.25">
      <c r="A75" s="1">
        <v>4</v>
      </c>
      <c r="B75" s="1">
        <v>1</v>
      </c>
      <c r="C75" s="1">
        <v>4380</v>
      </c>
      <c r="D75" s="5">
        <f>IF(c_type="As_components",VLOOKUP('Demand-Enforced'!C75,T_comp_constructed,4,0),VLOOKUP('Demand-Enforced'!C75,T_fully_custom,4,0))</f>
        <v>63</v>
      </c>
      <c r="E75" s="6">
        <f>IF(c_direct_type="Scalar_from_ambulance",c_direct_uplift*'Demand-Enforced'!D75,IF(c_direct_type="Fully_custom",VLOOKUP('Demand-Enforced'!C75,T_fully_custom,5,0),VLOOKUP(C75,[0]!T_comp_constructed,5,0)))</f>
        <v>81</v>
      </c>
      <c r="F75" s="27">
        <f ca="1">IF(c_cattime="Yes",VLOOKUP('Demand-Enforced'!$C75,T_fully_custom,MATCH(F$1,OFFSET(T_fully_custom,0,0,1,),0),0),"")</f>
        <v>0.17</v>
      </c>
      <c r="G75" s="27">
        <f ca="1">IF(c_cattime="Yes",VLOOKUP('Demand-Enforced'!$C75,T_fully_custom,MATCH(G$1,OFFSET(T_fully_custom,0,0,1,),0),0),"")</f>
        <v>0.64100000000000001</v>
      </c>
      <c r="H75" s="27">
        <f ca="1">IF(c_cattime="Yes",VLOOKUP('Demand-Enforced'!$C75,T_fully_custom,MATCH(H$1,OFFSET(T_fully_custom,0,0,1,),0),0),"")</f>
        <v>0.18</v>
      </c>
      <c r="I75" s="27">
        <f ca="1">IF(c_cattime="Yes",VLOOKUP('Demand-Enforced'!$C75,T_fully_custom,MATCH(I$1,OFFSET(T_fully_custom,0,0,1,),0),0),"")</f>
        <v>8.999999999999897E-3</v>
      </c>
      <c r="J75" s="29">
        <f t="shared" si="1"/>
        <v>1.2857142857142858</v>
      </c>
    </row>
    <row r="76" spans="1:10" x14ac:dyDescent="0.25">
      <c r="A76" s="1">
        <v>4</v>
      </c>
      <c r="B76" s="1">
        <v>2</v>
      </c>
      <c r="C76" s="1">
        <v>4440</v>
      </c>
      <c r="D76" s="5">
        <f>IF(c_type="As_components",VLOOKUP('Demand-Enforced'!C76,T_comp_constructed,4,0),VLOOKUP('Demand-Enforced'!C76,T_fully_custom,4,0))</f>
        <v>57</v>
      </c>
      <c r="E76" s="6">
        <f>IF(c_direct_type="Scalar_from_ambulance",c_direct_uplift*'Demand-Enforced'!D76,IF(c_direct_type="Fully_custom",VLOOKUP('Demand-Enforced'!C76,T_fully_custom,5,0),VLOOKUP(C76,[0]!T_comp_constructed,5,0)))</f>
        <v>61</v>
      </c>
      <c r="F76" s="27">
        <f ca="1">IF(c_cattime="Yes",VLOOKUP('Demand-Enforced'!$C76,T_fully_custom,MATCH(F$1,OFFSET(T_fully_custom,0,0,1,),0),0),"")</f>
        <v>0.15</v>
      </c>
      <c r="G76" s="27">
        <f ca="1">IF(c_cattime="Yes",VLOOKUP('Demand-Enforced'!$C76,T_fully_custom,MATCH(G$1,OFFSET(T_fully_custom,0,0,1,),0),0),"")</f>
        <v>0.65700000000000003</v>
      </c>
      <c r="H76" s="27">
        <f ca="1">IF(c_cattime="Yes",VLOOKUP('Demand-Enforced'!$C76,T_fully_custom,MATCH(H$1,OFFSET(T_fully_custom,0,0,1,),0),0),"")</f>
        <v>0.19</v>
      </c>
      <c r="I76" s="27">
        <f ca="1">IF(c_cattime="Yes",VLOOKUP('Demand-Enforced'!$C76,T_fully_custom,MATCH(I$1,OFFSET(T_fully_custom,0,0,1,),0),0),"")</f>
        <v>2.9999999999998916E-3</v>
      </c>
      <c r="J76" s="29">
        <f t="shared" si="1"/>
        <v>1.0701754385964912</v>
      </c>
    </row>
    <row r="77" spans="1:10" x14ac:dyDescent="0.25">
      <c r="A77" s="1">
        <v>4</v>
      </c>
      <c r="B77" s="1">
        <v>3</v>
      </c>
      <c r="C77" s="1">
        <v>4500</v>
      </c>
      <c r="D77" s="5">
        <f>IF(c_type="As_components",VLOOKUP('Demand-Enforced'!C77,T_comp_constructed,4,0),VLOOKUP('Demand-Enforced'!C77,T_fully_custom,4,0))</f>
        <v>52</v>
      </c>
      <c r="E77" s="6">
        <f>IF(c_direct_type="Scalar_from_ambulance",c_direct_uplift*'Demand-Enforced'!D77,IF(c_direct_type="Fully_custom",VLOOKUP('Demand-Enforced'!C77,T_fully_custom,5,0),VLOOKUP(C77,[0]!T_comp_constructed,5,0)))</f>
        <v>51</v>
      </c>
      <c r="F77" s="27">
        <f ca="1">IF(c_cattime="Yes",VLOOKUP('Demand-Enforced'!$C77,T_fully_custom,MATCH(F$1,OFFSET(T_fully_custom,0,0,1,),0),0),"")</f>
        <v>0.13</v>
      </c>
      <c r="G77" s="27">
        <f ca="1">IF(c_cattime="Yes",VLOOKUP('Demand-Enforced'!$C77,T_fully_custom,MATCH(G$1,OFFSET(T_fully_custom,0,0,1,),0),0),"")</f>
        <v>0.67300000000000004</v>
      </c>
      <c r="H77" s="27">
        <f ca="1">IF(c_cattime="Yes",VLOOKUP('Demand-Enforced'!$C77,T_fully_custom,MATCH(H$1,OFFSET(T_fully_custom,0,0,1,),0),0),"")</f>
        <v>0.19</v>
      </c>
      <c r="I77" s="27">
        <f ca="1">IF(c_cattime="Yes",VLOOKUP('Demand-Enforced'!$C77,T_fully_custom,MATCH(I$1,OFFSET(T_fully_custom,0,0,1,),0),0),"")</f>
        <v>6.9999999999998952E-3</v>
      </c>
      <c r="J77" s="29">
        <f t="shared" si="1"/>
        <v>0.98076923076923073</v>
      </c>
    </row>
    <row r="78" spans="1:10" x14ac:dyDescent="0.25">
      <c r="A78" s="1">
        <v>4</v>
      </c>
      <c r="B78" s="1">
        <v>4</v>
      </c>
      <c r="C78" s="1">
        <v>4560</v>
      </c>
      <c r="D78" s="5">
        <f>IF(c_type="As_components",VLOOKUP('Demand-Enforced'!C78,T_comp_constructed,4,0),VLOOKUP('Demand-Enforced'!C78,T_fully_custom,4,0))</f>
        <v>52</v>
      </c>
      <c r="E78" s="6">
        <f>IF(c_direct_type="Scalar_from_ambulance",c_direct_uplift*'Demand-Enforced'!D78,IF(c_direct_type="Fully_custom",VLOOKUP('Demand-Enforced'!C78,T_fully_custom,5,0),VLOOKUP(C78,[0]!T_comp_constructed,5,0)))</f>
        <v>51</v>
      </c>
      <c r="F78" s="27">
        <f ca="1">IF(c_cattime="Yes",VLOOKUP('Demand-Enforced'!$C78,T_fully_custom,MATCH(F$1,OFFSET(T_fully_custom,0,0,1,),0),0),"")</f>
        <v>0.13</v>
      </c>
      <c r="G78" s="27">
        <f ca="1">IF(c_cattime="Yes",VLOOKUP('Demand-Enforced'!$C78,T_fully_custom,MATCH(G$1,OFFSET(T_fully_custom,0,0,1,),0),0),"")</f>
        <v>0.67500000000000004</v>
      </c>
      <c r="H78" s="27">
        <f ca="1">IF(c_cattime="Yes",VLOOKUP('Demand-Enforced'!$C78,T_fully_custom,MATCH(H$1,OFFSET(T_fully_custom,0,0,1,),0),0),"")</f>
        <v>0.19</v>
      </c>
      <c r="I78" s="27">
        <f ca="1">IF(c_cattime="Yes",VLOOKUP('Demand-Enforced'!$C78,T_fully_custom,MATCH(I$1,OFFSET(T_fully_custom,0,0,1,),0),0),"")</f>
        <v>4.9999999999998934E-3</v>
      </c>
      <c r="J78" s="29">
        <f t="shared" si="1"/>
        <v>0.98076923076923073</v>
      </c>
    </row>
    <row r="79" spans="1:10" x14ac:dyDescent="0.25">
      <c r="A79" s="1">
        <v>4</v>
      </c>
      <c r="B79" s="1">
        <v>5</v>
      </c>
      <c r="C79" s="1">
        <v>4620</v>
      </c>
      <c r="D79" s="5">
        <f>IF(c_type="As_components",VLOOKUP('Demand-Enforced'!C79,T_comp_constructed,4,0),VLOOKUP('Demand-Enforced'!C79,T_fully_custom,4,0))</f>
        <v>51</v>
      </c>
      <c r="E79" s="6">
        <f>IF(c_direct_type="Scalar_from_ambulance",c_direct_uplift*'Demand-Enforced'!D79,IF(c_direct_type="Fully_custom",VLOOKUP('Demand-Enforced'!C79,T_fully_custom,5,0),VLOOKUP(C79,[0]!T_comp_constructed,5,0)))</f>
        <v>51</v>
      </c>
      <c r="F79" s="27">
        <f ca="1">IF(c_cattime="Yes",VLOOKUP('Demand-Enforced'!$C79,T_fully_custom,MATCH(F$1,OFFSET(T_fully_custom,0,0,1,),0),0),"")</f>
        <v>0.13</v>
      </c>
      <c r="G79" s="27">
        <f ca="1">IF(c_cattime="Yes",VLOOKUP('Demand-Enforced'!$C79,T_fully_custom,MATCH(G$1,OFFSET(T_fully_custom,0,0,1,),0),0),"")</f>
        <v>0.67100000000000004</v>
      </c>
      <c r="H79" s="27">
        <f ca="1">IF(c_cattime="Yes",VLOOKUP('Demand-Enforced'!$C79,T_fully_custom,MATCH(H$1,OFFSET(T_fully_custom,0,0,1,),0),0),"")</f>
        <v>0.19</v>
      </c>
      <c r="I79" s="27">
        <f ca="1">IF(c_cattime="Yes",VLOOKUP('Demand-Enforced'!$C79,T_fully_custom,MATCH(I$1,OFFSET(T_fully_custom,0,0,1,),0),0),"")</f>
        <v>8.999999999999897E-3</v>
      </c>
      <c r="J79" s="29">
        <f t="shared" si="1"/>
        <v>1</v>
      </c>
    </row>
    <row r="80" spans="1:10" x14ac:dyDescent="0.25">
      <c r="A80" s="1">
        <v>4</v>
      </c>
      <c r="B80" s="1">
        <v>6</v>
      </c>
      <c r="C80" s="1">
        <v>4680</v>
      </c>
      <c r="D80" s="5">
        <f>IF(c_type="As_components",VLOOKUP('Demand-Enforced'!C80,T_comp_constructed,4,0),VLOOKUP('Demand-Enforced'!C80,T_fully_custom,4,0))</f>
        <v>58</v>
      </c>
      <c r="E80" s="6">
        <f>IF(c_direct_type="Scalar_from_ambulance",c_direct_uplift*'Demand-Enforced'!D80,IF(c_direct_type="Fully_custom",VLOOKUP('Demand-Enforced'!C80,T_fully_custom,5,0),VLOOKUP(C80,[0]!T_comp_constructed,5,0)))</f>
        <v>51</v>
      </c>
      <c r="F80" s="27">
        <f ca="1">IF(c_cattime="Yes",VLOOKUP('Demand-Enforced'!$C80,T_fully_custom,MATCH(F$1,OFFSET(T_fully_custom,0,0,1,),0),0),"")</f>
        <v>0.12</v>
      </c>
      <c r="G80" s="27">
        <f ca="1">IF(c_cattime="Yes",VLOOKUP('Demand-Enforced'!$C80,T_fully_custom,MATCH(G$1,OFFSET(T_fully_custom,0,0,1,),0),0),"")</f>
        <v>0.68300000000000005</v>
      </c>
      <c r="H80" s="27">
        <f ca="1">IF(c_cattime="Yes",VLOOKUP('Demand-Enforced'!$C80,T_fully_custom,MATCH(H$1,OFFSET(T_fully_custom,0,0,1,),0),0),"")</f>
        <v>0.19</v>
      </c>
      <c r="I80" s="27">
        <f ca="1">IF(c_cattime="Yes",VLOOKUP('Demand-Enforced'!$C80,T_fully_custom,MATCH(I$1,OFFSET(T_fully_custom,0,0,1,),0),0),"")</f>
        <v>6.9999999999998952E-3</v>
      </c>
      <c r="J80" s="29">
        <f t="shared" si="1"/>
        <v>0.87931034482758619</v>
      </c>
    </row>
    <row r="81" spans="1:10" x14ac:dyDescent="0.25">
      <c r="A81" s="1">
        <v>4</v>
      </c>
      <c r="B81" s="1">
        <v>7</v>
      </c>
      <c r="C81" s="1">
        <v>4740</v>
      </c>
      <c r="D81" s="5">
        <f>IF(c_type="As_components",VLOOKUP('Demand-Enforced'!C81,T_comp_constructed,4,0),VLOOKUP('Demand-Enforced'!C81,T_fully_custom,4,0))</f>
        <v>84</v>
      </c>
      <c r="E81" s="6">
        <f>IF(c_direct_type="Scalar_from_ambulance",c_direct_uplift*'Demand-Enforced'!D81,IF(c_direct_type="Fully_custom",VLOOKUP('Demand-Enforced'!C81,T_fully_custom,5,0),VLOOKUP(C81,[0]!T_comp_constructed,5,0)))</f>
        <v>71</v>
      </c>
      <c r="F81" s="27">
        <f ca="1">IF(c_cattime="Yes",VLOOKUP('Demand-Enforced'!$C81,T_fully_custom,MATCH(F$1,OFFSET(T_fully_custom,0,0,1,),0),0),"")</f>
        <v>0.13</v>
      </c>
      <c r="G81" s="27">
        <f ca="1">IF(c_cattime="Yes",VLOOKUP('Demand-Enforced'!$C81,T_fully_custom,MATCH(G$1,OFFSET(T_fully_custom,0,0,1,),0),0),"")</f>
        <v>0.67500000000000004</v>
      </c>
      <c r="H81" s="27">
        <f ca="1">IF(c_cattime="Yes",VLOOKUP('Demand-Enforced'!$C81,T_fully_custom,MATCH(H$1,OFFSET(T_fully_custom,0,0,1,),0),0),"")</f>
        <v>0.19</v>
      </c>
      <c r="I81" s="27">
        <f ca="1">IF(c_cattime="Yes",VLOOKUP('Demand-Enforced'!$C81,T_fully_custom,MATCH(I$1,OFFSET(T_fully_custom,0,0,1,),0),0),"")</f>
        <v>4.9999999999998934E-3</v>
      </c>
      <c r="J81" s="29">
        <f t="shared" si="1"/>
        <v>0.84523809523809523</v>
      </c>
    </row>
    <row r="82" spans="1:10" x14ac:dyDescent="0.25">
      <c r="A82" s="1">
        <v>4</v>
      </c>
      <c r="B82" s="1">
        <v>8</v>
      </c>
      <c r="C82" s="1">
        <v>4800</v>
      </c>
      <c r="D82" s="5">
        <f>IF(c_type="As_components",VLOOKUP('Demand-Enforced'!C82,T_comp_constructed,4,0),VLOOKUP('Demand-Enforced'!C82,T_fully_custom,4,0))</f>
        <v>108</v>
      </c>
      <c r="E82" s="6">
        <f>IF(c_direct_type="Scalar_from_ambulance",c_direct_uplift*'Demand-Enforced'!D82,IF(c_direct_type="Fully_custom",VLOOKUP('Demand-Enforced'!C82,T_fully_custom,5,0),VLOOKUP(C82,[0]!T_comp_constructed,5,0)))</f>
        <v>132</v>
      </c>
      <c r="F82" s="27">
        <f ca="1">IF(c_cattime="Yes",VLOOKUP('Demand-Enforced'!$C82,T_fully_custom,MATCH(F$1,OFFSET(T_fully_custom,0,0,1,),0),0),"")</f>
        <v>0.12</v>
      </c>
      <c r="G82" s="27">
        <f ca="1">IF(c_cattime="Yes",VLOOKUP('Demand-Enforced'!$C82,T_fully_custom,MATCH(G$1,OFFSET(T_fully_custom,0,0,1,),0),0),"")</f>
        <v>0.67900000000000005</v>
      </c>
      <c r="H82" s="27">
        <f ca="1">IF(c_cattime="Yes",VLOOKUP('Demand-Enforced'!$C82,T_fully_custom,MATCH(H$1,OFFSET(T_fully_custom,0,0,1,),0),0),"")</f>
        <v>0.19</v>
      </c>
      <c r="I82" s="27">
        <f ca="1">IF(c_cattime="Yes",VLOOKUP('Demand-Enforced'!$C82,T_fully_custom,MATCH(I$1,OFFSET(T_fully_custom,0,0,1,),0),0),"")</f>
        <v>1.0999999999999899E-2</v>
      </c>
      <c r="J82" s="29">
        <f t="shared" si="1"/>
        <v>1.2222222222222223</v>
      </c>
    </row>
    <row r="83" spans="1:10" x14ac:dyDescent="0.25">
      <c r="A83" s="1">
        <v>4</v>
      </c>
      <c r="B83" s="1">
        <v>9</v>
      </c>
      <c r="C83" s="1">
        <v>4860</v>
      </c>
      <c r="D83" s="5">
        <f>IF(c_type="As_components",VLOOKUP('Demand-Enforced'!C83,T_comp_constructed,4,0),VLOOKUP('Demand-Enforced'!C83,T_fully_custom,4,0))</f>
        <v>129</v>
      </c>
      <c r="E83" s="6">
        <f>IF(c_direct_type="Scalar_from_ambulance",c_direct_uplift*'Demand-Enforced'!D83,IF(c_direct_type="Fully_custom",VLOOKUP('Demand-Enforced'!C83,T_fully_custom,5,0),VLOOKUP(C83,[0]!T_comp_constructed,5,0)))</f>
        <v>223</v>
      </c>
      <c r="F83" s="27">
        <f ca="1">IF(c_cattime="Yes",VLOOKUP('Demand-Enforced'!$C83,T_fully_custom,MATCH(F$1,OFFSET(T_fully_custom,0,0,1,),0),0),"")</f>
        <v>0.13</v>
      </c>
      <c r="G83" s="27">
        <f ca="1">IF(c_cattime="Yes",VLOOKUP('Demand-Enforced'!$C83,T_fully_custom,MATCH(G$1,OFFSET(T_fully_custom,0,0,1,),0),0),"")</f>
        <v>0.67300000000000004</v>
      </c>
      <c r="H83" s="27">
        <f ca="1">IF(c_cattime="Yes",VLOOKUP('Demand-Enforced'!$C83,T_fully_custom,MATCH(H$1,OFFSET(T_fully_custom,0,0,1,),0),0),"")</f>
        <v>0.19</v>
      </c>
      <c r="I83" s="27">
        <f ca="1">IF(c_cattime="Yes",VLOOKUP('Demand-Enforced'!$C83,T_fully_custom,MATCH(I$1,OFFSET(T_fully_custom,0,0,1,),0),0),"")</f>
        <v>6.9999999999998952E-3</v>
      </c>
      <c r="J83" s="29">
        <f t="shared" si="1"/>
        <v>1.7286821705426356</v>
      </c>
    </row>
    <row r="84" spans="1:10" x14ac:dyDescent="0.25">
      <c r="A84" s="1">
        <v>4</v>
      </c>
      <c r="B84" s="1">
        <v>10</v>
      </c>
      <c r="C84" s="1">
        <v>4920</v>
      </c>
      <c r="D84" s="5">
        <f>IF(c_type="As_components",VLOOKUP('Demand-Enforced'!C84,T_comp_constructed,4,0),VLOOKUP('Demand-Enforced'!C84,T_fully_custom,4,0))</f>
        <v>144</v>
      </c>
      <c r="E84" s="6">
        <f>IF(c_direct_type="Scalar_from_ambulance",c_direct_uplift*'Demand-Enforced'!D84,IF(c_direct_type="Fully_custom",VLOOKUP('Demand-Enforced'!C84,T_fully_custom,5,0),VLOOKUP(C84,[0]!T_comp_constructed,5,0)))</f>
        <v>253</v>
      </c>
      <c r="F84" s="27">
        <f ca="1">IF(c_cattime="Yes",VLOOKUP('Demand-Enforced'!$C84,T_fully_custom,MATCH(F$1,OFFSET(T_fully_custom,0,0,1,),0),0),"")</f>
        <v>0.12</v>
      </c>
      <c r="G84" s="27">
        <f ca="1">IF(c_cattime="Yes",VLOOKUP('Demand-Enforced'!$C84,T_fully_custom,MATCH(G$1,OFFSET(T_fully_custom,0,0,1,),0),0),"")</f>
        <v>0.67600000000000005</v>
      </c>
      <c r="H84" s="27">
        <f ca="1">IF(c_cattime="Yes",VLOOKUP('Demand-Enforced'!$C84,T_fully_custom,MATCH(H$1,OFFSET(T_fully_custom,0,0,1,),0),0),"")</f>
        <v>0.19</v>
      </c>
      <c r="I84" s="27">
        <f ca="1">IF(c_cattime="Yes",VLOOKUP('Demand-Enforced'!$C84,T_fully_custom,MATCH(I$1,OFFSET(T_fully_custom,0,0,1,),0),0),"")</f>
        <v>1.4000000000000012E-2</v>
      </c>
      <c r="J84" s="29">
        <f t="shared" si="1"/>
        <v>1.7569444444444444</v>
      </c>
    </row>
    <row r="85" spans="1:10" x14ac:dyDescent="0.25">
      <c r="A85" s="1">
        <v>4</v>
      </c>
      <c r="B85" s="1">
        <v>11</v>
      </c>
      <c r="C85" s="1">
        <v>4980</v>
      </c>
      <c r="D85" s="5">
        <f>IF(c_type="As_components",VLOOKUP('Demand-Enforced'!C85,T_comp_constructed,4,0),VLOOKUP('Demand-Enforced'!C85,T_fully_custom,4,0))</f>
        <v>139</v>
      </c>
      <c r="E85" s="6">
        <f>IF(c_direct_type="Scalar_from_ambulance",c_direct_uplift*'Demand-Enforced'!D85,IF(c_direct_type="Fully_custom",VLOOKUP('Demand-Enforced'!C85,T_fully_custom,5,0),VLOOKUP(C85,[0]!T_comp_constructed,5,0)))</f>
        <v>263</v>
      </c>
      <c r="F85" s="27">
        <f ca="1">IF(c_cattime="Yes",VLOOKUP('Demand-Enforced'!$C85,T_fully_custom,MATCH(F$1,OFFSET(T_fully_custom,0,0,1,),0),0),"")</f>
        <v>0.13</v>
      </c>
      <c r="G85" s="27">
        <f ca="1">IF(c_cattime="Yes",VLOOKUP('Demand-Enforced'!$C85,T_fully_custom,MATCH(G$1,OFFSET(T_fully_custom,0,0,1,),0),0),"")</f>
        <v>0.67200000000000004</v>
      </c>
      <c r="H85" s="27">
        <f ca="1">IF(c_cattime="Yes",VLOOKUP('Demand-Enforced'!$C85,T_fully_custom,MATCH(H$1,OFFSET(T_fully_custom,0,0,1,),0),0),"")</f>
        <v>0.19</v>
      </c>
      <c r="I85" s="27">
        <f ca="1">IF(c_cattime="Yes",VLOOKUP('Demand-Enforced'!$C85,T_fully_custom,MATCH(I$1,OFFSET(T_fully_custom,0,0,1,),0),0),"")</f>
        <v>8.0000000000000071E-3</v>
      </c>
      <c r="J85" s="29">
        <f t="shared" si="1"/>
        <v>1.8920863309352518</v>
      </c>
    </row>
    <row r="86" spans="1:10" x14ac:dyDescent="0.25">
      <c r="A86" s="1">
        <v>4</v>
      </c>
      <c r="B86" s="1">
        <v>12</v>
      </c>
      <c r="C86" s="1">
        <v>5040</v>
      </c>
      <c r="D86" s="5">
        <f>IF(c_type="As_components",VLOOKUP('Demand-Enforced'!C86,T_comp_constructed,4,0),VLOOKUP('Demand-Enforced'!C86,T_fully_custom,4,0))</f>
        <v>127</v>
      </c>
      <c r="E86" s="6">
        <f>IF(c_direct_type="Scalar_from_ambulance",c_direct_uplift*'Demand-Enforced'!D86,IF(c_direct_type="Fully_custom",VLOOKUP('Demand-Enforced'!C86,T_fully_custom,5,0),VLOOKUP(C86,[0]!T_comp_constructed,5,0)))</f>
        <v>263</v>
      </c>
      <c r="F86" s="27">
        <f ca="1">IF(c_cattime="Yes",VLOOKUP('Demand-Enforced'!$C86,T_fully_custom,MATCH(F$1,OFFSET(T_fully_custom,0,0,1,),0),0),"")</f>
        <v>0.15</v>
      </c>
      <c r="G86" s="27">
        <f ca="1">IF(c_cattime="Yes",VLOOKUP('Demand-Enforced'!$C86,T_fully_custom,MATCH(G$1,OFFSET(T_fully_custom,0,0,1,),0),0),"")</f>
        <v>0.65700000000000003</v>
      </c>
      <c r="H86" s="27">
        <f ca="1">IF(c_cattime="Yes",VLOOKUP('Demand-Enforced'!$C86,T_fully_custom,MATCH(H$1,OFFSET(T_fully_custom,0,0,1,),0),0),"")</f>
        <v>0.19</v>
      </c>
      <c r="I86" s="27">
        <f ca="1">IF(c_cattime="Yes",VLOOKUP('Demand-Enforced'!$C86,T_fully_custom,MATCH(I$1,OFFSET(T_fully_custom,0,0,1,),0),0),"")</f>
        <v>2.9999999999998916E-3</v>
      </c>
      <c r="J86" s="29">
        <f t="shared" si="1"/>
        <v>2.0708661417322833</v>
      </c>
    </row>
    <row r="87" spans="1:10" x14ac:dyDescent="0.25">
      <c r="A87" s="1">
        <v>4</v>
      </c>
      <c r="B87" s="1">
        <v>13</v>
      </c>
      <c r="C87" s="1">
        <v>5100</v>
      </c>
      <c r="D87" s="5">
        <f>IF(c_type="As_components",VLOOKUP('Demand-Enforced'!C87,T_comp_constructed,4,0),VLOOKUP('Demand-Enforced'!C87,T_fully_custom,4,0))</f>
        <v>125</v>
      </c>
      <c r="E87" s="6">
        <f>IF(c_direct_type="Scalar_from_ambulance",c_direct_uplift*'Demand-Enforced'!D87,IF(c_direct_type="Fully_custom",VLOOKUP('Demand-Enforced'!C87,T_fully_custom,5,0),VLOOKUP(C87,[0]!T_comp_constructed,5,0)))</f>
        <v>253</v>
      </c>
      <c r="F87" s="27">
        <f ca="1">IF(c_cattime="Yes",VLOOKUP('Demand-Enforced'!$C87,T_fully_custom,MATCH(F$1,OFFSET(T_fully_custom,0,0,1,),0),0),"")</f>
        <v>0.16</v>
      </c>
      <c r="G87" s="27">
        <f ca="1">IF(c_cattime="Yes",VLOOKUP('Demand-Enforced'!$C87,T_fully_custom,MATCH(G$1,OFFSET(T_fully_custom,0,0,1,),0),0),"")</f>
        <v>0.64900000000000002</v>
      </c>
      <c r="H87" s="27">
        <f ca="1">IF(c_cattime="Yes",VLOOKUP('Demand-Enforced'!$C87,T_fully_custom,MATCH(H$1,OFFSET(T_fully_custom,0,0,1,),0),0),"")</f>
        <v>0.18</v>
      </c>
      <c r="I87" s="27">
        <f ca="1">IF(c_cattime="Yes",VLOOKUP('Demand-Enforced'!$C87,T_fully_custom,MATCH(I$1,OFFSET(T_fully_custom,0,0,1,),0),0),"")</f>
        <v>1.0999999999999899E-2</v>
      </c>
      <c r="J87" s="29">
        <f t="shared" si="1"/>
        <v>2.024</v>
      </c>
    </row>
    <row r="88" spans="1:10" x14ac:dyDescent="0.25">
      <c r="A88" s="1">
        <v>4</v>
      </c>
      <c r="B88" s="1">
        <v>14</v>
      </c>
      <c r="C88" s="1">
        <v>5160</v>
      </c>
      <c r="D88" s="5">
        <f>IF(c_type="As_components",VLOOKUP('Demand-Enforced'!C88,T_comp_constructed,4,0),VLOOKUP('Demand-Enforced'!C88,T_fully_custom,4,0))</f>
        <v>121</v>
      </c>
      <c r="E88" s="6">
        <f>IF(c_direct_type="Scalar_from_ambulance",c_direct_uplift*'Demand-Enforced'!D88,IF(c_direct_type="Fully_custom",VLOOKUP('Demand-Enforced'!C88,T_fully_custom,5,0),VLOOKUP(C88,[0]!T_comp_constructed,5,0)))</f>
        <v>243</v>
      </c>
      <c r="F88" s="27">
        <f ca="1">IF(c_cattime="Yes",VLOOKUP('Demand-Enforced'!$C88,T_fully_custom,MATCH(F$1,OFFSET(T_fully_custom,0,0,1,),0),0),"")</f>
        <v>0.16</v>
      </c>
      <c r="G88" s="27">
        <f ca="1">IF(c_cattime="Yes",VLOOKUP('Demand-Enforced'!$C88,T_fully_custom,MATCH(G$1,OFFSET(T_fully_custom,0,0,1,),0),0),"")</f>
        <v>0.65</v>
      </c>
      <c r="H88" s="27">
        <f ca="1">IF(c_cattime="Yes",VLOOKUP('Demand-Enforced'!$C88,T_fully_custom,MATCH(H$1,OFFSET(T_fully_custom,0,0,1,),0),0),"")</f>
        <v>0.18</v>
      </c>
      <c r="I88" s="27">
        <f ca="1">IF(c_cattime="Yes",VLOOKUP('Demand-Enforced'!$C88,T_fully_custom,MATCH(I$1,OFFSET(T_fully_custom,0,0,1,),0),0),"")</f>
        <v>1.0000000000000009E-2</v>
      </c>
      <c r="J88" s="29">
        <f t="shared" si="1"/>
        <v>2.0082644628099175</v>
      </c>
    </row>
    <row r="89" spans="1:10" x14ac:dyDescent="0.25">
      <c r="A89" s="1">
        <v>4</v>
      </c>
      <c r="B89" s="1">
        <v>15</v>
      </c>
      <c r="C89" s="1">
        <v>5220</v>
      </c>
      <c r="D89" s="5">
        <f>IF(c_type="As_components",VLOOKUP('Demand-Enforced'!C89,T_comp_constructed,4,0),VLOOKUP('Demand-Enforced'!C89,T_fully_custom,4,0))</f>
        <v>125</v>
      </c>
      <c r="E89" s="6">
        <f>IF(c_direct_type="Scalar_from_ambulance",c_direct_uplift*'Demand-Enforced'!D89,IF(c_direct_type="Fully_custom",VLOOKUP('Demand-Enforced'!C89,T_fully_custom,5,0),VLOOKUP(C89,[0]!T_comp_constructed,5,0)))</f>
        <v>243</v>
      </c>
      <c r="F89" s="27">
        <f ca="1">IF(c_cattime="Yes",VLOOKUP('Demand-Enforced'!$C89,T_fully_custom,MATCH(F$1,OFFSET(T_fully_custom,0,0,1,),0),0),"")</f>
        <v>0.15</v>
      </c>
      <c r="G89" s="27">
        <f ca="1">IF(c_cattime="Yes",VLOOKUP('Demand-Enforced'!$C89,T_fully_custom,MATCH(G$1,OFFSET(T_fully_custom,0,0,1,),0),0),"")</f>
        <v>0.65300000000000002</v>
      </c>
      <c r="H89" s="27">
        <f ca="1">IF(c_cattime="Yes",VLOOKUP('Demand-Enforced'!$C89,T_fully_custom,MATCH(H$1,OFFSET(T_fully_custom,0,0,1,),0),0),"")</f>
        <v>0.19</v>
      </c>
      <c r="I89" s="27">
        <f ca="1">IF(c_cattime="Yes",VLOOKUP('Demand-Enforced'!$C89,T_fully_custom,MATCH(I$1,OFFSET(T_fully_custom,0,0,1,),0),0),"")</f>
        <v>6.9999999999998952E-3</v>
      </c>
      <c r="J89" s="29">
        <f t="shared" si="1"/>
        <v>1.944</v>
      </c>
    </row>
    <row r="90" spans="1:10" x14ac:dyDescent="0.25">
      <c r="A90" s="1">
        <v>4</v>
      </c>
      <c r="B90" s="1">
        <v>16</v>
      </c>
      <c r="C90" s="1">
        <v>5280</v>
      </c>
      <c r="D90" s="5">
        <f>IF(c_type="As_components",VLOOKUP('Demand-Enforced'!C90,T_comp_constructed,4,0),VLOOKUP('Demand-Enforced'!C90,T_fully_custom,4,0))</f>
        <v>118</v>
      </c>
      <c r="E90" s="6">
        <f>IF(c_direct_type="Scalar_from_ambulance",c_direct_uplift*'Demand-Enforced'!D90,IF(c_direct_type="Fully_custom",VLOOKUP('Demand-Enforced'!C90,T_fully_custom,5,0),VLOOKUP(C90,[0]!T_comp_constructed,5,0)))</f>
        <v>243</v>
      </c>
      <c r="F90" s="27">
        <f ca="1">IF(c_cattime="Yes",VLOOKUP('Demand-Enforced'!$C90,T_fully_custom,MATCH(F$1,OFFSET(T_fully_custom,0,0,1,),0),0),"")</f>
        <v>0.17</v>
      </c>
      <c r="G90" s="27">
        <f ca="1">IF(c_cattime="Yes",VLOOKUP('Demand-Enforced'!$C90,T_fully_custom,MATCH(G$1,OFFSET(T_fully_custom,0,0,1,),0),0),"")</f>
        <v>0.64200000000000002</v>
      </c>
      <c r="H90" s="27">
        <f ca="1">IF(c_cattime="Yes",VLOOKUP('Demand-Enforced'!$C90,T_fully_custom,MATCH(H$1,OFFSET(T_fully_custom,0,0,1,),0),0),"")</f>
        <v>0.18</v>
      </c>
      <c r="I90" s="27">
        <f ca="1">IF(c_cattime="Yes",VLOOKUP('Demand-Enforced'!$C90,T_fully_custom,MATCH(I$1,OFFSET(T_fully_custom,0,0,1,),0),0),"")</f>
        <v>8.0000000000000071E-3</v>
      </c>
      <c r="J90" s="29">
        <f t="shared" si="1"/>
        <v>2.0593220338983049</v>
      </c>
    </row>
    <row r="91" spans="1:10" x14ac:dyDescent="0.25">
      <c r="A91" s="1">
        <v>4</v>
      </c>
      <c r="B91" s="1">
        <v>17</v>
      </c>
      <c r="C91" s="1">
        <v>5340</v>
      </c>
      <c r="D91" s="5">
        <f>IF(c_type="As_components",VLOOKUP('Demand-Enforced'!C91,T_comp_constructed,4,0),VLOOKUP('Demand-Enforced'!C91,T_fully_custom,4,0))</f>
        <v>104</v>
      </c>
      <c r="E91" s="6">
        <f>IF(c_direct_type="Scalar_from_ambulance",c_direct_uplift*'Demand-Enforced'!D91,IF(c_direct_type="Fully_custom",VLOOKUP('Demand-Enforced'!C91,T_fully_custom,5,0),VLOOKUP(C91,[0]!T_comp_constructed,5,0)))</f>
        <v>253</v>
      </c>
      <c r="F91" s="27">
        <f ca="1">IF(c_cattime="Yes",VLOOKUP('Demand-Enforced'!$C91,T_fully_custom,MATCH(F$1,OFFSET(T_fully_custom,0,0,1,),0),0),"")</f>
        <v>0.18</v>
      </c>
      <c r="G91" s="27">
        <f ca="1">IF(c_cattime="Yes",VLOOKUP('Demand-Enforced'!$C91,T_fully_custom,MATCH(G$1,OFFSET(T_fully_custom,0,0,1,),0),0),"")</f>
        <v>0.63500000000000001</v>
      </c>
      <c r="H91" s="27">
        <f ca="1">IF(c_cattime="Yes",VLOOKUP('Demand-Enforced'!$C91,T_fully_custom,MATCH(H$1,OFFSET(T_fully_custom,0,0,1,),0),0),"")</f>
        <v>0.18</v>
      </c>
      <c r="I91" s="27">
        <f ca="1">IF(c_cattime="Yes",VLOOKUP('Demand-Enforced'!$C91,T_fully_custom,MATCH(I$1,OFFSET(T_fully_custom,0,0,1,),0),0),"")</f>
        <v>5.0000000000001155E-3</v>
      </c>
      <c r="J91" s="29">
        <f t="shared" si="1"/>
        <v>2.4326923076923075</v>
      </c>
    </row>
    <row r="92" spans="1:10" x14ac:dyDescent="0.25">
      <c r="A92" s="1">
        <v>4</v>
      </c>
      <c r="B92" s="1">
        <v>18</v>
      </c>
      <c r="C92" s="1">
        <v>5400</v>
      </c>
      <c r="D92" s="5">
        <f>IF(c_type="As_components",VLOOKUP('Demand-Enforced'!C92,T_comp_constructed,4,0),VLOOKUP('Demand-Enforced'!C92,T_fully_custom,4,0))</f>
        <v>113</v>
      </c>
      <c r="E92" s="6">
        <f>IF(c_direct_type="Scalar_from_ambulance",c_direct_uplift*'Demand-Enforced'!D92,IF(c_direct_type="Fully_custom",VLOOKUP('Demand-Enforced'!C92,T_fully_custom,5,0),VLOOKUP(C92,[0]!T_comp_constructed,5,0)))</f>
        <v>253</v>
      </c>
      <c r="F92" s="27">
        <f ca="1">IF(c_cattime="Yes",VLOOKUP('Demand-Enforced'!$C92,T_fully_custom,MATCH(F$1,OFFSET(T_fully_custom,0,0,1,),0),0),"")</f>
        <v>0.18</v>
      </c>
      <c r="G92" s="27">
        <f ca="1">IF(c_cattime="Yes",VLOOKUP('Demand-Enforced'!$C92,T_fully_custom,MATCH(G$1,OFFSET(T_fully_custom,0,0,1,),0),0),"")</f>
        <v>0.63500000000000001</v>
      </c>
      <c r="H92" s="27">
        <f ca="1">IF(c_cattime="Yes",VLOOKUP('Demand-Enforced'!$C92,T_fully_custom,MATCH(H$1,OFFSET(T_fully_custom,0,0,1,),0),0),"")</f>
        <v>0.18</v>
      </c>
      <c r="I92" s="27">
        <f ca="1">IF(c_cattime="Yes",VLOOKUP('Demand-Enforced'!$C92,T_fully_custom,MATCH(I$1,OFFSET(T_fully_custom,0,0,1,),0),0),"")</f>
        <v>5.0000000000001155E-3</v>
      </c>
      <c r="J92" s="29">
        <f t="shared" si="1"/>
        <v>2.2389380530973453</v>
      </c>
    </row>
    <row r="93" spans="1:10" x14ac:dyDescent="0.25">
      <c r="A93" s="1">
        <v>4</v>
      </c>
      <c r="B93" s="1">
        <v>19</v>
      </c>
      <c r="C93" s="1">
        <v>5460</v>
      </c>
      <c r="D93" s="5">
        <f>IF(c_type="As_components",VLOOKUP('Demand-Enforced'!C93,T_comp_constructed,4,0),VLOOKUP('Demand-Enforced'!C93,T_fully_custom,4,0))</f>
        <v>116</v>
      </c>
      <c r="E93" s="6">
        <f>IF(c_direct_type="Scalar_from_ambulance",c_direct_uplift*'Demand-Enforced'!D93,IF(c_direct_type="Fully_custom",VLOOKUP('Demand-Enforced'!C93,T_fully_custom,5,0),VLOOKUP(C93,[0]!T_comp_constructed,5,0)))</f>
        <v>243</v>
      </c>
      <c r="F93" s="27">
        <f ca="1">IF(c_cattime="Yes",VLOOKUP('Demand-Enforced'!$C93,T_fully_custom,MATCH(F$1,OFFSET(T_fully_custom,0,0,1,),0),0),"")</f>
        <v>0.18</v>
      </c>
      <c r="G93" s="27">
        <f ca="1">IF(c_cattime="Yes",VLOOKUP('Demand-Enforced'!$C93,T_fully_custom,MATCH(G$1,OFFSET(T_fully_custom,0,0,1,),0),0),"")</f>
        <v>0.63100000000000001</v>
      </c>
      <c r="H93" s="27">
        <f ca="1">IF(c_cattime="Yes",VLOOKUP('Demand-Enforced'!$C93,T_fully_custom,MATCH(H$1,OFFSET(T_fully_custom,0,0,1,),0),0),"")</f>
        <v>0.18</v>
      </c>
      <c r="I93" s="27">
        <f ca="1">IF(c_cattime="Yes",VLOOKUP('Demand-Enforced'!$C93,T_fully_custom,MATCH(I$1,OFFSET(T_fully_custom,0,0,1,),0),0),"")</f>
        <v>9.000000000000119E-3</v>
      </c>
      <c r="J93" s="29">
        <f t="shared" si="1"/>
        <v>2.0948275862068964</v>
      </c>
    </row>
    <row r="94" spans="1:10" x14ac:dyDescent="0.25">
      <c r="A94" s="1">
        <v>4</v>
      </c>
      <c r="B94" s="1">
        <v>20</v>
      </c>
      <c r="C94" s="1">
        <v>5520</v>
      </c>
      <c r="D94" s="5">
        <f>IF(c_type="As_components",VLOOKUP('Demand-Enforced'!C94,T_comp_constructed,4,0),VLOOKUP('Demand-Enforced'!C94,T_fully_custom,4,0))</f>
        <v>106</v>
      </c>
      <c r="E94" s="6">
        <f>IF(c_direct_type="Scalar_from_ambulance",c_direct_uplift*'Demand-Enforced'!D94,IF(c_direct_type="Fully_custom",VLOOKUP('Demand-Enforced'!C94,T_fully_custom,5,0),VLOOKUP(C94,[0]!T_comp_constructed,5,0)))</f>
        <v>223</v>
      </c>
      <c r="F94" s="27">
        <f ca="1">IF(c_cattime="Yes",VLOOKUP('Demand-Enforced'!$C94,T_fully_custom,MATCH(F$1,OFFSET(T_fully_custom,0,0,1,),0),0),"")</f>
        <v>0.17</v>
      </c>
      <c r="G94" s="27">
        <f ca="1">IF(c_cattime="Yes",VLOOKUP('Demand-Enforced'!$C94,T_fully_custom,MATCH(G$1,OFFSET(T_fully_custom,0,0,1,),0),0),"")</f>
        <v>0.64100000000000001</v>
      </c>
      <c r="H94" s="27">
        <f ca="1">IF(c_cattime="Yes",VLOOKUP('Demand-Enforced'!$C94,T_fully_custom,MATCH(H$1,OFFSET(T_fully_custom,0,0,1,),0),0),"")</f>
        <v>0.18</v>
      </c>
      <c r="I94" s="27">
        <f ca="1">IF(c_cattime="Yes",VLOOKUP('Demand-Enforced'!$C94,T_fully_custom,MATCH(I$1,OFFSET(T_fully_custom,0,0,1,),0),0),"")</f>
        <v>8.999999999999897E-3</v>
      </c>
      <c r="J94" s="29">
        <f t="shared" si="1"/>
        <v>2.1037735849056602</v>
      </c>
    </row>
    <row r="95" spans="1:10" x14ac:dyDescent="0.25">
      <c r="A95" s="1">
        <v>4</v>
      </c>
      <c r="B95" s="1">
        <v>21</v>
      </c>
      <c r="C95" s="1">
        <v>5580</v>
      </c>
      <c r="D95" s="5">
        <f>IF(c_type="As_components",VLOOKUP('Demand-Enforced'!C95,T_comp_constructed,4,0),VLOOKUP('Demand-Enforced'!C95,T_fully_custom,4,0))</f>
        <v>101</v>
      </c>
      <c r="E95" s="6">
        <f>IF(c_direct_type="Scalar_from_ambulance",c_direct_uplift*'Demand-Enforced'!D95,IF(c_direct_type="Fully_custom",VLOOKUP('Demand-Enforced'!C95,T_fully_custom,5,0),VLOOKUP(C95,[0]!T_comp_constructed,5,0)))</f>
        <v>182</v>
      </c>
      <c r="F95" s="27">
        <f ca="1">IF(c_cattime="Yes",VLOOKUP('Demand-Enforced'!$C95,T_fully_custom,MATCH(F$1,OFFSET(T_fully_custom,0,0,1,),0),0),"")</f>
        <v>0.18</v>
      </c>
      <c r="G95" s="27">
        <f ca="1">IF(c_cattime="Yes",VLOOKUP('Demand-Enforced'!$C95,T_fully_custom,MATCH(G$1,OFFSET(T_fully_custom,0,0,1,),0),0),"")</f>
        <v>0.63500000000000001</v>
      </c>
      <c r="H95" s="27">
        <f ca="1">IF(c_cattime="Yes",VLOOKUP('Demand-Enforced'!$C95,T_fully_custom,MATCH(H$1,OFFSET(T_fully_custom,0,0,1,),0),0),"")</f>
        <v>0.18</v>
      </c>
      <c r="I95" s="27">
        <f ca="1">IF(c_cattime="Yes",VLOOKUP('Demand-Enforced'!$C95,T_fully_custom,MATCH(I$1,OFFSET(T_fully_custom,0,0,1,),0),0),"")</f>
        <v>5.0000000000001155E-3</v>
      </c>
      <c r="J95" s="29">
        <f t="shared" si="1"/>
        <v>1.801980198019802</v>
      </c>
    </row>
    <row r="96" spans="1:10" x14ac:dyDescent="0.25">
      <c r="A96" s="1">
        <v>4</v>
      </c>
      <c r="B96" s="1">
        <v>22</v>
      </c>
      <c r="C96" s="1">
        <v>5640</v>
      </c>
      <c r="D96" s="5">
        <f>IF(c_type="As_components",VLOOKUP('Demand-Enforced'!C96,T_comp_constructed,4,0),VLOOKUP('Demand-Enforced'!C96,T_fully_custom,4,0))</f>
        <v>94</v>
      </c>
      <c r="E96" s="6">
        <f>IF(c_direct_type="Scalar_from_ambulance",c_direct_uplift*'Demand-Enforced'!D96,IF(c_direct_type="Fully_custom",VLOOKUP('Demand-Enforced'!C96,T_fully_custom,5,0),VLOOKUP(C96,[0]!T_comp_constructed,5,0)))</f>
        <v>162</v>
      </c>
      <c r="F96" s="27">
        <f ca="1">IF(c_cattime="Yes",VLOOKUP('Demand-Enforced'!$C96,T_fully_custom,MATCH(F$1,OFFSET(T_fully_custom,0,0,1,),0),0),"")</f>
        <v>0.2</v>
      </c>
      <c r="G96" s="27">
        <f ca="1">IF(c_cattime="Yes",VLOOKUP('Demand-Enforced'!$C96,T_fully_custom,MATCH(G$1,OFFSET(T_fully_custom,0,0,1,),0),0),"")</f>
        <v>0.61899999999999999</v>
      </c>
      <c r="H96" s="27">
        <f ca="1">IF(c_cattime="Yes",VLOOKUP('Demand-Enforced'!$C96,T_fully_custom,MATCH(H$1,OFFSET(T_fully_custom,0,0,1,),0),0),"")</f>
        <v>0.18</v>
      </c>
      <c r="I96" s="27">
        <f ca="1">IF(c_cattime="Yes",VLOOKUP('Demand-Enforced'!$C96,T_fully_custom,MATCH(I$1,OFFSET(T_fully_custom,0,0,1,),0),0),"")</f>
        <v>1.0000000000001119E-3</v>
      </c>
      <c r="J96" s="29">
        <f t="shared" si="1"/>
        <v>1.7234042553191489</v>
      </c>
    </row>
    <row r="97" spans="1:10" x14ac:dyDescent="0.25">
      <c r="A97" s="1">
        <v>4</v>
      </c>
      <c r="B97" s="1">
        <v>23</v>
      </c>
      <c r="C97" s="1">
        <v>5700</v>
      </c>
      <c r="D97" s="5">
        <f>IF(c_type="As_components",VLOOKUP('Demand-Enforced'!C97,T_comp_constructed,4,0),VLOOKUP('Demand-Enforced'!C97,T_fully_custom,4,0))</f>
        <v>87</v>
      </c>
      <c r="E97" s="6">
        <f>IF(c_direct_type="Scalar_from_ambulance",c_direct_uplift*'Demand-Enforced'!D97,IF(c_direct_type="Fully_custom",VLOOKUP('Demand-Enforced'!C97,T_fully_custom,5,0),VLOOKUP(C97,[0]!T_comp_constructed,5,0)))</f>
        <v>122</v>
      </c>
      <c r="F97" s="27">
        <f ca="1">IF(c_cattime="Yes",VLOOKUP('Demand-Enforced'!$C97,T_fully_custom,MATCH(F$1,OFFSET(T_fully_custom,0,0,1,),0),0),"")</f>
        <v>0.17</v>
      </c>
      <c r="G97" s="27">
        <f ca="1">IF(c_cattime="Yes",VLOOKUP('Demand-Enforced'!$C97,T_fully_custom,MATCH(G$1,OFFSET(T_fully_custom,0,0,1,),0),0),"")</f>
        <v>0.64300000000000002</v>
      </c>
      <c r="H97" s="27">
        <f ca="1">IF(c_cattime="Yes",VLOOKUP('Demand-Enforced'!$C97,T_fully_custom,MATCH(H$1,OFFSET(T_fully_custom,0,0,1,),0),0),"")</f>
        <v>0.18</v>
      </c>
      <c r="I97" s="27">
        <f ca="1">IF(c_cattime="Yes",VLOOKUP('Demand-Enforced'!$C97,T_fully_custom,MATCH(I$1,OFFSET(T_fully_custom,0,0,1,),0),0),"")</f>
        <v>6.9999999999998952E-3</v>
      </c>
      <c r="J97" s="29">
        <f t="shared" si="1"/>
        <v>1.4022988505747127</v>
      </c>
    </row>
    <row r="98" spans="1:10" x14ac:dyDescent="0.25">
      <c r="A98" s="1">
        <v>5</v>
      </c>
      <c r="B98" s="1">
        <v>0</v>
      </c>
      <c r="C98" s="1">
        <v>5760</v>
      </c>
      <c r="D98" s="5">
        <f>IF(c_type="As_components",VLOOKUP('Demand-Enforced'!C98,T_comp_constructed,4,0),VLOOKUP('Demand-Enforced'!C98,T_fully_custom,4,0))</f>
        <v>69</v>
      </c>
      <c r="E98" s="6">
        <f>IF(c_direct_type="Scalar_from_ambulance",c_direct_uplift*'Demand-Enforced'!D98,IF(c_direct_type="Fully_custom",VLOOKUP('Demand-Enforced'!C98,T_fully_custom,5,0),VLOOKUP(C98,[0]!T_comp_constructed,5,0)))</f>
        <v>101</v>
      </c>
      <c r="F98" s="27">
        <f ca="1">IF(c_cattime="Yes",VLOOKUP('Demand-Enforced'!$C98,T_fully_custom,MATCH(F$1,OFFSET(T_fully_custom,0,0,1,),0),0),"")</f>
        <v>0.17</v>
      </c>
      <c r="G98" s="27">
        <f ca="1">IF(c_cattime="Yes",VLOOKUP('Demand-Enforced'!$C98,T_fully_custom,MATCH(G$1,OFFSET(T_fully_custom,0,0,1,),0),0),"")</f>
        <v>0.63800000000000001</v>
      </c>
      <c r="H98" s="27">
        <f ca="1">IF(c_cattime="Yes",VLOOKUP('Demand-Enforced'!$C98,T_fully_custom,MATCH(H$1,OFFSET(T_fully_custom,0,0,1,),0),0),"")</f>
        <v>0.18</v>
      </c>
      <c r="I98" s="27">
        <f ca="1">IF(c_cattime="Yes",VLOOKUP('Demand-Enforced'!$C98,T_fully_custom,MATCH(I$1,OFFSET(T_fully_custom,0,0,1,),0),0),"")</f>
        <v>1.2000000000000011E-2</v>
      </c>
      <c r="J98" s="29">
        <f t="shared" si="1"/>
        <v>1.463768115942029</v>
      </c>
    </row>
    <row r="99" spans="1:10" x14ac:dyDescent="0.25">
      <c r="A99" s="1">
        <v>5</v>
      </c>
      <c r="B99" s="1">
        <v>1</v>
      </c>
      <c r="C99" s="1">
        <v>5820</v>
      </c>
      <c r="D99" s="5">
        <f>IF(c_type="As_components",VLOOKUP('Demand-Enforced'!C99,T_comp_constructed,4,0),VLOOKUP('Demand-Enforced'!C99,T_fully_custom,4,0))</f>
        <v>65</v>
      </c>
      <c r="E99" s="6">
        <f>IF(c_direct_type="Scalar_from_ambulance",c_direct_uplift*'Demand-Enforced'!D99,IF(c_direct_type="Fully_custom",VLOOKUP('Demand-Enforced'!C99,T_fully_custom,5,0),VLOOKUP(C99,[0]!T_comp_constructed,5,0)))</f>
        <v>81</v>
      </c>
      <c r="F99" s="27">
        <f ca="1">IF(c_cattime="Yes",VLOOKUP('Demand-Enforced'!$C99,T_fully_custom,MATCH(F$1,OFFSET(T_fully_custom,0,0,1,),0),0),"")</f>
        <v>0.17</v>
      </c>
      <c r="G99" s="27">
        <f ca="1">IF(c_cattime="Yes",VLOOKUP('Demand-Enforced'!$C99,T_fully_custom,MATCH(G$1,OFFSET(T_fully_custom,0,0,1,),0),0),"")</f>
        <v>0.64100000000000001</v>
      </c>
      <c r="H99" s="27">
        <f ca="1">IF(c_cattime="Yes",VLOOKUP('Demand-Enforced'!$C99,T_fully_custom,MATCH(H$1,OFFSET(T_fully_custom,0,0,1,),0),0),"")</f>
        <v>0.18</v>
      </c>
      <c r="I99" s="27">
        <f ca="1">IF(c_cattime="Yes",VLOOKUP('Demand-Enforced'!$C99,T_fully_custom,MATCH(I$1,OFFSET(T_fully_custom,0,0,1,),0),0),"")</f>
        <v>8.999999999999897E-3</v>
      </c>
      <c r="J99" s="29">
        <f t="shared" si="1"/>
        <v>1.2461538461538462</v>
      </c>
    </row>
    <row r="100" spans="1:10" x14ac:dyDescent="0.25">
      <c r="A100" s="1">
        <v>5</v>
      </c>
      <c r="B100" s="1">
        <v>2</v>
      </c>
      <c r="C100" s="1">
        <v>5880</v>
      </c>
      <c r="D100" s="5">
        <f>IF(c_type="As_components",VLOOKUP('Demand-Enforced'!C100,T_comp_constructed,4,0),VLOOKUP('Demand-Enforced'!C100,T_fully_custom,4,0))</f>
        <v>60</v>
      </c>
      <c r="E100" s="6">
        <f>IF(c_direct_type="Scalar_from_ambulance",c_direct_uplift*'Demand-Enforced'!D100,IF(c_direct_type="Fully_custom",VLOOKUP('Demand-Enforced'!C100,T_fully_custom,5,0),VLOOKUP(C100,[0]!T_comp_constructed,5,0)))</f>
        <v>61</v>
      </c>
      <c r="F100" s="27">
        <f ca="1">IF(c_cattime="Yes",VLOOKUP('Demand-Enforced'!$C100,T_fully_custom,MATCH(F$1,OFFSET(T_fully_custom,0,0,1,),0),0),"")</f>
        <v>0.15</v>
      </c>
      <c r="G100" s="27">
        <f ca="1">IF(c_cattime="Yes",VLOOKUP('Demand-Enforced'!$C100,T_fully_custom,MATCH(G$1,OFFSET(T_fully_custom,0,0,1,),0),0),"")</f>
        <v>0.65700000000000003</v>
      </c>
      <c r="H100" s="27">
        <f ca="1">IF(c_cattime="Yes",VLOOKUP('Demand-Enforced'!$C100,T_fully_custom,MATCH(H$1,OFFSET(T_fully_custom,0,0,1,),0),0),"")</f>
        <v>0.19</v>
      </c>
      <c r="I100" s="27">
        <f ca="1">IF(c_cattime="Yes",VLOOKUP('Demand-Enforced'!$C100,T_fully_custom,MATCH(I$1,OFFSET(T_fully_custom,0,0,1,),0),0),"")</f>
        <v>2.9999999999998916E-3</v>
      </c>
      <c r="J100" s="29">
        <f t="shared" si="1"/>
        <v>1.0166666666666666</v>
      </c>
    </row>
    <row r="101" spans="1:10" x14ac:dyDescent="0.25">
      <c r="A101" s="1">
        <v>5</v>
      </c>
      <c r="B101" s="1">
        <v>3</v>
      </c>
      <c r="C101" s="1">
        <v>5940</v>
      </c>
      <c r="D101" s="5">
        <f>IF(c_type="As_components",VLOOKUP('Demand-Enforced'!C101,T_comp_constructed,4,0),VLOOKUP('Demand-Enforced'!C101,T_fully_custom,4,0))</f>
        <v>54</v>
      </c>
      <c r="E101" s="6">
        <f>IF(c_direct_type="Scalar_from_ambulance",c_direct_uplift*'Demand-Enforced'!D101,IF(c_direct_type="Fully_custom",VLOOKUP('Demand-Enforced'!C101,T_fully_custom,5,0),VLOOKUP(C101,[0]!T_comp_constructed,5,0)))</f>
        <v>51</v>
      </c>
      <c r="F101" s="27">
        <f ca="1">IF(c_cattime="Yes",VLOOKUP('Demand-Enforced'!$C101,T_fully_custom,MATCH(F$1,OFFSET(T_fully_custom,0,0,1,),0),0),"")</f>
        <v>0.13</v>
      </c>
      <c r="G101" s="27">
        <f ca="1">IF(c_cattime="Yes",VLOOKUP('Demand-Enforced'!$C101,T_fully_custom,MATCH(G$1,OFFSET(T_fully_custom,0,0,1,),0),0),"")</f>
        <v>0.67300000000000004</v>
      </c>
      <c r="H101" s="27">
        <f ca="1">IF(c_cattime="Yes",VLOOKUP('Demand-Enforced'!$C101,T_fully_custom,MATCH(H$1,OFFSET(T_fully_custom,0,0,1,),0),0),"")</f>
        <v>0.19</v>
      </c>
      <c r="I101" s="27">
        <f ca="1">IF(c_cattime="Yes",VLOOKUP('Demand-Enforced'!$C101,T_fully_custom,MATCH(I$1,OFFSET(T_fully_custom,0,0,1,),0),0),"")</f>
        <v>6.9999999999998952E-3</v>
      </c>
      <c r="J101" s="29">
        <f t="shared" si="1"/>
        <v>0.94444444444444442</v>
      </c>
    </row>
    <row r="102" spans="1:10" x14ac:dyDescent="0.25">
      <c r="A102" s="1">
        <v>5</v>
      </c>
      <c r="B102" s="1">
        <v>4</v>
      </c>
      <c r="C102" s="1">
        <v>6000</v>
      </c>
      <c r="D102" s="5">
        <f>IF(c_type="As_components",VLOOKUP('Demand-Enforced'!C102,T_comp_constructed,4,0),VLOOKUP('Demand-Enforced'!C102,T_fully_custom,4,0))</f>
        <v>53</v>
      </c>
      <c r="E102" s="6">
        <f>IF(c_direct_type="Scalar_from_ambulance",c_direct_uplift*'Demand-Enforced'!D102,IF(c_direct_type="Fully_custom",VLOOKUP('Demand-Enforced'!C102,T_fully_custom,5,0),VLOOKUP(C102,[0]!T_comp_constructed,5,0)))</f>
        <v>51</v>
      </c>
      <c r="F102" s="27">
        <f ca="1">IF(c_cattime="Yes",VLOOKUP('Demand-Enforced'!$C102,T_fully_custom,MATCH(F$1,OFFSET(T_fully_custom,0,0,1,),0),0),"")</f>
        <v>0.13</v>
      </c>
      <c r="G102" s="27">
        <f ca="1">IF(c_cattime="Yes",VLOOKUP('Demand-Enforced'!$C102,T_fully_custom,MATCH(G$1,OFFSET(T_fully_custom,0,0,1,),0),0),"")</f>
        <v>0.67500000000000004</v>
      </c>
      <c r="H102" s="27">
        <f ca="1">IF(c_cattime="Yes",VLOOKUP('Demand-Enforced'!$C102,T_fully_custom,MATCH(H$1,OFFSET(T_fully_custom,0,0,1,),0),0),"")</f>
        <v>0.19</v>
      </c>
      <c r="I102" s="27">
        <f ca="1">IF(c_cattime="Yes",VLOOKUP('Demand-Enforced'!$C102,T_fully_custom,MATCH(I$1,OFFSET(T_fully_custom,0,0,1,),0),0),"")</f>
        <v>4.9999999999998934E-3</v>
      </c>
      <c r="J102" s="29">
        <f t="shared" si="1"/>
        <v>0.96226415094339623</v>
      </c>
    </row>
    <row r="103" spans="1:10" x14ac:dyDescent="0.25">
      <c r="A103" s="1">
        <v>5</v>
      </c>
      <c r="B103" s="1">
        <v>5</v>
      </c>
      <c r="C103" s="1">
        <v>6060</v>
      </c>
      <c r="D103" s="5">
        <f>IF(c_type="As_components",VLOOKUP('Demand-Enforced'!C103,T_comp_constructed,4,0),VLOOKUP('Demand-Enforced'!C103,T_fully_custom,4,0))</f>
        <v>54</v>
      </c>
      <c r="E103" s="6">
        <f>IF(c_direct_type="Scalar_from_ambulance",c_direct_uplift*'Demand-Enforced'!D103,IF(c_direct_type="Fully_custom",VLOOKUP('Demand-Enforced'!C103,T_fully_custom,5,0),VLOOKUP(C103,[0]!T_comp_constructed,5,0)))</f>
        <v>51</v>
      </c>
      <c r="F103" s="27">
        <f ca="1">IF(c_cattime="Yes",VLOOKUP('Demand-Enforced'!$C103,T_fully_custom,MATCH(F$1,OFFSET(T_fully_custom,0,0,1,),0),0),"")</f>
        <v>0.13</v>
      </c>
      <c r="G103" s="27">
        <f ca="1">IF(c_cattime="Yes",VLOOKUP('Demand-Enforced'!$C103,T_fully_custom,MATCH(G$1,OFFSET(T_fully_custom,0,0,1,),0),0),"")</f>
        <v>0.67100000000000004</v>
      </c>
      <c r="H103" s="27">
        <f ca="1">IF(c_cattime="Yes",VLOOKUP('Demand-Enforced'!$C103,T_fully_custom,MATCH(H$1,OFFSET(T_fully_custom,0,0,1,),0),0),"")</f>
        <v>0.19</v>
      </c>
      <c r="I103" s="27">
        <f ca="1">IF(c_cattime="Yes",VLOOKUP('Demand-Enforced'!$C103,T_fully_custom,MATCH(I$1,OFFSET(T_fully_custom,0,0,1,),0),0),"")</f>
        <v>8.999999999999897E-3</v>
      </c>
      <c r="J103" s="29">
        <f t="shared" si="1"/>
        <v>0.94444444444444442</v>
      </c>
    </row>
    <row r="104" spans="1:10" x14ac:dyDescent="0.25">
      <c r="A104" s="1">
        <v>5</v>
      </c>
      <c r="B104" s="1">
        <v>6</v>
      </c>
      <c r="C104" s="1">
        <v>6120</v>
      </c>
      <c r="D104" s="5">
        <f>IF(c_type="As_components",VLOOKUP('Demand-Enforced'!C104,T_comp_constructed,4,0),VLOOKUP('Demand-Enforced'!C104,T_fully_custom,4,0))</f>
        <v>60</v>
      </c>
      <c r="E104" s="6">
        <f>IF(c_direct_type="Scalar_from_ambulance",c_direct_uplift*'Demand-Enforced'!D104,IF(c_direct_type="Fully_custom",VLOOKUP('Demand-Enforced'!C104,T_fully_custom,5,0),VLOOKUP(C104,[0]!T_comp_constructed,5,0)))</f>
        <v>51</v>
      </c>
      <c r="F104" s="27">
        <f ca="1">IF(c_cattime="Yes",VLOOKUP('Demand-Enforced'!$C104,T_fully_custom,MATCH(F$1,OFFSET(T_fully_custom,0,0,1,),0),0),"")</f>
        <v>0.12</v>
      </c>
      <c r="G104" s="27">
        <f ca="1">IF(c_cattime="Yes",VLOOKUP('Demand-Enforced'!$C104,T_fully_custom,MATCH(G$1,OFFSET(T_fully_custom,0,0,1,),0),0),"")</f>
        <v>0.68300000000000005</v>
      </c>
      <c r="H104" s="27">
        <f ca="1">IF(c_cattime="Yes",VLOOKUP('Demand-Enforced'!$C104,T_fully_custom,MATCH(H$1,OFFSET(T_fully_custom,0,0,1,),0),0),"")</f>
        <v>0.19</v>
      </c>
      <c r="I104" s="27">
        <f ca="1">IF(c_cattime="Yes",VLOOKUP('Demand-Enforced'!$C104,T_fully_custom,MATCH(I$1,OFFSET(T_fully_custom,0,0,1,),0),0),"")</f>
        <v>6.9999999999998952E-3</v>
      </c>
      <c r="J104" s="29">
        <f t="shared" si="1"/>
        <v>0.85</v>
      </c>
    </row>
    <row r="105" spans="1:10" x14ac:dyDescent="0.25">
      <c r="A105" s="1">
        <v>5</v>
      </c>
      <c r="B105" s="1">
        <v>7</v>
      </c>
      <c r="C105" s="1">
        <v>6180</v>
      </c>
      <c r="D105" s="5">
        <f>IF(c_type="As_components",VLOOKUP('Demand-Enforced'!C105,T_comp_constructed,4,0),VLOOKUP('Demand-Enforced'!C105,T_fully_custom,4,0))</f>
        <v>83</v>
      </c>
      <c r="E105" s="6">
        <f>IF(c_direct_type="Scalar_from_ambulance",c_direct_uplift*'Demand-Enforced'!D105,IF(c_direct_type="Fully_custom",VLOOKUP('Demand-Enforced'!C105,T_fully_custom,5,0),VLOOKUP(C105,[0]!T_comp_constructed,5,0)))</f>
        <v>71</v>
      </c>
      <c r="F105" s="27">
        <f ca="1">IF(c_cattime="Yes",VLOOKUP('Demand-Enforced'!$C105,T_fully_custom,MATCH(F$1,OFFSET(T_fully_custom,0,0,1,),0),0),"")</f>
        <v>0.13</v>
      </c>
      <c r="G105" s="27">
        <f ca="1">IF(c_cattime="Yes",VLOOKUP('Demand-Enforced'!$C105,T_fully_custom,MATCH(G$1,OFFSET(T_fully_custom,0,0,1,),0),0),"")</f>
        <v>0.67500000000000004</v>
      </c>
      <c r="H105" s="27">
        <f ca="1">IF(c_cattime="Yes",VLOOKUP('Demand-Enforced'!$C105,T_fully_custom,MATCH(H$1,OFFSET(T_fully_custom,0,0,1,),0),0),"")</f>
        <v>0.19</v>
      </c>
      <c r="I105" s="27">
        <f ca="1">IF(c_cattime="Yes",VLOOKUP('Demand-Enforced'!$C105,T_fully_custom,MATCH(I$1,OFFSET(T_fully_custom,0,0,1,),0),0),"")</f>
        <v>4.9999999999998934E-3</v>
      </c>
      <c r="J105" s="29">
        <f t="shared" si="1"/>
        <v>0.85542168674698793</v>
      </c>
    </row>
    <row r="106" spans="1:10" x14ac:dyDescent="0.25">
      <c r="A106" s="1">
        <v>5</v>
      </c>
      <c r="B106" s="1">
        <v>8</v>
      </c>
      <c r="C106" s="1">
        <v>6240</v>
      </c>
      <c r="D106" s="5">
        <f>IF(c_type="As_components",VLOOKUP('Demand-Enforced'!C106,T_comp_constructed,4,0),VLOOKUP('Demand-Enforced'!C106,T_fully_custom,4,0))</f>
        <v>117</v>
      </c>
      <c r="E106" s="6">
        <f>IF(c_direct_type="Scalar_from_ambulance",c_direct_uplift*'Demand-Enforced'!D106,IF(c_direct_type="Fully_custom",VLOOKUP('Demand-Enforced'!C106,T_fully_custom,5,0),VLOOKUP(C106,[0]!T_comp_constructed,5,0)))</f>
        <v>132</v>
      </c>
      <c r="F106" s="27">
        <f ca="1">IF(c_cattime="Yes",VLOOKUP('Demand-Enforced'!$C106,T_fully_custom,MATCH(F$1,OFFSET(T_fully_custom,0,0,1,),0),0),"")</f>
        <v>0.12</v>
      </c>
      <c r="G106" s="27">
        <f ca="1">IF(c_cattime="Yes",VLOOKUP('Demand-Enforced'!$C106,T_fully_custom,MATCH(G$1,OFFSET(T_fully_custom,0,0,1,),0),0),"")</f>
        <v>0.67900000000000005</v>
      </c>
      <c r="H106" s="27">
        <f ca="1">IF(c_cattime="Yes",VLOOKUP('Demand-Enforced'!$C106,T_fully_custom,MATCH(H$1,OFFSET(T_fully_custom,0,0,1,),0),0),"")</f>
        <v>0.19</v>
      </c>
      <c r="I106" s="27">
        <f ca="1">IF(c_cattime="Yes",VLOOKUP('Demand-Enforced'!$C106,T_fully_custom,MATCH(I$1,OFFSET(T_fully_custom,0,0,1,),0),0),"")</f>
        <v>1.0999999999999899E-2</v>
      </c>
      <c r="J106" s="29">
        <f t="shared" si="1"/>
        <v>1.1282051282051282</v>
      </c>
    </row>
    <row r="107" spans="1:10" x14ac:dyDescent="0.25">
      <c r="A107" s="1">
        <v>5</v>
      </c>
      <c r="B107" s="1">
        <v>9</v>
      </c>
      <c r="C107" s="1">
        <v>6300</v>
      </c>
      <c r="D107" s="5">
        <f>IF(c_type="As_components",VLOOKUP('Demand-Enforced'!C107,T_comp_constructed,4,0),VLOOKUP('Demand-Enforced'!C107,T_fully_custom,4,0))</f>
        <v>135</v>
      </c>
      <c r="E107" s="6">
        <f>IF(c_direct_type="Scalar_from_ambulance",c_direct_uplift*'Demand-Enforced'!D107,IF(c_direct_type="Fully_custom",VLOOKUP('Demand-Enforced'!C107,T_fully_custom,5,0),VLOOKUP(C107,[0]!T_comp_constructed,5,0)))</f>
        <v>223</v>
      </c>
      <c r="F107" s="27">
        <f ca="1">IF(c_cattime="Yes",VLOOKUP('Demand-Enforced'!$C107,T_fully_custom,MATCH(F$1,OFFSET(T_fully_custom,0,0,1,),0),0),"")</f>
        <v>0.13</v>
      </c>
      <c r="G107" s="27">
        <f ca="1">IF(c_cattime="Yes",VLOOKUP('Demand-Enforced'!$C107,T_fully_custom,MATCH(G$1,OFFSET(T_fully_custom,0,0,1,),0),0),"")</f>
        <v>0.67300000000000004</v>
      </c>
      <c r="H107" s="27">
        <f ca="1">IF(c_cattime="Yes",VLOOKUP('Demand-Enforced'!$C107,T_fully_custom,MATCH(H$1,OFFSET(T_fully_custom,0,0,1,),0),0),"")</f>
        <v>0.19</v>
      </c>
      <c r="I107" s="27">
        <f ca="1">IF(c_cattime="Yes",VLOOKUP('Demand-Enforced'!$C107,T_fully_custom,MATCH(I$1,OFFSET(T_fully_custom,0,0,1,),0),0),"")</f>
        <v>6.9999999999998952E-3</v>
      </c>
      <c r="J107" s="29">
        <f t="shared" si="1"/>
        <v>1.6518518518518519</v>
      </c>
    </row>
    <row r="108" spans="1:10" x14ac:dyDescent="0.25">
      <c r="A108" s="1">
        <v>5</v>
      </c>
      <c r="B108" s="1">
        <v>10</v>
      </c>
      <c r="C108" s="1">
        <v>6360</v>
      </c>
      <c r="D108" s="5">
        <f>IF(c_type="As_components",VLOOKUP('Demand-Enforced'!C108,T_comp_constructed,4,0),VLOOKUP('Demand-Enforced'!C108,T_fully_custom,4,0))</f>
        <v>142</v>
      </c>
      <c r="E108" s="6">
        <f>IF(c_direct_type="Scalar_from_ambulance",c_direct_uplift*'Demand-Enforced'!D108,IF(c_direct_type="Fully_custom",VLOOKUP('Demand-Enforced'!C108,T_fully_custom,5,0),VLOOKUP(C108,[0]!T_comp_constructed,5,0)))</f>
        <v>253</v>
      </c>
      <c r="F108" s="27">
        <f ca="1">IF(c_cattime="Yes",VLOOKUP('Demand-Enforced'!$C108,T_fully_custom,MATCH(F$1,OFFSET(T_fully_custom,0,0,1,),0),0),"")</f>
        <v>0.12</v>
      </c>
      <c r="G108" s="27">
        <f ca="1">IF(c_cattime="Yes",VLOOKUP('Demand-Enforced'!$C108,T_fully_custom,MATCH(G$1,OFFSET(T_fully_custom,0,0,1,),0),0),"")</f>
        <v>0.67600000000000005</v>
      </c>
      <c r="H108" s="27">
        <f ca="1">IF(c_cattime="Yes",VLOOKUP('Demand-Enforced'!$C108,T_fully_custom,MATCH(H$1,OFFSET(T_fully_custom,0,0,1,),0),0),"")</f>
        <v>0.19</v>
      </c>
      <c r="I108" s="27">
        <f ca="1">IF(c_cattime="Yes",VLOOKUP('Demand-Enforced'!$C108,T_fully_custom,MATCH(I$1,OFFSET(T_fully_custom,0,0,1,),0),0),"")</f>
        <v>1.4000000000000012E-2</v>
      </c>
      <c r="J108" s="29">
        <f t="shared" si="1"/>
        <v>1.7816901408450705</v>
      </c>
    </row>
    <row r="109" spans="1:10" x14ac:dyDescent="0.25">
      <c r="A109" s="1">
        <v>5</v>
      </c>
      <c r="B109" s="1">
        <v>11</v>
      </c>
      <c r="C109" s="1">
        <v>6420</v>
      </c>
      <c r="D109" s="5">
        <f>IF(c_type="As_components",VLOOKUP('Demand-Enforced'!C109,T_comp_constructed,4,0),VLOOKUP('Demand-Enforced'!C109,T_fully_custom,4,0))</f>
        <v>136</v>
      </c>
      <c r="E109" s="6">
        <f>IF(c_direct_type="Scalar_from_ambulance",c_direct_uplift*'Demand-Enforced'!D109,IF(c_direct_type="Fully_custom",VLOOKUP('Demand-Enforced'!C109,T_fully_custom,5,0),VLOOKUP(C109,[0]!T_comp_constructed,5,0)))</f>
        <v>263</v>
      </c>
      <c r="F109" s="27">
        <f ca="1">IF(c_cattime="Yes",VLOOKUP('Demand-Enforced'!$C109,T_fully_custom,MATCH(F$1,OFFSET(T_fully_custom,0,0,1,),0),0),"")</f>
        <v>0.13</v>
      </c>
      <c r="G109" s="27">
        <f ca="1">IF(c_cattime="Yes",VLOOKUP('Demand-Enforced'!$C109,T_fully_custom,MATCH(G$1,OFFSET(T_fully_custom,0,0,1,),0),0),"")</f>
        <v>0.67200000000000004</v>
      </c>
      <c r="H109" s="27">
        <f ca="1">IF(c_cattime="Yes",VLOOKUP('Demand-Enforced'!$C109,T_fully_custom,MATCH(H$1,OFFSET(T_fully_custom,0,0,1,),0),0),"")</f>
        <v>0.19</v>
      </c>
      <c r="I109" s="27">
        <f ca="1">IF(c_cattime="Yes",VLOOKUP('Demand-Enforced'!$C109,T_fully_custom,MATCH(I$1,OFFSET(T_fully_custom,0,0,1,),0),0),"")</f>
        <v>8.0000000000000071E-3</v>
      </c>
      <c r="J109" s="29">
        <f t="shared" si="1"/>
        <v>1.9338235294117647</v>
      </c>
    </row>
    <row r="110" spans="1:10" x14ac:dyDescent="0.25">
      <c r="A110" s="1">
        <v>5</v>
      </c>
      <c r="B110" s="1">
        <v>12</v>
      </c>
      <c r="C110" s="1">
        <v>6480</v>
      </c>
      <c r="D110" s="5">
        <f>IF(c_type="As_components",VLOOKUP('Demand-Enforced'!C110,T_comp_constructed,4,0),VLOOKUP('Demand-Enforced'!C110,T_fully_custom,4,0))</f>
        <v>134</v>
      </c>
      <c r="E110" s="6">
        <f>IF(c_direct_type="Scalar_from_ambulance",c_direct_uplift*'Demand-Enforced'!D110,IF(c_direct_type="Fully_custom",VLOOKUP('Demand-Enforced'!C110,T_fully_custom,5,0),VLOOKUP(C110,[0]!T_comp_constructed,5,0)))</f>
        <v>263</v>
      </c>
      <c r="F110" s="27">
        <f ca="1">IF(c_cattime="Yes",VLOOKUP('Demand-Enforced'!$C110,T_fully_custom,MATCH(F$1,OFFSET(T_fully_custom,0,0,1,),0),0),"")</f>
        <v>0.15</v>
      </c>
      <c r="G110" s="27">
        <f ca="1">IF(c_cattime="Yes",VLOOKUP('Demand-Enforced'!$C110,T_fully_custom,MATCH(G$1,OFFSET(T_fully_custom,0,0,1,),0),0),"")</f>
        <v>0.65700000000000003</v>
      </c>
      <c r="H110" s="27">
        <f ca="1">IF(c_cattime="Yes",VLOOKUP('Demand-Enforced'!$C110,T_fully_custom,MATCH(H$1,OFFSET(T_fully_custom,0,0,1,),0),0),"")</f>
        <v>0.19</v>
      </c>
      <c r="I110" s="27">
        <f ca="1">IF(c_cattime="Yes",VLOOKUP('Demand-Enforced'!$C110,T_fully_custom,MATCH(I$1,OFFSET(T_fully_custom,0,0,1,),0),0),"")</f>
        <v>2.9999999999998916E-3</v>
      </c>
      <c r="J110" s="29">
        <f t="shared" si="1"/>
        <v>1.9626865671641791</v>
      </c>
    </row>
    <row r="111" spans="1:10" x14ac:dyDescent="0.25">
      <c r="A111" s="1">
        <v>5</v>
      </c>
      <c r="B111" s="1">
        <v>13</v>
      </c>
      <c r="C111" s="1">
        <v>6540</v>
      </c>
      <c r="D111" s="5">
        <f>IF(c_type="As_components",VLOOKUP('Demand-Enforced'!C111,T_comp_constructed,4,0),VLOOKUP('Demand-Enforced'!C111,T_fully_custom,4,0))</f>
        <v>127</v>
      </c>
      <c r="E111" s="6">
        <f>IF(c_direct_type="Scalar_from_ambulance",c_direct_uplift*'Demand-Enforced'!D111,IF(c_direct_type="Fully_custom",VLOOKUP('Demand-Enforced'!C111,T_fully_custom,5,0),VLOOKUP(C111,[0]!T_comp_constructed,5,0)))</f>
        <v>253</v>
      </c>
      <c r="F111" s="27">
        <f ca="1">IF(c_cattime="Yes",VLOOKUP('Demand-Enforced'!$C111,T_fully_custom,MATCH(F$1,OFFSET(T_fully_custom,0,0,1,),0),0),"")</f>
        <v>0.16</v>
      </c>
      <c r="G111" s="27">
        <f ca="1">IF(c_cattime="Yes",VLOOKUP('Demand-Enforced'!$C111,T_fully_custom,MATCH(G$1,OFFSET(T_fully_custom,0,0,1,),0),0),"")</f>
        <v>0.64900000000000002</v>
      </c>
      <c r="H111" s="27">
        <f ca="1">IF(c_cattime="Yes",VLOOKUP('Demand-Enforced'!$C111,T_fully_custom,MATCH(H$1,OFFSET(T_fully_custom,0,0,1,),0),0),"")</f>
        <v>0.18</v>
      </c>
      <c r="I111" s="27">
        <f ca="1">IF(c_cattime="Yes",VLOOKUP('Demand-Enforced'!$C111,T_fully_custom,MATCH(I$1,OFFSET(T_fully_custom,0,0,1,),0),0),"")</f>
        <v>1.0999999999999899E-2</v>
      </c>
      <c r="J111" s="29">
        <f t="shared" si="1"/>
        <v>1.9921259842519685</v>
      </c>
    </row>
    <row r="112" spans="1:10" x14ac:dyDescent="0.25">
      <c r="A112" s="1">
        <v>5</v>
      </c>
      <c r="B112" s="1">
        <v>14</v>
      </c>
      <c r="C112" s="1">
        <v>6600</v>
      </c>
      <c r="D112" s="5">
        <f>IF(c_type="As_components",VLOOKUP('Demand-Enforced'!C112,T_comp_constructed,4,0),VLOOKUP('Demand-Enforced'!C112,T_fully_custom,4,0))</f>
        <v>120</v>
      </c>
      <c r="E112" s="6">
        <f>IF(c_direct_type="Scalar_from_ambulance",c_direct_uplift*'Demand-Enforced'!D112,IF(c_direct_type="Fully_custom",VLOOKUP('Demand-Enforced'!C112,T_fully_custom,5,0),VLOOKUP(C112,[0]!T_comp_constructed,5,0)))</f>
        <v>243</v>
      </c>
      <c r="F112" s="27">
        <f ca="1">IF(c_cattime="Yes",VLOOKUP('Demand-Enforced'!$C112,T_fully_custom,MATCH(F$1,OFFSET(T_fully_custom,0,0,1,),0),0),"")</f>
        <v>0.16</v>
      </c>
      <c r="G112" s="27">
        <f ca="1">IF(c_cattime="Yes",VLOOKUP('Demand-Enforced'!$C112,T_fully_custom,MATCH(G$1,OFFSET(T_fully_custom,0,0,1,),0),0),"")</f>
        <v>0.65</v>
      </c>
      <c r="H112" s="27">
        <f ca="1">IF(c_cattime="Yes",VLOOKUP('Demand-Enforced'!$C112,T_fully_custom,MATCH(H$1,OFFSET(T_fully_custom,0,0,1,),0),0),"")</f>
        <v>0.18</v>
      </c>
      <c r="I112" s="27">
        <f ca="1">IF(c_cattime="Yes",VLOOKUP('Demand-Enforced'!$C112,T_fully_custom,MATCH(I$1,OFFSET(T_fully_custom,0,0,1,),0),0),"")</f>
        <v>1.0000000000000009E-2</v>
      </c>
      <c r="J112" s="29">
        <f t="shared" si="1"/>
        <v>2.0249999999999999</v>
      </c>
    </row>
    <row r="113" spans="1:10" x14ac:dyDescent="0.25">
      <c r="A113" s="1">
        <v>5</v>
      </c>
      <c r="B113" s="1">
        <v>15</v>
      </c>
      <c r="C113" s="1">
        <v>6660</v>
      </c>
      <c r="D113" s="5">
        <f>IF(c_type="As_components",VLOOKUP('Demand-Enforced'!C113,T_comp_constructed,4,0),VLOOKUP('Demand-Enforced'!C113,T_fully_custom,4,0))</f>
        <v>122</v>
      </c>
      <c r="E113" s="6">
        <f>IF(c_direct_type="Scalar_from_ambulance",c_direct_uplift*'Demand-Enforced'!D113,IF(c_direct_type="Fully_custom",VLOOKUP('Demand-Enforced'!C113,T_fully_custom,5,0),VLOOKUP(C113,[0]!T_comp_constructed,5,0)))</f>
        <v>243</v>
      </c>
      <c r="F113" s="27">
        <f ca="1">IF(c_cattime="Yes",VLOOKUP('Demand-Enforced'!$C113,T_fully_custom,MATCH(F$1,OFFSET(T_fully_custom,0,0,1,),0),0),"")</f>
        <v>0.15</v>
      </c>
      <c r="G113" s="27">
        <f ca="1">IF(c_cattime="Yes",VLOOKUP('Demand-Enforced'!$C113,T_fully_custom,MATCH(G$1,OFFSET(T_fully_custom,0,0,1,),0),0),"")</f>
        <v>0.65300000000000002</v>
      </c>
      <c r="H113" s="27">
        <f ca="1">IF(c_cattime="Yes",VLOOKUP('Demand-Enforced'!$C113,T_fully_custom,MATCH(H$1,OFFSET(T_fully_custom,0,0,1,),0),0),"")</f>
        <v>0.19</v>
      </c>
      <c r="I113" s="27">
        <f ca="1">IF(c_cattime="Yes",VLOOKUP('Demand-Enforced'!$C113,T_fully_custom,MATCH(I$1,OFFSET(T_fully_custom,0,0,1,),0),0),"")</f>
        <v>6.9999999999998952E-3</v>
      </c>
      <c r="J113" s="29">
        <f t="shared" si="1"/>
        <v>1.9918032786885247</v>
      </c>
    </row>
    <row r="114" spans="1:10" x14ac:dyDescent="0.25">
      <c r="A114" s="1">
        <v>5</v>
      </c>
      <c r="B114" s="1">
        <v>16</v>
      </c>
      <c r="C114" s="1">
        <v>6720</v>
      </c>
      <c r="D114" s="5">
        <f>IF(c_type="As_components",VLOOKUP('Demand-Enforced'!C114,T_comp_constructed,4,0),VLOOKUP('Demand-Enforced'!C114,T_fully_custom,4,0))</f>
        <v>125</v>
      </c>
      <c r="E114" s="6">
        <f>IF(c_direct_type="Scalar_from_ambulance",c_direct_uplift*'Demand-Enforced'!D114,IF(c_direct_type="Fully_custom",VLOOKUP('Demand-Enforced'!C114,T_fully_custom,5,0),VLOOKUP(C114,[0]!T_comp_constructed,5,0)))</f>
        <v>243</v>
      </c>
      <c r="F114" s="27">
        <f ca="1">IF(c_cattime="Yes",VLOOKUP('Demand-Enforced'!$C114,T_fully_custom,MATCH(F$1,OFFSET(T_fully_custom,0,0,1,),0),0),"")</f>
        <v>0.17</v>
      </c>
      <c r="G114" s="27">
        <f ca="1">IF(c_cattime="Yes",VLOOKUP('Demand-Enforced'!$C114,T_fully_custom,MATCH(G$1,OFFSET(T_fully_custom,0,0,1,),0),0),"")</f>
        <v>0.64200000000000002</v>
      </c>
      <c r="H114" s="27">
        <f ca="1">IF(c_cattime="Yes",VLOOKUP('Demand-Enforced'!$C114,T_fully_custom,MATCH(H$1,OFFSET(T_fully_custom,0,0,1,),0),0),"")</f>
        <v>0.18</v>
      </c>
      <c r="I114" s="27">
        <f ca="1">IF(c_cattime="Yes",VLOOKUP('Demand-Enforced'!$C114,T_fully_custom,MATCH(I$1,OFFSET(T_fully_custom,0,0,1,),0),0),"")</f>
        <v>8.0000000000000071E-3</v>
      </c>
      <c r="J114" s="29">
        <f t="shared" si="1"/>
        <v>1.944</v>
      </c>
    </row>
    <row r="115" spans="1:10" x14ac:dyDescent="0.25">
      <c r="A115" s="1">
        <v>5</v>
      </c>
      <c r="B115" s="1">
        <v>17</v>
      </c>
      <c r="C115" s="1">
        <v>6780</v>
      </c>
      <c r="D115" s="5">
        <f>IF(c_type="As_components",VLOOKUP('Demand-Enforced'!C115,T_comp_constructed,4,0),VLOOKUP('Demand-Enforced'!C115,T_fully_custom,4,0))</f>
        <v>108</v>
      </c>
      <c r="E115" s="6">
        <f>IF(c_direct_type="Scalar_from_ambulance",c_direct_uplift*'Demand-Enforced'!D115,IF(c_direct_type="Fully_custom",VLOOKUP('Demand-Enforced'!C115,T_fully_custom,5,0),VLOOKUP(C115,[0]!T_comp_constructed,5,0)))</f>
        <v>253</v>
      </c>
      <c r="F115" s="27">
        <f ca="1">IF(c_cattime="Yes",VLOOKUP('Demand-Enforced'!$C115,T_fully_custom,MATCH(F$1,OFFSET(T_fully_custom,0,0,1,),0),0),"")</f>
        <v>0.18</v>
      </c>
      <c r="G115" s="27">
        <f ca="1">IF(c_cattime="Yes",VLOOKUP('Demand-Enforced'!$C115,T_fully_custom,MATCH(G$1,OFFSET(T_fully_custom,0,0,1,),0),0),"")</f>
        <v>0.63500000000000001</v>
      </c>
      <c r="H115" s="27">
        <f ca="1">IF(c_cattime="Yes",VLOOKUP('Demand-Enforced'!$C115,T_fully_custom,MATCH(H$1,OFFSET(T_fully_custom,0,0,1,),0),0),"")</f>
        <v>0.18</v>
      </c>
      <c r="I115" s="27">
        <f ca="1">IF(c_cattime="Yes",VLOOKUP('Demand-Enforced'!$C115,T_fully_custom,MATCH(I$1,OFFSET(T_fully_custom,0,0,1,),0),0),"")</f>
        <v>5.0000000000001155E-3</v>
      </c>
      <c r="J115" s="29">
        <f t="shared" si="1"/>
        <v>2.3425925925925926</v>
      </c>
    </row>
    <row r="116" spans="1:10" x14ac:dyDescent="0.25">
      <c r="A116" s="1">
        <v>5</v>
      </c>
      <c r="B116" s="1">
        <v>18</v>
      </c>
      <c r="C116" s="1">
        <v>6840</v>
      </c>
      <c r="D116" s="5">
        <f>IF(c_type="As_components",VLOOKUP('Demand-Enforced'!C116,T_comp_constructed,4,0),VLOOKUP('Demand-Enforced'!C116,T_fully_custom,4,0))</f>
        <v>116</v>
      </c>
      <c r="E116" s="6">
        <f>IF(c_direct_type="Scalar_from_ambulance",c_direct_uplift*'Demand-Enforced'!D116,IF(c_direct_type="Fully_custom",VLOOKUP('Demand-Enforced'!C116,T_fully_custom,5,0),VLOOKUP(C116,[0]!T_comp_constructed,5,0)))</f>
        <v>253</v>
      </c>
      <c r="F116" s="27">
        <f ca="1">IF(c_cattime="Yes",VLOOKUP('Demand-Enforced'!$C116,T_fully_custom,MATCH(F$1,OFFSET(T_fully_custom,0,0,1,),0),0),"")</f>
        <v>0.18</v>
      </c>
      <c r="G116" s="27">
        <f ca="1">IF(c_cattime="Yes",VLOOKUP('Demand-Enforced'!$C116,T_fully_custom,MATCH(G$1,OFFSET(T_fully_custom,0,0,1,),0),0),"")</f>
        <v>0.63500000000000001</v>
      </c>
      <c r="H116" s="27">
        <f ca="1">IF(c_cattime="Yes",VLOOKUP('Demand-Enforced'!$C116,T_fully_custom,MATCH(H$1,OFFSET(T_fully_custom,0,0,1,),0),0),"")</f>
        <v>0.18</v>
      </c>
      <c r="I116" s="27">
        <f ca="1">IF(c_cattime="Yes",VLOOKUP('Demand-Enforced'!$C116,T_fully_custom,MATCH(I$1,OFFSET(T_fully_custom,0,0,1,),0),0),"")</f>
        <v>5.0000000000001155E-3</v>
      </c>
      <c r="J116" s="29">
        <f t="shared" si="1"/>
        <v>2.1810344827586206</v>
      </c>
    </row>
    <row r="117" spans="1:10" x14ac:dyDescent="0.25">
      <c r="A117" s="1">
        <v>5</v>
      </c>
      <c r="B117" s="1">
        <v>19</v>
      </c>
      <c r="C117" s="1">
        <v>6900</v>
      </c>
      <c r="D117" s="5">
        <f>IF(c_type="As_components",VLOOKUP('Demand-Enforced'!C117,T_comp_constructed,4,0),VLOOKUP('Demand-Enforced'!C117,T_fully_custom,4,0))</f>
        <v>116</v>
      </c>
      <c r="E117" s="6">
        <f>IF(c_direct_type="Scalar_from_ambulance",c_direct_uplift*'Demand-Enforced'!D117,IF(c_direct_type="Fully_custom",VLOOKUP('Demand-Enforced'!C117,T_fully_custom,5,0),VLOOKUP(C117,[0]!T_comp_constructed,5,0)))</f>
        <v>243</v>
      </c>
      <c r="F117" s="27">
        <f ca="1">IF(c_cattime="Yes",VLOOKUP('Demand-Enforced'!$C117,T_fully_custom,MATCH(F$1,OFFSET(T_fully_custom,0,0,1,),0),0),"")</f>
        <v>0.18</v>
      </c>
      <c r="G117" s="27">
        <f ca="1">IF(c_cattime="Yes",VLOOKUP('Demand-Enforced'!$C117,T_fully_custom,MATCH(G$1,OFFSET(T_fully_custom,0,0,1,),0),0),"")</f>
        <v>0.63100000000000001</v>
      </c>
      <c r="H117" s="27">
        <f ca="1">IF(c_cattime="Yes",VLOOKUP('Demand-Enforced'!$C117,T_fully_custom,MATCH(H$1,OFFSET(T_fully_custom,0,0,1,),0),0),"")</f>
        <v>0.18</v>
      </c>
      <c r="I117" s="27">
        <f ca="1">IF(c_cattime="Yes",VLOOKUP('Demand-Enforced'!$C117,T_fully_custom,MATCH(I$1,OFFSET(T_fully_custom,0,0,1,),0),0),"")</f>
        <v>9.000000000000119E-3</v>
      </c>
      <c r="J117" s="29">
        <f t="shared" si="1"/>
        <v>2.0948275862068964</v>
      </c>
    </row>
    <row r="118" spans="1:10" x14ac:dyDescent="0.25">
      <c r="A118" s="1">
        <v>5</v>
      </c>
      <c r="B118" s="1">
        <v>20</v>
      </c>
      <c r="C118" s="1">
        <v>6960</v>
      </c>
      <c r="D118" s="5">
        <f>IF(c_type="As_components",VLOOKUP('Demand-Enforced'!C118,T_comp_constructed,4,0),VLOOKUP('Demand-Enforced'!C118,T_fully_custom,4,0))</f>
        <v>107</v>
      </c>
      <c r="E118" s="6">
        <f>IF(c_direct_type="Scalar_from_ambulance",c_direct_uplift*'Demand-Enforced'!D118,IF(c_direct_type="Fully_custom",VLOOKUP('Demand-Enforced'!C118,T_fully_custom,5,0),VLOOKUP(C118,[0]!T_comp_constructed,5,0)))</f>
        <v>223</v>
      </c>
      <c r="F118" s="27">
        <f ca="1">IF(c_cattime="Yes",VLOOKUP('Demand-Enforced'!$C118,T_fully_custom,MATCH(F$1,OFFSET(T_fully_custom,0,0,1,),0),0),"")</f>
        <v>0.17</v>
      </c>
      <c r="G118" s="27">
        <f ca="1">IF(c_cattime="Yes",VLOOKUP('Demand-Enforced'!$C118,T_fully_custom,MATCH(G$1,OFFSET(T_fully_custom,0,0,1,),0),0),"")</f>
        <v>0.64100000000000001</v>
      </c>
      <c r="H118" s="27">
        <f ca="1">IF(c_cattime="Yes",VLOOKUP('Demand-Enforced'!$C118,T_fully_custom,MATCH(H$1,OFFSET(T_fully_custom,0,0,1,),0),0),"")</f>
        <v>0.18</v>
      </c>
      <c r="I118" s="27">
        <f ca="1">IF(c_cattime="Yes",VLOOKUP('Demand-Enforced'!$C118,T_fully_custom,MATCH(I$1,OFFSET(T_fully_custom,0,0,1,),0),0),"")</f>
        <v>8.999999999999897E-3</v>
      </c>
      <c r="J118" s="29">
        <f t="shared" si="1"/>
        <v>2.0841121495327104</v>
      </c>
    </row>
    <row r="119" spans="1:10" x14ac:dyDescent="0.25">
      <c r="A119" s="1">
        <v>5</v>
      </c>
      <c r="B119" s="1">
        <v>21</v>
      </c>
      <c r="C119" s="1">
        <v>7020</v>
      </c>
      <c r="D119" s="5">
        <f>IF(c_type="As_components",VLOOKUP('Demand-Enforced'!C119,T_comp_constructed,4,0),VLOOKUP('Demand-Enforced'!C119,T_fully_custom,4,0))</f>
        <v>100</v>
      </c>
      <c r="E119" s="6">
        <f>IF(c_direct_type="Scalar_from_ambulance",c_direct_uplift*'Demand-Enforced'!D119,IF(c_direct_type="Fully_custom",VLOOKUP('Demand-Enforced'!C119,T_fully_custom,5,0),VLOOKUP(C119,[0]!T_comp_constructed,5,0)))</f>
        <v>182</v>
      </c>
      <c r="F119" s="27">
        <f ca="1">IF(c_cattime="Yes",VLOOKUP('Demand-Enforced'!$C119,T_fully_custom,MATCH(F$1,OFFSET(T_fully_custom,0,0,1,),0),0),"")</f>
        <v>0.18</v>
      </c>
      <c r="G119" s="27">
        <f ca="1">IF(c_cattime="Yes",VLOOKUP('Demand-Enforced'!$C119,T_fully_custom,MATCH(G$1,OFFSET(T_fully_custom,0,0,1,),0),0),"")</f>
        <v>0.63500000000000001</v>
      </c>
      <c r="H119" s="27">
        <f ca="1">IF(c_cattime="Yes",VLOOKUP('Demand-Enforced'!$C119,T_fully_custom,MATCH(H$1,OFFSET(T_fully_custom,0,0,1,),0),0),"")</f>
        <v>0.18</v>
      </c>
      <c r="I119" s="27">
        <f ca="1">IF(c_cattime="Yes",VLOOKUP('Demand-Enforced'!$C119,T_fully_custom,MATCH(I$1,OFFSET(T_fully_custom,0,0,1,),0),0),"")</f>
        <v>5.0000000000001155E-3</v>
      </c>
      <c r="J119" s="29">
        <f t="shared" si="1"/>
        <v>1.82</v>
      </c>
    </row>
    <row r="120" spans="1:10" x14ac:dyDescent="0.25">
      <c r="A120" s="1">
        <v>5</v>
      </c>
      <c r="B120" s="1">
        <v>22</v>
      </c>
      <c r="C120" s="1">
        <v>7080</v>
      </c>
      <c r="D120" s="5">
        <f>IF(c_type="As_components",VLOOKUP('Demand-Enforced'!C120,T_comp_constructed,4,0),VLOOKUP('Demand-Enforced'!C120,T_fully_custom,4,0))</f>
        <v>96</v>
      </c>
      <c r="E120" s="6">
        <f>IF(c_direct_type="Scalar_from_ambulance",c_direct_uplift*'Demand-Enforced'!D120,IF(c_direct_type="Fully_custom",VLOOKUP('Demand-Enforced'!C120,T_fully_custom,5,0),VLOOKUP(C120,[0]!T_comp_constructed,5,0)))</f>
        <v>162</v>
      </c>
      <c r="F120" s="27">
        <f ca="1">IF(c_cattime="Yes",VLOOKUP('Demand-Enforced'!$C120,T_fully_custom,MATCH(F$1,OFFSET(T_fully_custom,0,0,1,),0),0),"")</f>
        <v>0.2</v>
      </c>
      <c r="G120" s="27">
        <f ca="1">IF(c_cattime="Yes",VLOOKUP('Demand-Enforced'!$C120,T_fully_custom,MATCH(G$1,OFFSET(T_fully_custom,0,0,1,),0),0),"")</f>
        <v>0.61899999999999999</v>
      </c>
      <c r="H120" s="27">
        <f ca="1">IF(c_cattime="Yes",VLOOKUP('Demand-Enforced'!$C120,T_fully_custom,MATCH(H$1,OFFSET(T_fully_custom,0,0,1,),0),0),"")</f>
        <v>0.18</v>
      </c>
      <c r="I120" s="27">
        <f ca="1">IF(c_cattime="Yes",VLOOKUP('Demand-Enforced'!$C120,T_fully_custom,MATCH(I$1,OFFSET(T_fully_custom,0,0,1,),0),0),"")</f>
        <v>1.0000000000001119E-3</v>
      </c>
      <c r="J120" s="29">
        <f t="shared" si="1"/>
        <v>1.6875</v>
      </c>
    </row>
    <row r="121" spans="1:10" x14ac:dyDescent="0.25">
      <c r="A121" s="1">
        <v>5</v>
      </c>
      <c r="B121" s="1">
        <v>23</v>
      </c>
      <c r="C121" s="1">
        <v>7140</v>
      </c>
      <c r="D121" s="5">
        <f>IF(c_type="As_components",VLOOKUP('Demand-Enforced'!C121,T_comp_constructed,4,0),VLOOKUP('Demand-Enforced'!C121,T_fully_custom,4,0))</f>
        <v>85</v>
      </c>
      <c r="E121" s="6">
        <f>IF(c_direct_type="Scalar_from_ambulance",c_direct_uplift*'Demand-Enforced'!D121,IF(c_direct_type="Fully_custom",VLOOKUP('Demand-Enforced'!C121,T_fully_custom,5,0),VLOOKUP(C121,[0]!T_comp_constructed,5,0)))</f>
        <v>122</v>
      </c>
      <c r="F121" s="27">
        <f ca="1">IF(c_cattime="Yes",VLOOKUP('Demand-Enforced'!$C121,T_fully_custom,MATCH(F$1,OFFSET(T_fully_custom,0,0,1,),0),0),"")</f>
        <v>0.17</v>
      </c>
      <c r="G121" s="27">
        <f ca="1">IF(c_cattime="Yes",VLOOKUP('Demand-Enforced'!$C121,T_fully_custom,MATCH(G$1,OFFSET(T_fully_custom,0,0,1,),0),0),"")</f>
        <v>0.64300000000000002</v>
      </c>
      <c r="H121" s="27">
        <f ca="1">IF(c_cattime="Yes",VLOOKUP('Demand-Enforced'!$C121,T_fully_custom,MATCH(H$1,OFFSET(T_fully_custom,0,0,1,),0),0),"")</f>
        <v>0.18</v>
      </c>
      <c r="I121" s="27">
        <f ca="1">IF(c_cattime="Yes",VLOOKUP('Demand-Enforced'!$C121,T_fully_custom,MATCH(I$1,OFFSET(T_fully_custom,0,0,1,),0),0),"")</f>
        <v>6.9999999999998952E-3</v>
      </c>
      <c r="J121" s="29">
        <f t="shared" si="1"/>
        <v>1.4352941176470588</v>
      </c>
    </row>
    <row r="122" spans="1:10" x14ac:dyDescent="0.25">
      <c r="A122" s="1">
        <v>6</v>
      </c>
      <c r="B122" s="1">
        <v>0</v>
      </c>
      <c r="C122" s="1">
        <v>7200</v>
      </c>
      <c r="D122" s="5">
        <f>IF(c_type="As_components",VLOOKUP('Demand-Enforced'!C122,T_comp_constructed,4,0),VLOOKUP('Demand-Enforced'!C122,T_fully_custom,4,0))</f>
        <v>68</v>
      </c>
      <c r="E122" s="6">
        <f>IF(c_direct_type="Scalar_from_ambulance",c_direct_uplift*'Demand-Enforced'!D122,IF(c_direct_type="Fully_custom",VLOOKUP('Demand-Enforced'!C122,T_fully_custom,5,0),VLOOKUP(C122,[0]!T_comp_constructed,5,0)))</f>
        <v>94</v>
      </c>
      <c r="F122" s="27">
        <f ca="1">IF(c_cattime="Yes",VLOOKUP('Demand-Enforced'!$C122,T_fully_custom,MATCH(F$1,OFFSET(T_fully_custom,0,0,1,),0),0),"")</f>
        <v>0.17</v>
      </c>
      <c r="G122" s="27">
        <f ca="1">IF(c_cattime="Yes",VLOOKUP('Demand-Enforced'!$C122,T_fully_custom,MATCH(G$1,OFFSET(T_fully_custom,0,0,1,),0),0),"")</f>
        <v>0.63800000000000001</v>
      </c>
      <c r="H122" s="27">
        <f ca="1">IF(c_cattime="Yes",VLOOKUP('Demand-Enforced'!$C122,T_fully_custom,MATCH(H$1,OFFSET(T_fully_custom,0,0,1,),0),0),"")</f>
        <v>0.18</v>
      </c>
      <c r="I122" s="27">
        <f ca="1">IF(c_cattime="Yes",VLOOKUP('Demand-Enforced'!$C122,T_fully_custom,MATCH(I$1,OFFSET(T_fully_custom,0,0,1,),0),0),"")</f>
        <v>1.2000000000000011E-2</v>
      </c>
      <c r="J122" s="29">
        <f t="shared" si="1"/>
        <v>1.3823529411764706</v>
      </c>
    </row>
    <row r="123" spans="1:10" x14ac:dyDescent="0.25">
      <c r="A123" s="1">
        <v>6</v>
      </c>
      <c r="B123" s="1">
        <v>1</v>
      </c>
      <c r="C123" s="1">
        <v>7260</v>
      </c>
      <c r="D123" s="5">
        <f>IF(c_type="As_components",VLOOKUP('Demand-Enforced'!C123,T_comp_constructed,4,0),VLOOKUP('Demand-Enforced'!C123,T_fully_custom,4,0))</f>
        <v>65</v>
      </c>
      <c r="E123" s="6">
        <f>IF(c_direct_type="Scalar_from_ambulance",c_direct_uplift*'Demand-Enforced'!D123,IF(c_direct_type="Fully_custom",VLOOKUP('Demand-Enforced'!C123,T_fully_custom,5,0),VLOOKUP(C123,[0]!T_comp_constructed,5,0)))</f>
        <v>75</v>
      </c>
      <c r="F123" s="27">
        <f ca="1">IF(c_cattime="Yes",VLOOKUP('Demand-Enforced'!$C123,T_fully_custom,MATCH(F$1,OFFSET(T_fully_custom,0,0,1,),0),0),"")</f>
        <v>0.17</v>
      </c>
      <c r="G123" s="27">
        <f ca="1">IF(c_cattime="Yes",VLOOKUP('Demand-Enforced'!$C123,T_fully_custom,MATCH(G$1,OFFSET(T_fully_custom,0,0,1,),0),0),"")</f>
        <v>0.64100000000000001</v>
      </c>
      <c r="H123" s="27">
        <f ca="1">IF(c_cattime="Yes",VLOOKUP('Demand-Enforced'!$C123,T_fully_custom,MATCH(H$1,OFFSET(T_fully_custom,0,0,1,),0),0),"")</f>
        <v>0.18</v>
      </c>
      <c r="I123" s="27">
        <f ca="1">IF(c_cattime="Yes",VLOOKUP('Demand-Enforced'!$C123,T_fully_custom,MATCH(I$1,OFFSET(T_fully_custom,0,0,1,),0),0),"")</f>
        <v>8.999999999999897E-3</v>
      </c>
      <c r="J123" s="29">
        <f t="shared" si="1"/>
        <v>1.1538461538461537</v>
      </c>
    </row>
    <row r="124" spans="1:10" x14ac:dyDescent="0.25">
      <c r="A124" s="1">
        <v>6</v>
      </c>
      <c r="B124" s="1">
        <v>2</v>
      </c>
      <c r="C124" s="1">
        <v>7320</v>
      </c>
      <c r="D124" s="5">
        <f>IF(c_type="As_components",VLOOKUP('Demand-Enforced'!C124,T_comp_constructed,4,0),VLOOKUP('Demand-Enforced'!C124,T_fully_custom,4,0))</f>
        <v>60</v>
      </c>
      <c r="E124" s="6">
        <f>IF(c_direct_type="Scalar_from_ambulance",c_direct_uplift*'Demand-Enforced'!D124,IF(c_direct_type="Fully_custom",VLOOKUP('Demand-Enforced'!C124,T_fully_custom,5,0),VLOOKUP(C124,[0]!T_comp_constructed,5,0)))</f>
        <v>56</v>
      </c>
      <c r="F124" s="27">
        <f ca="1">IF(c_cattime="Yes",VLOOKUP('Demand-Enforced'!$C124,T_fully_custom,MATCH(F$1,OFFSET(T_fully_custom,0,0,1,),0),0),"")</f>
        <v>0.15</v>
      </c>
      <c r="G124" s="27">
        <f ca="1">IF(c_cattime="Yes",VLOOKUP('Demand-Enforced'!$C124,T_fully_custom,MATCH(G$1,OFFSET(T_fully_custom,0,0,1,),0),0),"")</f>
        <v>0.65700000000000003</v>
      </c>
      <c r="H124" s="27">
        <f ca="1">IF(c_cattime="Yes",VLOOKUP('Demand-Enforced'!$C124,T_fully_custom,MATCH(H$1,OFFSET(T_fully_custom,0,0,1,),0),0),"")</f>
        <v>0.19</v>
      </c>
      <c r="I124" s="27">
        <f ca="1">IF(c_cattime="Yes",VLOOKUP('Demand-Enforced'!$C124,T_fully_custom,MATCH(I$1,OFFSET(T_fully_custom,0,0,1,),0),0),"")</f>
        <v>2.9999999999998916E-3</v>
      </c>
      <c r="J124" s="29">
        <f t="shared" si="1"/>
        <v>0.93333333333333335</v>
      </c>
    </row>
    <row r="125" spans="1:10" x14ac:dyDescent="0.25">
      <c r="A125" s="1">
        <v>6</v>
      </c>
      <c r="B125" s="1">
        <v>3</v>
      </c>
      <c r="C125" s="1">
        <v>7380</v>
      </c>
      <c r="D125" s="5">
        <f>IF(c_type="As_components",VLOOKUP('Demand-Enforced'!C125,T_comp_constructed,4,0),VLOOKUP('Demand-Enforced'!C125,T_fully_custom,4,0))</f>
        <v>53</v>
      </c>
      <c r="E125" s="6">
        <f>IF(c_direct_type="Scalar_from_ambulance",c_direct_uplift*'Demand-Enforced'!D125,IF(c_direct_type="Fully_custom",VLOOKUP('Demand-Enforced'!C125,T_fully_custom,5,0),VLOOKUP(C125,[0]!T_comp_constructed,5,0)))</f>
        <v>47</v>
      </c>
      <c r="F125" s="27">
        <f ca="1">IF(c_cattime="Yes",VLOOKUP('Demand-Enforced'!$C125,T_fully_custom,MATCH(F$1,OFFSET(T_fully_custom,0,0,1,),0),0),"")</f>
        <v>0.13</v>
      </c>
      <c r="G125" s="27">
        <f ca="1">IF(c_cattime="Yes",VLOOKUP('Demand-Enforced'!$C125,T_fully_custom,MATCH(G$1,OFFSET(T_fully_custom,0,0,1,),0),0),"")</f>
        <v>0.67300000000000004</v>
      </c>
      <c r="H125" s="27">
        <f ca="1">IF(c_cattime="Yes",VLOOKUP('Demand-Enforced'!$C125,T_fully_custom,MATCH(H$1,OFFSET(T_fully_custom,0,0,1,),0),0),"")</f>
        <v>0.19</v>
      </c>
      <c r="I125" s="27">
        <f ca="1">IF(c_cattime="Yes",VLOOKUP('Demand-Enforced'!$C125,T_fully_custom,MATCH(I$1,OFFSET(T_fully_custom,0,0,1,),0),0),"")</f>
        <v>6.9999999999998952E-3</v>
      </c>
      <c r="J125" s="29">
        <f t="shared" si="1"/>
        <v>0.8867924528301887</v>
      </c>
    </row>
    <row r="126" spans="1:10" x14ac:dyDescent="0.25">
      <c r="A126" s="1">
        <v>6</v>
      </c>
      <c r="B126" s="1">
        <v>4</v>
      </c>
      <c r="C126" s="1">
        <v>7440</v>
      </c>
      <c r="D126" s="5">
        <f>IF(c_type="As_components",VLOOKUP('Demand-Enforced'!C126,T_comp_constructed,4,0),VLOOKUP('Demand-Enforced'!C126,T_fully_custom,4,0))</f>
        <v>54</v>
      </c>
      <c r="E126" s="6">
        <f>IF(c_direct_type="Scalar_from_ambulance",c_direct_uplift*'Demand-Enforced'!D126,IF(c_direct_type="Fully_custom",VLOOKUP('Demand-Enforced'!C126,T_fully_custom,5,0),VLOOKUP(C126,[0]!T_comp_constructed,5,0)))</f>
        <v>47</v>
      </c>
      <c r="F126" s="27">
        <f ca="1">IF(c_cattime="Yes",VLOOKUP('Demand-Enforced'!$C126,T_fully_custom,MATCH(F$1,OFFSET(T_fully_custom,0,0,1,),0),0),"")</f>
        <v>0.13</v>
      </c>
      <c r="G126" s="27">
        <f ca="1">IF(c_cattime="Yes",VLOOKUP('Demand-Enforced'!$C126,T_fully_custom,MATCH(G$1,OFFSET(T_fully_custom,0,0,1,),0),0),"")</f>
        <v>0.67500000000000004</v>
      </c>
      <c r="H126" s="27">
        <f ca="1">IF(c_cattime="Yes",VLOOKUP('Demand-Enforced'!$C126,T_fully_custom,MATCH(H$1,OFFSET(T_fully_custom,0,0,1,),0),0),"")</f>
        <v>0.19</v>
      </c>
      <c r="I126" s="27">
        <f ca="1">IF(c_cattime="Yes",VLOOKUP('Demand-Enforced'!$C126,T_fully_custom,MATCH(I$1,OFFSET(T_fully_custom,0,0,1,),0),0),"")</f>
        <v>4.9999999999998934E-3</v>
      </c>
      <c r="J126" s="29">
        <f t="shared" si="1"/>
        <v>0.87037037037037035</v>
      </c>
    </row>
    <row r="127" spans="1:10" x14ac:dyDescent="0.25">
      <c r="A127" s="1">
        <v>6</v>
      </c>
      <c r="B127" s="1">
        <v>5</v>
      </c>
      <c r="C127" s="1">
        <v>7500</v>
      </c>
      <c r="D127" s="5">
        <f>IF(c_type="As_components",VLOOKUP('Demand-Enforced'!C127,T_comp_constructed,4,0),VLOOKUP('Demand-Enforced'!C127,T_fully_custom,4,0))</f>
        <v>53</v>
      </c>
      <c r="E127" s="6">
        <f>IF(c_direct_type="Scalar_from_ambulance",c_direct_uplift*'Demand-Enforced'!D127,IF(c_direct_type="Fully_custom",VLOOKUP('Demand-Enforced'!C127,T_fully_custom,5,0),VLOOKUP(C127,[0]!T_comp_constructed,5,0)))</f>
        <v>47</v>
      </c>
      <c r="F127" s="27">
        <f ca="1">IF(c_cattime="Yes",VLOOKUP('Demand-Enforced'!$C127,T_fully_custom,MATCH(F$1,OFFSET(T_fully_custom,0,0,1,),0),0),"")</f>
        <v>0.13</v>
      </c>
      <c r="G127" s="27">
        <f ca="1">IF(c_cattime="Yes",VLOOKUP('Demand-Enforced'!$C127,T_fully_custom,MATCH(G$1,OFFSET(T_fully_custom,0,0,1,),0),0),"")</f>
        <v>0.67100000000000004</v>
      </c>
      <c r="H127" s="27">
        <f ca="1">IF(c_cattime="Yes",VLOOKUP('Demand-Enforced'!$C127,T_fully_custom,MATCH(H$1,OFFSET(T_fully_custom,0,0,1,),0),0),"")</f>
        <v>0.19</v>
      </c>
      <c r="I127" s="27">
        <f ca="1">IF(c_cattime="Yes",VLOOKUP('Demand-Enforced'!$C127,T_fully_custom,MATCH(I$1,OFFSET(T_fully_custom,0,0,1,),0),0),"")</f>
        <v>8.999999999999897E-3</v>
      </c>
      <c r="J127" s="29">
        <f t="shared" si="1"/>
        <v>0.8867924528301887</v>
      </c>
    </row>
    <row r="128" spans="1:10" x14ac:dyDescent="0.25">
      <c r="A128" s="1">
        <v>6</v>
      </c>
      <c r="B128" s="1">
        <v>6</v>
      </c>
      <c r="C128" s="1">
        <v>7560</v>
      </c>
      <c r="D128" s="5">
        <f>IF(c_type="As_components",VLOOKUP('Demand-Enforced'!C128,T_comp_constructed,4,0),VLOOKUP('Demand-Enforced'!C128,T_fully_custom,4,0))</f>
        <v>60</v>
      </c>
      <c r="E128" s="6">
        <f>IF(c_direct_type="Scalar_from_ambulance",c_direct_uplift*'Demand-Enforced'!D128,IF(c_direct_type="Fully_custom",VLOOKUP('Demand-Enforced'!C128,T_fully_custom,5,0),VLOOKUP(C128,[0]!T_comp_constructed,5,0)))</f>
        <v>47</v>
      </c>
      <c r="F128" s="27">
        <f ca="1">IF(c_cattime="Yes",VLOOKUP('Demand-Enforced'!$C128,T_fully_custom,MATCH(F$1,OFFSET(T_fully_custom,0,0,1,),0),0),"")</f>
        <v>0.12</v>
      </c>
      <c r="G128" s="27">
        <f ca="1">IF(c_cattime="Yes",VLOOKUP('Demand-Enforced'!$C128,T_fully_custom,MATCH(G$1,OFFSET(T_fully_custom,0,0,1,),0),0),"")</f>
        <v>0.68300000000000005</v>
      </c>
      <c r="H128" s="27">
        <f ca="1">IF(c_cattime="Yes",VLOOKUP('Demand-Enforced'!$C128,T_fully_custom,MATCH(H$1,OFFSET(T_fully_custom,0,0,1,),0),0),"")</f>
        <v>0.19</v>
      </c>
      <c r="I128" s="27">
        <f ca="1">IF(c_cattime="Yes",VLOOKUP('Demand-Enforced'!$C128,T_fully_custom,MATCH(I$1,OFFSET(T_fully_custom,0,0,1,),0),0),"")</f>
        <v>6.9999999999998952E-3</v>
      </c>
      <c r="J128" s="29">
        <f t="shared" si="1"/>
        <v>0.78333333333333333</v>
      </c>
    </row>
    <row r="129" spans="1:10" x14ac:dyDescent="0.25">
      <c r="A129" s="1">
        <v>6</v>
      </c>
      <c r="B129" s="1">
        <v>7</v>
      </c>
      <c r="C129" s="1">
        <v>7620</v>
      </c>
      <c r="D129" s="5">
        <f>IF(c_type="As_components",VLOOKUP('Demand-Enforced'!C129,T_comp_constructed,4,0),VLOOKUP('Demand-Enforced'!C129,T_fully_custom,4,0))</f>
        <v>85</v>
      </c>
      <c r="E129" s="6">
        <f>IF(c_direct_type="Scalar_from_ambulance",c_direct_uplift*'Demand-Enforced'!D129,IF(c_direct_type="Fully_custom",VLOOKUP('Demand-Enforced'!C129,T_fully_custom,5,0),VLOOKUP(C129,[0]!T_comp_constructed,5,0)))</f>
        <v>66</v>
      </c>
      <c r="F129" s="27">
        <f ca="1">IF(c_cattime="Yes",VLOOKUP('Demand-Enforced'!$C129,T_fully_custom,MATCH(F$1,OFFSET(T_fully_custom,0,0,1,),0),0),"")</f>
        <v>0.13</v>
      </c>
      <c r="G129" s="27">
        <f ca="1">IF(c_cattime="Yes",VLOOKUP('Demand-Enforced'!$C129,T_fully_custom,MATCH(G$1,OFFSET(T_fully_custom,0,0,1,),0),0),"")</f>
        <v>0.67500000000000004</v>
      </c>
      <c r="H129" s="27">
        <f ca="1">IF(c_cattime="Yes",VLOOKUP('Demand-Enforced'!$C129,T_fully_custom,MATCH(H$1,OFFSET(T_fully_custom,0,0,1,),0),0),"")</f>
        <v>0.19</v>
      </c>
      <c r="I129" s="27">
        <f ca="1">IF(c_cattime="Yes",VLOOKUP('Demand-Enforced'!$C129,T_fully_custom,MATCH(I$1,OFFSET(T_fully_custom,0,0,1,),0),0),"")</f>
        <v>4.9999999999998934E-3</v>
      </c>
      <c r="J129" s="29">
        <f t="shared" si="1"/>
        <v>0.77647058823529413</v>
      </c>
    </row>
    <row r="130" spans="1:10" x14ac:dyDescent="0.25">
      <c r="A130" s="1">
        <v>6</v>
      </c>
      <c r="B130" s="1">
        <v>8</v>
      </c>
      <c r="C130" s="1">
        <v>7680</v>
      </c>
      <c r="D130" s="5">
        <f>IF(c_type="As_components",VLOOKUP('Demand-Enforced'!C130,T_comp_constructed,4,0),VLOOKUP('Demand-Enforced'!C130,T_fully_custom,4,0))</f>
        <v>116</v>
      </c>
      <c r="E130" s="6">
        <f>IF(c_direct_type="Scalar_from_ambulance",c_direct_uplift*'Demand-Enforced'!D130,IF(c_direct_type="Fully_custom",VLOOKUP('Demand-Enforced'!C130,T_fully_custom,5,0),VLOOKUP(C130,[0]!T_comp_constructed,5,0)))</f>
        <v>122</v>
      </c>
      <c r="F130" s="27">
        <f ca="1">IF(c_cattime="Yes",VLOOKUP('Demand-Enforced'!$C130,T_fully_custom,MATCH(F$1,OFFSET(T_fully_custom,0,0,1,),0),0),"")</f>
        <v>0.12</v>
      </c>
      <c r="G130" s="27">
        <f ca="1">IF(c_cattime="Yes",VLOOKUP('Demand-Enforced'!$C130,T_fully_custom,MATCH(G$1,OFFSET(T_fully_custom,0,0,1,),0),0),"")</f>
        <v>0.67900000000000005</v>
      </c>
      <c r="H130" s="27">
        <f ca="1">IF(c_cattime="Yes",VLOOKUP('Demand-Enforced'!$C130,T_fully_custom,MATCH(H$1,OFFSET(T_fully_custom,0,0,1,),0),0),"")</f>
        <v>0.19</v>
      </c>
      <c r="I130" s="27">
        <f ca="1">IF(c_cattime="Yes",VLOOKUP('Demand-Enforced'!$C130,T_fully_custom,MATCH(I$1,OFFSET(T_fully_custom,0,0,1,),0),0),"")</f>
        <v>1.0999999999999899E-2</v>
      </c>
      <c r="J130" s="29">
        <f t="shared" ref="J130:J193" si="2">E130/D130</f>
        <v>1.0517241379310345</v>
      </c>
    </row>
    <row r="131" spans="1:10" x14ac:dyDescent="0.25">
      <c r="A131" s="1">
        <v>6</v>
      </c>
      <c r="B131" s="1">
        <v>9</v>
      </c>
      <c r="C131" s="1">
        <v>7740</v>
      </c>
      <c r="D131" s="5">
        <f>IF(c_type="As_components",VLOOKUP('Demand-Enforced'!C131,T_comp_constructed,4,0),VLOOKUP('Demand-Enforced'!C131,T_fully_custom,4,0))</f>
        <v>137</v>
      </c>
      <c r="E131" s="6">
        <f>IF(c_direct_type="Scalar_from_ambulance",c_direct_uplift*'Demand-Enforced'!D131,IF(c_direct_type="Fully_custom",VLOOKUP('Demand-Enforced'!C131,T_fully_custom,5,0),VLOOKUP(C131,[0]!T_comp_constructed,5,0)))</f>
        <v>207</v>
      </c>
      <c r="F131" s="27">
        <f ca="1">IF(c_cattime="Yes",VLOOKUP('Demand-Enforced'!$C131,T_fully_custom,MATCH(F$1,OFFSET(T_fully_custom,0,0,1,),0),0),"")</f>
        <v>0.13</v>
      </c>
      <c r="G131" s="27">
        <f ca="1">IF(c_cattime="Yes",VLOOKUP('Demand-Enforced'!$C131,T_fully_custom,MATCH(G$1,OFFSET(T_fully_custom,0,0,1,),0),0),"")</f>
        <v>0.67300000000000004</v>
      </c>
      <c r="H131" s="27">
        <f ca="1">IF(c_cattime="Yes",VLOOKUP('Demand-Enforced'!$C131,T_fully_custom,MATCH(H$1,OFFSET(T_fully_custom,0,0,1,),0),0),"")</f>
        <v>0.19</v>
      </c>
      <c r="I131" s="27">
        <f ca="1">IF(c_cattime="Yes",VLOOKUP('Demand-Enforced'!$C131,T_fully_custom,MATCH(I$1,OFFSET(T_fully_custom,0,0,1,),0),0),"")</f>
        <v>6.9999999999998952E-3</v>
      </c>
      <c r="J131" s="29">
        <f t="shared" si="2"/>
        <v>1.5109489051094891</v>
      </c>
    </row>
    <row r="132" spans="1:10" x14ac:dyDescent="0.25">
      <c r="A132" s="1">
        <v>6</v>
      </c>
      <c r="B132" s="1">
        <v>10</v>
      </c>
      <c r="C132" s="1">
        <v>7800</v>
      </c>
      <c r="D132" s="5">
        <f>IF(c_type="As_components",VLOOKUP('Demand-Enforced'!C132,T_comp_constructed,4,0),VLOOKUP('Demand-Enforced'!C132,T_fully_custom,4,0))</f>
        <v>148</v>
      </c>
      <c r="E132" s="6">
        <f>IF(c_direct_type="Scalar_from_ambulance",c_direct_uplift*'Demand-Enforced'!D132,IF(c_direct_type="Fully_custom",VLOOKUP('Demand-Enforced'!C132,T_fully_custom,5,0),VLOOKUP(C132,[0]!T_comp_constructed,5,0)))</f>
        <v>235</v>
      </c>
      <c r="F132" s="27">
        <f ca="1">IF(c_cattime="Yes",VLOOKUP('Demand-Enforced'!$C132,T_fully_custom,MATCH(F$1,OFFSET(T_fully_custom,0,0,1,),0),0),"")</f>
        <v>0.12</v>
      </c>
      <c r="G132" s="27">
        <f ca="1">IF(c_cattime="Yes",VLOOKUP('Demand-Enforced'!$C132,T_fully_custom,MATCH(G$1,OFFSET(T_fully_custom,0,0,1,),0),0),"")</f>
        <v>0.67600000000000005</v>
      </c>
      <c r="H132" s="27">
        <f ca="1">IF(c_cattime="Yes",VLOOKUP('Demand-Enforced'!$C132,T_fully_custom,MATCH(H$1,OFFSET(T_fully_custom,0,0,1,),0),0),"")</f>
        <v>0.19</v>
      </c>
      <c r="I132" s="27">
        <f ca="1">IF(c_cattime="Yes",VLOOKUP('Demand-Enforced'!$C132,T_fully_custom,MATCH(I$1,OFFSET(T_fully_custom,0,0,1,),0),0),"")</f>
        <v>1.4000000000000012E-2</v>
      </c>
      <c r="J132" s="29">
        <f t="shared" si="2"/>
        <v>1.5878378378378379</v>
      </c>
    </row>
    <row r="133" spans="1:10" x14ac:dyDescent="0.25">
      <c r="A133" s="1">
        <v>6</v>
      </c>
      <c r="B133" s="1">
        <v>11</v>
      </c>
      <c r="C133" s="1">
        <v>7860</v>
      </c>
      <c r="D133" s="5">
        <f>IF(c_type="As_components",VLOOKUP('Demand-Enforced'!C133,T_comp_constructed,4,0),VLOOKUP('Demand-Enforced'!C133,T_fully_custom,4,0))</f>
        <v>147</v>
      </c>
      <c r="E133" s="6">
        <f>IF(c_direct_type="Scalar_from_ambulance",c_direct_uplift*'Demand-Enforced'!D133,IF(c_direct_type="Fully_custom",VLOOKUP('Demand-Enforced'!C133,T_fully_custom,5,0),VLOOKUP(C133,[0]!T_comp_constructed,5,0)))</f>
        <v>245</v>
      </c>
      <c r="F133" s="27">
        <f ca="1">IF(c_cattime="Yes",VLOOKUP('Demand-Enforced'!$C133,T_fully_custom,MATCH(F$1,OFFSET(T_fully_custom,0,0,1,),0),0),"")</f>
        <v>0.13</v>
      </c>
      <c r="G133" s="27">
        <f ca="1">IF(c_cattime="Yes",VLOOKUP('Demand-Enforced'!$C133,T_fully_custom,MATCH(G$1,OFFSET(T_fully_custom,0,0,1,),0),0),"")</f>
        <v>0.67200000000000004</v>
      </c>
      <c r="H133" s="27">
        <f ca="1">IF(c_cattime="Yes",VLOOKUP('Demand-Enforced'!$C133,T_fully_custom,MATCH(H$1,OFFSET(T_fully_custom,0,0,1,),0),0),"")</f>
        <v>0.19</v>
      </c>
      <c r="I133" s="27">
        <f ca="1">IF(c_cattime="Yes",VLOOKUP('Demand-Enforced'!$C133,T_fully_custom,MATCH(I$1,OFFSET(T_fully_custom,0,0,1,),0),0),"")</f>
        <v>8.0000000000000071E-3</v>
      </c>
      <c r="J133" s="29">
        <f t="shared" si="2"/>
        <v>1.6666666666666667</v>
      </c>
    </row>
    <row r="134" spans="1:10" x14ac:dyDescent="0.25">
      <c r="A134" s="1">
        <v>6</v>
      </c>
      <c r="B134" s="1">
        <v>12</v>
      </c>
      <c r="C134" s="1">
        <v>7920</v>
      </c>
      <c r="D134" s="5">
        <f>IF(c_type="As_components",VLOOKUP('Demand-Enforced'!C134,T_comp_constructed,4,0),VLOOKUP('Demand-Enforced'!C134,T_fully_custom,4,0))</f>
        <v>138</v>
      </c>
      <c r="E134" s="6">
        <f>IF(c_direct_type="Scalar_from_ambulance",c_direct_uplift*'Demand-Enforced'!D134,IF(c_direct_type="Fully_custom",VLOOKUP('Demand-Enforced'!C134,T_fully_custom,5,0),VLOOKUP(C134,[0]!T_comp_constructed,5,0)))</f>
        <v>245</v>
      </c>
      <c r="F134" s="27">
        <f ca="1">IF(c_cattime="Yes",VLOOKUP('Demand-Enforced'!$C134,T_fully_custom,MATCH(F$1,OFFSET(T_fully_custom,0,0,1,),0),0),"")</f>
        <v>0.15</v>
      </c>
      <c r="G134" s="27">
        <f ca="1">IF(c_cattime="Yes",VLOOKUP('Demand-Enforced'!$C134,T_fully_custom,MATCH(G$1,OFFSET(T_fully_custom,0,0,1,),0),0),"")</f>
        <v>0.65700000000000003</v>
      </c>
      <c r="H134" s="27">
        <f ca="1">IF(c_cattime="Yes",VLOOKUP('Demand-Enforced'!$C134,T_fully_custom,MATCH(H$1,OFFSET(T_fully_custom,0,0,1,),0),0),"")</f>
        <v>0.19</v>
      </c>
      <c r="I134" s="27">
        <f ca="1">IF(c_cattime="Yes",VLOOKUP('Demand-Enforced'!$C134,T_fully_custom,MATCH(I$1,OFFSET(T_fully_custom,0,0,1,),0),0),"")</f>
        <v>2.9999999999998916E-3</v>
      </c>
      <c r="J134" s="29">
        <f t="shared" si="2"/>
        <v>1.7753623188405796</v>
      </c>
    </row>
    <row r="135" spans="1:10" x14ac:dyDescent="0.25">
      <c r="A135" s="1">
        <v>6</v>
      </c>
      <c r="B135" s="1">
        <v>13</v>
      </c>
      <c r="C135" s="1">
        <v>7980</v>
      </c>
      <c r="D135" s="5">
        <f>IF(c_type="As_components",VLOOKUP('Demand-Enforced'!C135,T_comp_constructed,4,0),VLOOKUP('Demand-Enforced'!C135,T_fully_custom,4,0))</f>
        <v>133</v>
      </c>
      <c r="E135" s="6">
        <f>IF(c_direct_type="Scalar_from_ambulance",c_direct_uplift*'Demand-Enforced'!D135,IF(c_direct_type="Fully_custom",VLOOKUP('Demand-Enforced'!C135,T_fully_custom,5,0),VLOOKUP(C135,[0]!T_comp_constructed,5,0)))</f>
        <v>235</v>
      </c>
      <c r="F135" s="27">
        <f ca="1">IF(c_cattime="Yes",VLOOKUP('Demand-Enforced'!$C135,T_fully_custom,MATCH(F$1,OFFSET(T_fully_custom,0,0,1,),0),0),"")</f>
        <v>0.16</v>
      </c>
      <c r="G135" s="27">
        <f ca="1">IF(c_cattime="Yes",VLOOKUP('Demand-Enforced'!$C135,T_fully_custom,MATCH(G$1,OFFSET(T_fully_custom,0,0,1,),0),0),"")</f>
        <v>0.64900000000000002</v>
      </c>
      <c r="H135" s="27">
        <f ca="1">IF(c_cattime="Yes",VLOOKUP('Demand-Enforced'!$C135,T_fully_custom,MATCH(H$1,OFFSET(T_fully_custom,0,0,1,),0),0),"")</f>
        <v>0.18</v>
      </c>
      <c r="I135" s="27">
        <f ca="1">IF(c_cattime="Yes",VLOOKUP('Demand-Enforced'!$C135,T_fully_custom,MATCH(I$1,OFFSET(T_fully_custom,0,0,1,),0),0),"")</f>
        <v>1.0999999999999899E-2</v>
      </c>
      <c r="J135" s="29">
        <f t="shared" si="2"/>
        <v>1.7669172932330828</v>
      </c>
    </row>
    <row r="136" spans="1:10" x14ac:dyDescent="0.25">
      <c r="A136" s="1">
        <v>6</v>
      </c>
      <c r="B136" s="1">
        <v>14</v>
      </c>
      <c r="C136" s="1">
        <v>8040</v>
      </c>
      <c r="D136" s="5">
        <f>IF(c_type="As_components",VLOOKUP('Demand-Enforced'!C136,T_comp_constructed,4,0),VLOOKUP('Demand-Enforced'!C136,T_fully_custom,4,0))</f>
        <v>121</v>
      </c>
      <c r="E136" s="6">
        <f>IF(c_direct_type="Scalar_from_ambulance",c_direct_uplift*'Demand-Enforced'!D136,IF(c_direct_type="Fully_custom",VLOOKUP('Demand-Enforced'!C136,T_fully_custom,5,0),VLOOKUP(C136,[0]!T_comp_constructed,5,0)))</f>
        <v>226</v>
      </c>
      <c r="F136" s="27">
        <f ca="1">IF(c_cattime="Yes",VLOOKUP('Demand-Enforced'!$C136,T_fully_custom,MATCH(F$1,OFFSET(T_fully_custom,0,0,1,),0),0),"")</f>
        <v>0.16</v>
      </c>
      <c r="G136" s="27">
        <f ca="1">IF(c_cattime="Yes",VLOOKUP('Demand-Enforced'!$C136,T_fully_custom,MATCH(G$1,OFFSET(T_fully_custom,0,0,1,),0),0),"")</f>
        <v>0.65</v>
      </c>
      <c r="H136" s="27">
        <f ca="1">IF(c_cattime="Yes",VLOOKUP('Demand-Enforced'!$C136,T_fully_custom,MATCH(H$1,OFFSET(T_fully_custom,0,0,1,),0),0),"")</f>
        <v>0.18</v>
      </c>
      <c r="I136" s="27">
        <f ca="1">IF(c_cattime="Yes",VLOOKUP('Demand-Enforced'!$C136,T_fully_custom,MATCH(I$1,OFFSET(T_fully_custom,0,0,1,),0),0),"")</f>
        <v>1.0000000000000009E-2</v>
      </c>
      <c r="J136" s="29">
        <f t="shared" si="2"/>
        <v>1.8677685950413223</v>
      </c>
    </row>
    <row r="137" spans="1:10" x14ac:dyDescent="0.25">
      <c r="A137" s="1">
        <v>6</v>
      </c>
      <c r="B137" s="1">
        <v>15</v>
      </c>
      <c r="C137" s="1">
        <v>8100</v>
      </c>
      <c r="D137" s="5">
        <f>IF(c_type="As_components",VLOOKUP('Demand-Enforced'!C137,T_comp_constructed,4,0),VLOOKUP('Demand-Enforced'!C137,T_fully_custom,4,0))</f>
        <v>124</v>
      </c>
      <c r="E137" s="6">
        <f>IF(c_direct_type="Scalar_from_ambulance",c_direct_uplift*'Demand-Enforced'!D137,IF(c_direct_type="Fully_custom",VLOOKUP('Demand-Enforced'!C137,T_fully_custom,5,0),VLOOKUP(C137,[0]!T_comp_constructed,5,0)))</f>
        <v>226</v>
      </c>
      <c r="F137" s="27">
        <f ca="1">IF(c_cattime="Yes",VLOOKUP('Demand-Enforced'!$C137,T_fully_custom,MATCH(F$1,OFFSET(T_fully_custom,0,0,1,),0),0),"")</f>
        <v>0.15</v>
      </c>
      <c r="G137" s="27">
        <f ca="1">IF(c_cattime="Yes",VLOOKUP('Demand-Enforced'!$C137,T_fully_custom,MATCH(G$1,OFFSET(T_fully_custom,0,0,1,),0),0),"")</f>
        <v>0.65300000000000002</v>
      </c>
      <c r="H137" s="27">
        <f ca="1">IF(c_cattime="Yes",VLOOKUP('Demand-Enforced'!$C137,T_fully_custom,MATCH(H$1,OFFSET(T_fully_custom,0,0,1,),0),0),"")</f>
        <v>0.19</v>
      </c>
      <c r="I137" s="27">
        <f ca="1">IF(c_cattime="Yes",VLOOKUP('Demand-Enforced'!$C137,T_fully_custom,MATCH(I$1,OFFSET(T_fully_custom,0,0,1,),0),0),"")</f>
        <v>6.9999999999998952E-3</v>
      </c>
      <c r="J137" s="29">
        <f t="shared" si="2"/>
        <v>1.8225806451612903</v>
      </c>
    </row>
    <row r="138" spans="1:10" x14ac:dyDescent="0.25">
      <c r="A138" s="1">
        <v>6</v>
      </c>
      <c r="B138" s="1">
        <v>16</v>
      </c>
      <c r="C138" s="1">
        <v>8160</v>
      </c>
      <c r="D138" s="5">
        <f>IF(c_type="As_components",VLOOKUP('Demand-Enforced'!C138,T_comp_constructed,4,0),VLOOKUP('Demand-Enforced'!C138,T_fully_custom,4,0))</f>
        <v>128</v>
      </c>
      <c r="E138" s="6">
        <f>IF(c_direct_type="Scalar_from_ambulance",c_direct_uplift*'Demand-Enforced'!D138,IF(c_direct_type="Fully_custom",VLOOKUP('Demand-Enforced'!C138,T_fully_custom,5,0),VLOOKUP(C138,[0]!T_comp_constructed,5,0)))</f>
        <v>226</v>
      </c>
      <c r="F138" s="27">
        <f ca="1">IF(c_cattime="Yes",VLOOKUP('Demand-Enforced'!$C138,T_fully_custom,MATCH(F$1,OFFSET(T_fully_custom,0,0,1,),0),0),"")</f>
        <v>0.17</v>
      </c>
      <c r="G138" s="27">
        <f ca="1">IF(c_cattime="Yes",VLOOKUP('Demand-Enforced'!$C138,T_fully_custom,MATCH(G$1,OFFSET(T_fully_custom,0,0,1,),0),0),"")</f>
        <v>0.64200000000000002</v>
      </c>
      <c r="H138" s="27">
        <f ca="1">IF(c_cattime="Yes",VLOOKUP('Demand-Enforced'!$C138,T_fully_custom,MATCH(H$1,OFFSET(T_fully_custom,0,0,1,),0),0),"")</f>
        <v>0.18</v>
      </c>
      <c r="I138" s="27">
        <f ca="1">IF(c_cattime="Yes",VLOOKUP('Demand-Enforced'!$C138,T_fully_custom,MATCH(I$1,OFFSET(T_fully_custom,0,0,1,),0),0),"")</f>
        <v>8.0000000000000071E-3</v>
      </c>
      <c r="J138" s="29">
        <f t="shared" si="2"/>
        <v>1.765625</v>
      </c>
    </row>
    <row r="139" spans="1:10" x14ac:dyDescent="0.25">
      <c r="A139" s="1">
        <v>6</v>
      </c>
      <c r="B139" s="1">
        <v>17</v>
      </c>
      <c r="C139" s="1">
        <v>8220</v>
      </c>
      <c r="D139" s="5">
        <f>IF(c_type="As_components",VLOOKUP('Demand-Enforced'!C139,T_comp_constructed,4,0),VLOOKUP('Demand-Enforced'!C139,T_fully_custom,4,0))</f>
        <v>113</v>
      </c>
      <c r="E139" s="6">
        <f>IF(c_direct_type="Scalar_from_ambulance",c_direct_uplift*'Demand-Enforced'!D139,IF(c_direct_type="Fully_custom",VLOOKUP('Demand-Enforced'!C139,T_fully_custom,5,0),VLOOKUP(C139,[0]!T_comp_constructed,5,0)))</f>
        <v>235</v>
      </c>
      <c r="F139" s="27">
        <f ca="1">IF(c_cattime="Yes",VLOOKUP('Demand-Enforced'!$C139,T_fully_custom,MATCH(F$1,OFFSET(T_fully_custom,0,0,1,),0),0),"")</f>
        <v>0.18</v>
      </c>
      <c r="G139" s="27">
        <f ca="1">IF(c_cattime="Yes",VLOOKUP('Demand-Enforced'!$C139,T_fully_custom,MATCH(G$1,OFFSET(T_fully_custom,0,0,1,),0),0),"")</f>
        <v>0.63500000000000001</v>
      </c>
      <c r="H139" s="27">
        <f ca="1">IF(c_cattime="Yes",VLOOKUP('Demand-Enforced'!$C139,T_fully_custom,MATCH(H$1,OFFSET(T_fully_custom,0,0,1,),0),0),"")</f>
        <v>0.18</v>
      </c>
      <c r="I139" s="27">
        <f ca="1">IF(c_cattime="Yes",VLOOKUP('Demand-Enforced'!$C139,T_fully_custom,MATCH(I$1,OFFSET(T_fully_custom,0,0,1,),0),0),"")</f>
        <v>5.0000000000001155E-3</v>
      </c>
      <c r="J139" s="29">
        <f t="shared" si="2"/>
        <v>2.0796460176991149</v>
      </c>
    </row>
    <row r="140" spans="1:10" x14ac:dyDescent="0.25">
      <c r="A140" s="1">
        <v>6</v>
      </c>
      <c r="B140" s="1">
        <v>18</v>
      </c>
      <c r="C140" s="1">
        <v>8280</v>
      </c>
      <c r="D140" s="5">
        <f>IF(c_type="As_components",VLOOKUP('Demand-Enforced'!C140,T_comp_constructed,4,0),VLOOKUP('Demand-Enforced'!C140,T_fully_custom,4,0))</f>
        <v>114</v>
      </c>
      <c r="E140" s="6">
        <f>IF(c_direct_type="Scalar_from_ambulance",c_direct_uplift*'Demand-Enforced'!D140,IF(c_direct_type="Fully_custom",VLOOKUP('Demand-Enforced'!C140,T_fully_custom,5,0),VLOOKUP(C140,[0]!T_comp_constructed,5,0)))</f>
        <v>235</v>
      </c>
      <c r="F140" s="27">
        <f ca="1">IF(c_cattime="Yes",VLOOKUP('Demand-Enforced'!$C140,T_fully_custom,MATCH(F$1,OFFSET(T_fully_custom,0,0,1,),0),0),"")</f>
        <v>0.18</v>
      </c>
      <c r="G140" s="27">
        <f ca="1">IF(c_cattime="Yes",VLOOKUP('Demand-Enforced'!$C140,T_fully_custom,MATCH(G$1,OFFSET(T_fully_custom,0,0,1,),0),0),"")</f>
        <v>0.63500000000000001</v>
      </c>
      <c r="H140" s="27">
        <f ca="1">IF(c_cattime="Yes",VLOOKUP('Demand-Enforced'!$C140,T_fully_custom,MATCH(H$1,OFFSET(T_fully_custom,0,0,1,),0),0),"")</f>
        <v>0.18</v>
      </c>
      <c r="I140" s="27">
        <f ca="1">IF(c_cattime="Yes",VLOOKUP('Demand-Enforced'!$C140,T_fully_custom,MATCH(I$1,OFFSET(T_fully_custom,0,0,1,),0),0),"")</f>
        <v>5.0000000000001155E-3</v>
      </c>
      <c r="J140" s="29">
        <f t="shared" si="2"/>
        <v>2.0614035087719298</v>
      </c>
    </row>
    <row r="141" spans="1:10" x14ac:dyDescent="0.25">
      <c r="A141" s="1">
        <v>6</v>
      </c>
      <c r="B141" s="1">
        <v>19</v>
      </c>
      <c r="C141" s="1">
        <v>8340</v>
      </c>
      <c r="D141" s="5">
        <f>IF(c_type="As_components",VLOOKUP('Demand-Enforced'!C141,T_comp_constructed,4,0),VLOOKUP('Demand-Enforced'!C141,T_fully_custom,4,0))</f>
        <v>116</v>
      </c>
      <c r="E141" s="6">
        <f>IF(c_direct_type="Scalar_from_ambulance",c_direct_uplift*'Demand-Enforced'!D141,IF(c_direct_type="Fully_custom",VLOOKUP('Demand-Enforced'!C141,T_fully_custom,5,0),VLOOKUP(C141,[0]!T_comp_constructed,5,0)))</f>
        <v>226</v>
      </c>
      <c r="F141" s="27">
        <f ca="1">IF(c_cattime="Yes",VLOOKUP('Demand-Enforced'!$C141,T_fully_custom,MATCH(F$1,OFFSET(T_fully_custom,0,0,1,),0),0),"")</f>
        <v>0.18</v>
      </c>
      <c r="G141" s="27">
        <f ca="1">IF(c_cattime="Yes",VLOOKUP('Demand-Enforced'!$C141,T_fully_custom,MATCH(G$1,OFFSET(T_fully_custom,0,0,1,),0),0),"")</f>
        <v>0.63100000000000001</v>
      </c>
      <c r="H141" s="27">
        <f ca="1">IF(c_cattime="Yes",VLOOKUP('Demand-Enforced'!$C141,T_fully_custom,MATCH(H$1,OFFSET(T_fully_custom,0,0,1,),0),0),"")</f>
        <v>0.18</v>
      </c>
      <c r="I141" s="27">
        <f ca="1">IF(c_cattime="Yes",VLOOKUP('Demand-Enforced'!$C141,T_fully_custom,MATCH(I$1,OFFSET(T_fully_custom,0,0,1,),0),0),"")</f>
        <v>9.000000000000119E-3</v>
      </c>
      <c r="J141" s="29">
        <f t="shared" si="2"/>
        <v>1.9482758620689655</v>
      </c>
    </row>
    <row r="142" spans="1:10" x14ac:dyDescent="0.25">
      <c r="A142" s="1">
        <v>6</v>
      </c>
      <c r="B142" s="1">
        <v>20</v>
      </c>
      <c r="C142" s="1">
        <v>8400</v>
      </c>
      <c r="D142" s="5">
        <f>IF(c_type="As_components",VLOOKUP('Demand-Enforced'!C142,T_comp_constructed,4,0),VLOOKUP('Demand-Enforced'!C142,T_fully_custom,4,0))</f>
        <v>111</v>
      </c>
      <c r="E142" s="6">
        <f>IF(c_direct_type="Scalar_from_ambulance",c_direct_uplift*'Demand-Enforced'!D142,IF(c_direct_type="Fully_custom",VLOOKUP('Demand-Enforced'!C142,T_fully_custom,5,0),VLOOKUP(C142,[0]!T_comp_constructed,5,0)))</f>
        <v>207</v>
      </c>
      <c r="F142" s="27">
        <f ca="1">IF(c_cattime="Yes",VLOOKUP('Demand-Enforced'!$C142,T_fully_custom,MATCH(F$1,OFFSET(T_fully_custom,0,0,1,),0),0),"")</f>
        <v>0.17</v>
      </c>
      <c r="G142" s="27">
        <f ca="1">IF(c_cattime="Yes",VLOOKUP('Demand-Enforced'!$C142,T_fully_custom,MATCH(G$1,OFFSET(T_fully_custom,0,0,1,),0),0),"")</f>
        <v>0.64100000000000001</v>
      </c>
      <c r="H142" s="27">
        <f ca="1">IF(c_cattime="Yes",VLOOKUP('Demand-Enforced'!$C142,T_fully_custom,MATCH(H$1,OFFSET(T_fully_custom,0,0,1,),0),0),"")</f>
        <v>0.18</v>
      </c>
      <c r="I142" s="27">
        <f ca="1">IF(c_cattime="Yes",VLOOKUP('Demand-Enforced'!$C142,T_fully_custom,MATCH(I$1,OFFSET(T_fully_custom,0,0,1,),0),0),"")</f>
        <v>8.999999999999897E-3</v>
      </c>
      <c r="J142" s="29">
        <f t="shared" si="2"/>
        <v>1.8648648648648649</v>
      </c>
    </row>
    <row r="143" spans="1:10" x14ac:dyDescent="0.25">
      <c r="A143" s="1">
        <v>6</v>
      </c>
      <c r="B143" s="1">
        <v>21</v>
      </c>
      <c r="C143" s="1">
        <v>8460</v>
      </c>
      <c r="D143" s="5">
        <f>IF(c_type="As_components",VLOOKUP('Demand-Enforced'!C143,T_comp_constructed,4,0),VLOOKUP('Demand-Enforced'!C143,T_fully_custom,4,0))</f>
        <v>103</v>
      </c>
      <c r="E143" s="6">
        <f>IF(c_direct_type="Scalar_from_ambulance",c_direct_uplift*'Demand-Enforced'!D143,IF(c_direct_type="Fully_custom",VLOOKUP('Demand-Enforced'!C143,T_fully_custom,5,0),VLOOKUP(C143,[0]!T_comp_constructed,5,0)))</f>
        <v>169</v>
      </c>
      <c r="F143" s="27">
        <f ca="1">IF(c_cattime="Yes",VLOOKUP('Demand-Enforced'!$C143,T_fully_custom,MATCH(F$1,OFFSET(T_fully_custom,0,0,1,),0),0),"")</f>
        <v>0.18</v>
      </c>
      <c r="G143" s="27">
        <f ca="1">IF(c_cattime="Yes",VLOOKUP('Demand-Enforced'!$C143,T_fully_custom,MATCH(G$1,OFFSET(T_fully_custom,0,0,1,),0),0),"")</f>
        <v>0.63500000000000001</v>
      </c>
      <c r="H143" s="27">
        <f ca="1">IF(c_cattime="Yes",VLOOKUP('Demand-Enforced'!$C143,T_fully_custom,MATCH(H$1,OFFSET(T_fully_custom,0,0,1,),0),0),"")</f>
        <v>0.18</v>
      </c>
      <c r="I143" s="27">
        <f ca="1">IF(c_cattime="Yes",VLOOKUP('Demand-Enforced'!$C143,T_fully_custom,MATCH(I$1,OFFSET(T_fully_custom,0,0,1,),0),0),"")</f>
        <v>5.0000000000001155E-3</v>
      </c>
      <c r="J143" s="29">
        <f t="shared" si="2"/>
        <v>1.6407766990291262</v>
      </c>
    </row>
    <row r="144" spans="1:10" x14ac:dyDescent="0.25">
      <c r="A144" s="1">
        <v>6</v>
      </c>
      <c r="B144" s="1">
        <v>22</v>
      </c>
      <c r="C144" s="1">
        <v>8520</v>
      </c>
      <c r="D144" s="5">
        <f>IF(c_type="As_components",VLOOKUP('Demand-Enforced'!C144,T_comp_constructed,4,0),VLOOKUP('Demand-Enforced'!C144,T_fully_custom,4,0))</f>
        <v>91</v>
      </c>
      <c r="E144" s="6">
        <f>IF(c_direct_type="Scalar_from_ambulance",c_direct_uplift*'Demand-Enforced'!D144,IF(c_direct_type="Fully_custom",VLOOKUP('Demand-Enforced'!C144,T_fully_custom,5,0),VLOOKUP(C144,[0]!T_comp_constructed,5,0)))</f>
        <v>150</v>
      </c>
      <c r="F144" s="27">
        <f ca="1">IF(c_cattime="Yes",VLOOKUP('Demand-Enforced'!$C144,T_fully_custom,MATCH(F$1,OFFSET(T_fully_custom,0,0,1,),0),0),"")</f>
        <v>0.2</v>
      </c>
      <c r="G144" s="27">
        <f ca="1">IF(c_cattime="Yes",VLOOKUP('Demand-Enforced'!$C144,T_fully_custom,MATCH(G$1,OFFSET(T_fully_custom,0,0,1,),0),0),"")</f>
        <v>0.61899999999999999</v>
      </c>
      <c r="H144" s="27">
        <f ca="1">IF(c_cattime="Yes",VLOOKUP('Demand-Enforced'!$C144,T_fully_custom,MATCH(H$1,OFFSET(T_fully_custom,0,0,1,),0),0),"")</f>
        <v>0.18</v>
      </c>
      <c r="I144" s="27">
        <f ca="1">IF(c_cattime="Yes",VLOOKUP('Demand-Enforced'!$C144,T_fully_custom,MATCH(I$1,OFFSET(T_fully_custom,0,0,1,),0),0),"")</f>
        <v>1.0000000000001119E-3</v>
      </c>
      <c r="J144" s="29">
        <f t="shared" si="2"/>
        <v>1.6483516483516483</v>
      </c>
    </row>
    <row r="145" spans="1:10" x14ac:dyDescent="0.25">
      <c r="A145" s="1">
        <v>6</v>
      </c>
      <c r="B145" s="1">
        <v>23</v>
      </c>
      <c r="C145" s="1">
        <v>8580</v>
      </c>
      <c r="D145" s="5">
        <f>IF(c_type="As_components",VLOOKUP('Demand-Enforced'!C145,T_comp_constructed,4,0),VLOOKUP('Demand-Enforced'!C145,T_fully_custom,4,0))</f>
        <v>86</v>
      </c>
      <c r="E145" s="6">
        <f>IF(c_direct_type="Scalar_from_ambulance",c_direct_uplift*'Demand-Enforced'!D145,IF(c_direct_type="Fully_custom",VLOOKUP('Demand-Enforced'!C145,T_fully_custom,5,0),VLOOKUP(C145,[0]!T_comp_constructed,5,0)))</f>
        <v>113</v>
      </c>
      <c r="F145" s="27">
        <f ca="1">IF(c_cattime="Yes",VLOOKUP('Demand-Enforced'!$C145,T_fully_custom,MATCH(F$1,OFFSET(T_fully_custom,0,0,1,),0),0),"")</f>
        <v>0.17</v>
      </c>
      <c r="G145" s="27">
        <f ca="1">IF(c_cattime="Yes",VLOOKUP('Demand-Enforced'!$C145,T_fully_custom,MATCH(G$1,OFFSET(T_fully_custom,0,0,1,),0),0),"")</f>
        <v>0.64300000000000002</v>
      </c>
      <c r="H145" s="27">
        <f ca="1">IF(c_cattime="Yes",VLOOKUP('Demand-Enforced'!$C145,T_fully_custom,MATCH(H$1,OFFSET(T_fully_custom,0,0,1,),0),0),"")</f>
        <v>0.18</v>
      </c>
      <c r="I145" s="27">
        <f ca="1">IF(c_cattime="Yes",VLOOKUP('Demand-Enforced'!$C145,T_fully_custom,MATCH(I$1,OFFSET(T_fully_custom,0,0,1,),0),0),"")</f>
        <v>6.9999999999998952E-3</v>
      </c>
      <c r="J145" s="29">
        <f t="shared" si="2"/>
        <v>1.3139534883720929</v>
      </c>
    </row>
    <row r="146" spans="1:10" x14ac:dyDescent="0.25">
      <c r="A146" s="1">
        <v>7</v>
      </c>
      <c r="B146" s="1">
        <v>0</v>
      </c>
      <c r="C146" s="1">
        <v>8640</v>
      </c>
      <c r="D146" s="5">
        <f>IF(c_type="As_components",VLOOKUP('Demand-Enforced'!C146,T_comp_constructed,4,0),VLOOKUP('Demand-Enforced'!C146,T_fully_custom,4,0))</f>
        <v>70</v>
      </c>
      <c r="E146" s="6">
        <f>IF(c_direct_type="Scalar_from_ambulance",c_direct_uplift*'Demand-Enforced'!D146,IF(c_direct_type="Fully_custom",VLOOKUP('Demand-Enforced'!C146,T_fully_custom,5,0),VLOOKUP(C146,[0]!T_comp_constructed,5,0)))</f>
        <v>101</v>
      </c>
      <c r="F146" s="27">
        <f ca="1">IF(c_cattime="Yes",VLOOKUP('Demand-Enforced'!$C146,T_fully_custom,MATCH(F$1,OFFSET(T_fully_custom,0,0,1,),0),0),"")</f>
        <v>0.17</v>
      </c>
      <c r="G146" s="27">
        <f ca="1">IF(c_cattime="Yes",VLOOKUP('Demand-Enforced'!$C146,T_fully_custom,MATCH(G$1,OFFSET(T_fully_custom,0,0,1,),0),0),"")</f>
        <v>0.63800000000000001</v>
      </c>
      <c r="H146" s="27">
        <f ca="1">IF(c_cattime="Yes",VLOOKUP('Demand-Enforced'!$C146,T_fully_custom,MATCH(H$1,OFFSET(T_fully_custom,0,0,1,),0),0),"")</f>
        <v>0.18</v>
      </c>
      <c r="I146" s="27">
        <f ca="1">IF(c_cattime="Yes",VLOOKUP('Demand-Enforced'!$C146,T_fully_custom,MATCH(I$1,OFFSET(T_fully_custom,0,0,1,),0),0),"")</f>
        <v>1.2000000000000011E-2</v>
      </c>
      <c r="J146" s="29">
        <f t="shared" si="2"/>
        <v>1.4428571428571428</v>
      </c>
    </row>
    <row r="147" spans="1:10" x14ac:dyDescent="0.25">
      <c r="A147" s="1">
        <v>7</v>
      </c>
      <c r="B147" s="1">
        <v>1</v>
      </c>
      <c r="C147" s="1">
        <v>8700</v>
      </c>
      <c r="D147" s="5">
        <f>IF(c_type="As_components",VLOOKUP('Demand-Enforced'!C147,T_comp_constructed,4,0),VLOOKUP('Demand-Enforced'!C147,T_fully_custom,4,0))</f>
        <v>68</v>
      </c>
      <c r="E147" s="6">
        <f>IF(c_direct_type="Scalar_from_ambulance",c_direct_uplift*'Demand-Enforced'!D147,IF(c_direct_type="Fully_custom",VLOOKUP('Demand-Enforced'!C147,T_fully_custom,5,0),VLOOKUP(C147,[0]!T_comp_constructed,5,0)))</f>
        <v>81</v>
      </c>
      <c r="F147" s="27">
        <f ca="1">IF(c_cattime="Yes",VLOOKUP('Demand-Enforced'!$C147,T_fully_custom,MATCH(F$1,OFFSET(T_fully_custom,0,0,1,),0),0),"")</f>
        <v>0.17</v>
      </c>
      <c r="G147" s="27">
        <f ca="1">IF(c_cattime="Yes",VLOOKUP('Demand-Enforced'!$C147,T_fully_custom,MATCH(G$1,OFFSET(T_fully_custom,0,0,1,),0),0),"")</f>
        <v>0.64100000000000001</v>
      </c>
      <c r="H147" s="27">
        <f ca="1">IF(c_cattime="Yes",VLOOKUP('Demand-Enforced'!$C147,T_fully_custom,MATCH(H$1,OFFSET(T_fully_custom,0,0,1,),0),0),"")</f>
        <v>0.18</v>
      </c>
      <c r="I147" s="27">
        <f ca="1">IF(c_cattime="Yes",VLOOKUP('Demand-Enforced'!$C147,T_fully_custom,MATCH(I$1,OFFSET(T_fully_custom,0,0,1,),0),0),"")</f>
        <v>8.999999999999897E-3</v>
      </c>
      <c r="J147" s="29">
        <f t="shared" si="2"/>
        <v>1.1911764705882353</v>
      </c>
    </row>
    <row r="148" spans="1:10" x14ac:dyDescent="0.25">
      <c r="A148" s="1">
        <v>7</v>
      </c>
      <c r="B148" s="1">
        <v>2</v>
      </c>
      <c r="C148" s="1">
        <v>8760</v>
      </c>
      <c r="D148" s="5">
        <f>IF(c_type="As_components",VLOOKUP('Demand-Enforced'!C148,T_comp_constructed,4,0),VLOOKUP('Demand-Enforced'!C148,T_fully_custom,4,0))</f>
        <v>60</v>
      </c>
      <c r="E148" s="6">
        <f>IF(c_direct_type="Scalar_from_ambulance",c_direct_uplift*'Demand-Enforced'!D148,IF(c_direct_type="Fully_custom",VLOOKUP('Demand-Enforced'!C148,T_fully_custom,5,0),VLOOKUP(C148,[0]!T_comp_constructed,5,0)))</f>
        <v>61</v>
      </c>
      <c r="F148" s="27">
        <f ca="1">IF(c_cattime="Yes",VLOOKUP('Demand-Enforced'!$C148,T_fully_custom,MATCH(F$1,OFFSET(T_fully_custom,0,0,1,),0),0),"")</f>
        <v>0.15</v>
      </c>
      <c r="G148" s="27">
        <f ca="1">IF(c_cattime="Yes",VLOOKUP('Demand-Enforced'!$C148,T_fully_custom,MATCH(G$1,OFFSET(T_fully_custom,0,0,1,),0),0),"")</f>
        <v>0.65700000000000003</v>
      </c>
      <c r="H148" s="27">
        <f ca="1">IF(c_cattime="Yes",VLOOKUP('Demand-Enforced'!$C148,T_fully_custom,MATCH(H$1,OFFSET(T_fully_custom,0,0,1,),0),0),"")</f>
        <v>0.19</v>
      </c>
      <c r="I148" s="27">
        <f ca="1">IF(c_cattime="Yes",VLOOKUP('Demand-Enforced'!$C148,T_fully_custom,MATCH(I$1,OFFSET(T_fully_custom,0,0,1,),0),0),"")</f>
        <v>2.9999999999998916E-3</v>
      </c>
      <c r="J148" s="29">
        <f t="shared" si="2"/>
        <v>1.0166666666666666</v>
      </c>
    </row>
    <row r="149" spans="1:10" x14ac:dyDescent="0.25">
      <c r="A149" s="1">
        <v>7</v>
      </c>
      <c r="B149" s="1">
        <v>3</v>
      </c>
      <c r="C149" s="1">
        <v>8820</v>
      </c>
      <c r="D149" s="5">
        <f>IF(c_type="As_components",VLOOKUP('Demand-Enforced'!C149,T_comp_constructed,4,0),VLOOKUP('Demand-Enforced'!C149,T_fully_custom,4,0))</f>
        <v>58</v>
      </c>
      <c r="E149" s="6">
        <f>IF(c_direct_type="Scalar_from_ambulance",c_direct_uplift*'Demand-Enforced'!D149,IF(c_direct_type="Fully_custom",VLOOKUP('Demand-Enforced'!C149,T_fully_custom,5,0),VLOOKUP(C149,[0]!T_comp_constructed,5,0)))</f>
        <v>51</v>
      </c>
      <c r="F149" s="27">
        <f ca="1">IF(c_cattime="Yes",VLOOKUP('Demand-Enforced'!$C149,T_fully_custom,MATCH(F$1,OFFSET(T_fully_custom,0,0,1,),0),0),"")</f>
        <v>0.13</v>
      </c>
      <c r="G149" s="27">
        <f ca="1">IF(c_cattime="Yes",VLOOKUP('Demand-Enforced'!$C149,T_fully_custom,MATCH(G$1,OFFSET(T_fully_custom,0,0,1,),0),0),"")</f>
        <v>0.67300000000000004</v>
      </c>
      <c r="H149" s="27">
        <f ca="1">IF(c_cattime="Yes",VLOOKUP('Demand-Enforced'!$C149,T_fully_custom,MATCH(H$1,OFFSET(T_fully_custom,0,0,1,),0),0),"")</f>
        <v>0.19</v>
      </c>
      <c r="I149" s="27">
        <f ca="1">IF(c_cattime="Yes",VLOOKUP('Demand-Enforced'!$C149,T_fully_custom,MATCH(I$1,OFFSET(T_fully_custom,0,0,1,),0),0),"")</f>
        <v>6.9999999999998952E-3</v>
      </c>
      <c r="J149" s="29">
        <f t="shared" si="2"/>
        <v>0.87931034482758619</v>
      </c>
    </row>
    <row r="150" spans="1:10" x14ac:dyDescent="0.25">
      <c r="A150" s="1">
        <v>7</v>
      </c>
      <c r="B150" s="1">
        <v>4</v>
      </c>
      <c r="C150" s="1">
        <v>8880</v>
      </c>
      <c r="D150" s="5">
        <f>IF(c_type="As_components",VLOOKUP('Demand-Enforced'!C150,T_comp_constructed,4,0),VLOOKUP('Demand-Enforced'!C150,T_fully_custom,4,0))</f>
        <v>55</v>
      </c>
      <c r="E150" s="6">
        <f>IF(c_direct_type="Scalar_from_ambulance",c_direct_uplift*'Demand-Enforced'!D150,IF(c_direct_type="Fully_custom",VLOOKUP('Demand-Enforced'!C150,T_fully_custom,5,0),VLOOKUP(C150,[0]!T_comp_constructed,5,0)))</f>
        <v>51</v>
      </c>
      <c r="F150" s="27">
        <f ca="1">IF(c_cattime="Yes",VLOOKUP('Demand-Enforced'!$C150,T_fully_custom,MATCH(F$1,OFFSET(T_fully_custom,0,0,1,),0),0),"")</f>
        <v>0.13</v>
      </c>
      <c r="G150" s="27">
        <f ca="1">IF(c_cattime="Yes",VLOOKUP('Demand-Enforced'!$C150,T_fully_custom,MATCH(G$1,OFFSET(T_fully_custom,0,0,1,),0),0),"")</f>
        <v>0.67500000000000004</v>
      </c>
      <c r="H150" s="27">
        <f ca="1">IF(c_cattime="Yes",VLOOKUP('Demand-Enforced'!$C150,T_fully_custom,MATCH(H$1,OFFSET(T_fully_custom,0,0,1,),0),0),"")</f>
        <v>0.19</v>
      </c>
      <c r="I150" s="27">
        <f ca="1">IF(c_cattime="Yes",VLOOKUP('Demand-Enforced'!$C150,T_fully_custom,MATCH(I$1,OFFSET(T_fully_custom,0,0,1,),0),0),"")</f>
        <v>4.9999999999998934E-3</v>
      </c>
      <c r="J150" s="29">
        <f t="shared" si="2"/>
        <v>0.92727272727272725</v>
      </c>
    </row>
    <row r="151" spans="1:10" x14ac:dyDescent="0.25">
      <c r="A151" s="1">
        <v>7</v>
      </c>
      <c r="B151" s="1">
        <v>5</v>
      </c>
      <c r="C151" s="1">
        <v>8940</v>
      </c>
      <c r="D151" s="5">
        <f>IF(c_type="As_components",VLOOKUP('Demand-Enforced'!C151,T_comp_constructed,4,0),VLOOKUP('Demand-Enforced'!C151,T_fully_custom,4,0))</f>
        <v>59</v>
      </c>
      <c r="E151" s="6">
        <f>IF(c_direct_type="Scalar_from_ambulance",c_direct_uplift*'Demand-Enforced'!D151,IF(c_direct_type="Fully_custom",VLOOKUP('Demand-Enforced'!C151,T_fully_custom,5,0),VLOOKUP(C151,[0]!T_comp_constructed,5,0)))</f>
        <v>51</v>
      </c>
      <c r="F151" s="27">
        <f ca="1">IF(c_cattime="Yes",VLOOKUP('Demand-Enforced'!$C151,T_fully_custom,MATCH(F$1,OFFSET(T_fully_custom,0,0,1,),0),0),"")</f>
        <v>0.13</v>
      </c>
      <c r="G151" s="27">
        <f ca="1">IF(c_cattime="Yes",VLOOKUP('Demand-Enforced'!$C151,T_fully_custom,MATCH(G$1,OFFSET(T_fully_custom,0,0,1,),0),0),"")</f>
        <v>0.67100000000000004</v>
      </c>
      <c r="H151" s="27">
        <f ca="1">IF(c_cattime="Yes",VLOOKUP('Demand-Enforced'!$C151,T_fully_custom,MATCH(H$1,OFFSET(T_fully_custom,0,0,1,),0),0),"")</f>
        <v>0.19</v>
      </c>
      <c r="I151" s="27">
        <f ca="1">IF(c_cattime="Yes",VLOOKUP('Demand-Enforced'!$C151,T_fully_custom,MATCH(I$1,OFFSET(T_fully_custom,0,0,1,),0),0),"")</f>
        <v>8.999999999999897E-3</v>
      </c>
      <c r="J151" s="29">
        <f t="shared" si="2"/>
        <v>0.86440677966101698</v>
      </c>
    </row>
    <row r="152" spans="1:10" x14ac:dyDescent="0.25">
      <c r="A152" s="1">
        <v>7</v>
      </c>
      <c r="B152" s="1">
        <v>6</v>
      </c>
      <c r="C152" s="1">
        <v>9000</v>
      </c>
      <c r="D152" s="5">
        <f>IF(c_type="As_components",VLOOKUP('Demand-Enforced'!C152,T_comp_constructed,4,0),VLOOKUP('Demand-Enforced'!C152,T_fully_custom,4,0))</f>
        <v>62</v>
      </c>
      <c r="E152" s="6">
        <f>IF(c_direct_type="Scalar_from_ambulance",c_direct_uplift*'Demand-Enforced'!D152,IF(c_direct_type="Fully_custom",VLOOKUP('Demand-Enforced'!C152,T_fully_custom,5,0),VLOOKUP(C152,[0]!T_comp_constructed,5,0)))</f>
        <v>51</v>
      </c>
      <c r="F152" s="27">
        <f ca="1">IF(c_cattime="Yes",VLOOKUP('Demand-Enforced'!$C152,T_fully_custom,MATCH(F$1,OFFSET(T_fully_custom,0,0,1,),0),0),"")</f>
        <v>0.12</v>
      </c>
      <c r="G152" s="27">
        <f ca="1">IF(c_cattime="Yes",VLOOKUP('Demand-Enforced'!$C152,T_fully_custom,MATCH(G$1,OFFSET(T_fully_custom,0,0,1,),0),0),"")</f>
        <v>0.68300000000000005</v>
      </c>
      <c r="H152" s="27">
        <f ca="1">IF(c_cattime="Yes",VLOOKUP('Demand-Enforced'!$C152,T_fully_custom,MATCH(H$1,OFFSET(T_fully_custom,0,0,1,),0),0),"")</f>
        <v>0.19</v>
      </c>
      <c r="I152" s="27">
        <f ca="1">IF(c_cattime="Yes",VLOOKUP('Demand-Enforced'!$C152,T_fully_custom,MATCH(I$1,OFFSET(T_fully_custom,0,0,1,),0),0),"")</f>
        <v>6.9999999999998952E-3</v>
      </c>
      <c r="J152" s="29">
        <f t="shared" si="2"/>
        <v>0.82258064516129037</v>
      </c>
    </row>
    <row r="153" spans="1:10" x14ac:dyDescent="0.25">
      <c r="A153" s="1">
        <v>7</v>
      </c>
      <c r="B153" s="1">
        <v>7</v>
      </c>
      <c r="C153" s="1">
        <v>9060</v>
      </c>
      <c r="D153" s="5">
        <f>IF(c_type="As_components",VLOOKUP('Demand-Enforced'!C153,T_comp_constructed,4,0),VLOOKUP('Demand-Enforced'!C153,T_fully_custom,4,0))</f>
        <v>89</v>
      </c>
      <c r="E153" s="6">
        <f>IF(c_direct_type="Scalar_from_ambulance",c_direct_uplift*'Demand-Enforced'!D153,IF(c_direct_type="Fully_custom",VLOOKUP('Demand-Enforced'!C153,T_fully_custom,5,0),VLOOKUP(C153,[0]!T_comp_constructed,5,0)))</f>
        <v>71</v>
      </c>
      <c r="F153" s="27">
        <f ca="1">IF(c_cattime="Yes",VLOOKUP('Demand-Enforced'!$C153,T_fully_custom,MATCH(F$1,OFFSET(T_fully_custom,0,0,1,),0),0),"")</f>
        <v>0.13</v>
      </c>
      <c r="G153" s="27">
        <f ca="1">IF(c_cattime="Yes",VLOOKUP('Demand-Enforced'!$C153,T_fully_custom,MATCH(G$1,OFFSET(T_fully_custom,0,0,1,),0),0),"")</f>
        <v>0.67500000000000004</v>
      </c>
      <c r="H153" s="27">
        <f ca="1">IF(c_cattime="Yes",VLOOKUP('Demand-Enforced'!$C153,T_fully_custom,MATCH(H$1,OFFSET(T_fully_custom,0,0,1,),0),0),"")</f>
        <v>0.19</v>
      </c>
      <c r="I153" s="27">
        <f ca="1">IF(c_cattime="Yes",VLOOKUP('Demand-Enforced'!$C153,T_fully_custom,MATCH(I$1,OFFSET(T_fully_custom,0,0,1,),0),0),"")</f>
        <v>4.9999999999998934E-3</v>
      </c>
      <c r="J153" s="29">
        <f t="shared" si="2"/>
        <v>0.797752808988764</v>
      </c>
    </row>
    <row r="154" spans="1:10" x14ac:dyDescent="0.25">
      <c r="A154" s="1">
        <v>7</v>
      </c>
      <c r="B154" s="1">
        <v>8</v>
      </c>
      <c r="C154" s="1">
        <v>9120</v>
      </c>
      <c r="D154" s="5">
        <f>IF(c_type="As_components",VLOOKUP('Demand-Enforced'!C154,T_comp_constructed,4,0),VLOOKUP('Demand-Enforced'!C154,T_fully_custom,4,0))</f>
        <v>123</v>
      </c>
      <c r="E154" s="6">
        <f>IF(c_direct_type="Scalar_from_ambulance",c_direct_uplift*'Demand-Enforced'!D154,IF(c_direct_type="Fully_custom",VLOOKUP('Demand-Enforced'!C154,T_fully_custom,5,0),VLOOKUP(C154,[0]!T_comp_constructed,5,0)))</f>
        <v>132</v>
      </c>
      <c r="F154" s="27">
        <f ca="1">IF(c_cattime="Yes",VLOOKUP('Demand-Enforced'!$C154,T_fully_custom,MATCH(F$1,OFFSET(T_fully_custom,0,0,1,),0),0),"")</f>
        <v>0.12</v>
      </c>
      <c r="G154" s="27">
        <f ca="1">IF(c_cattime="Yes",VLOOKUP('Demand-Enforced'!$C154,T_fully_custom,MATCH(G$1,OFFSET(T_fully_custom,0,0,1,),0),0),"")</f>
        <v>0.67900000000000005</v>
      </c>
      <c r="H154" s="27">
        <f ca="1">IF(c_cattime="Yes",VLOOKUP('Demand-Enforced'!$C154,T_fully_custom,MATCH(H$1,OFFSET(T_fully_custom,0,0,1,),0),0),"")</f>
        <v>0.19</v>
      </c>
      <c r="I154" s="27">
        <f ca="1">IF(c_cattime="Yes",VLOOKUP('Demand-Enforced'!$C154,T_fully_custom,MATCH(I$1,OFFSET(T_fully_custom,0,0,1,),0),0),"")</f>
        <v>1.0999999999999899E-2</v>
      </c>
      <c r="J154" s="29">
        <f t="shared" si="2"/>
        <v>1.0731707317073171</v>
      </c>
    </row>
    <row r="155" spans="1:10" x14ac:dyDescent="0.25">
      <c r="A155" s="1">
        <v>7</v>
      </c>
      <c r="B155" s="1">
        <v>9</v>
      </c>
      <c r="C155" s="1">
        <v>9180</v>
      </c>
      <c r="D155" s="5">
        <f>IF(c_type="As_components",VLOOKUP('Demand-Enforced'!C155,T_comp_constructed,4,0),VLOOKUP('Demand-Enforced'!C155,T_fully_custom,4,0))</f>
        <v>148</v>
      </c>
      <c r="E155" s="6">
        <f>IF(c_direct_type="Scalar_from_ambulance",c_direct_uplift*'Demand-Enforced'!D155,IF(c_direct_type="Fully_custom",VLOOKUP('Demand-Enforced'!C155,T_fully_custom,5,0),VLOOKUP(C155,[0]!T_comp_constructed,5,0)))</f>
        <v>223</v>
      </c>
      <c r="F155" s="27">
        <f ca="1">IF(c_cattime="Yes",VLOOKUP('Demand-Enforced'!$C155,T_fully_custom,MATCH(F$1,OFFSET(T_fully_custom,0,0,1,),0),0),"")</f>
        <v>0.13</v>
      </c>
      <c r="G155" s="27">
        <f ca="1">IF(c_cattime="Yes",VLOOKUP('Demand-Enforced'!$C155,T_fully_custom,MATCH(G$1,OFFSET(T_fully_custom,0,0,1,),0),0),"")</f>
        <v>0.67300000000000004</v>
      </c>
      <c r="H155" s="27">
        <f ca="1">IF(c_cattime="Yes",VLOOKUP('Demand-Enforced'!$C155,T_fully_custom,MATCH(H$1,OFFSET(T_fully_custom,0,0,1,),0),0),"")</f>
        <v>0.19</v>
      </c>
      <c r="I155" s="27">
        <f ca="1">IF(c_cattime="Yes",VLOOKUP('Demand-Enforced'!$C155,T_fully_custom,MATCH(I$1,OFFSET(T_fully_custom,0,0,1,),0),0),"")</f>
        <v>6.9999999999998952E-3</v>
      </c>
      <c r="J155" s="29">
        <f t="shared" si="2"/>
        <v>1.5067567567567568</v>
      </c>
    </row>
    <row r="156" spans="1:10" x14ac:dyDescent="0.25">
      <c r="A156" s="1">
        <v>7</v>
      </c>
      <c r="B156" s="1">
        <v>10</v>
      </c>
      <c r="C156" s="1">
        <v>9240</v>
      </c>
      <c r="D156" s="5">
        <f>IF(c_type="As_components",VLOOKUP('Demand-Enforced'!C156,T_comp_constructed,4,0),VLOOKUP('Demand-Enforced'!C156,T_fully_custom,4,0))</f>
        <v>157</v>
      </c>
      <c r="E156" s="6">
        <f>IF(c_direct_type="Scalar_from_ambulance",c_direct_uplift*'Demand-Enforced'!D156,IF(c_direct_type="Fully_custom",VLOOKUP('Demand-Enforced'!C156,T_fully_custom,5,0),VLOOKUP(C156,[0]!T_comp_constructed,5,0)))</f>
        <v>253</v>
      </c>
      <c r="F156" s="27">
        <f ca="1">IF(c_cattime="Yes",VLOOKUP('Demand-Enforced'!$C156,T_fully_custom,MATCH(F$1,OFFSET(T_fully_custom,0,0,1,),0),0),"")</f>
        <v>0.12</v>
      </c>
      <c r="G156" s="27">
        <f ca="1">IF(c_cattime="Yes",VLOOKUP('Demand-Enforced'!$C156,T_fully_custom,MATCH(G$1,OFFSET(T_fully_custom,0,0,1,),0),0),"")</f>
        <v>0.67600000000000005</v>
      </c>
      <c r="H156" s="27">
        <f ca="1">IF(c_cattime="Yes",VLOOKUP('Demand-Enforced'!$C156,T_fully_custom,MATCH(H$1,OFFSET(T_fully_custom,0,0,1,),0),0),"")</f>
        <v>0.19</v>
      </c>
      <c r="I156" s="27">
        <f ca="1">IF(c_cattime="Yes",VLOOKUP('Demand-Enforced'!$C156,T_fully_custom,MATCH(I$1,OFFSET(T_fully_custom,0,0,1,),0),0),"")</f>
        <v>1.4000000000000012E-2</v>
      </c>
      <c r="J156" s="29">
        <f t="shared" si="2"/>
        <v>1.6114649681528663</v>
      </c>
    </row>
    <row r="157" spans="1:10" x14ac:dyDescent="0.25">
      <c r="A157" s="1">
        <v>7</v>
      </c>
      <c r="B157" s="1">
        <v>11</v>
      </c>
      <c r="C157" s="1">
        <v>9300</v>
      </c>
      <c r="D157" s="5">
        <f>IF(c_type="As_components",VLOOKUP('Demand-Enforced'!C157,T_comp_constructed,4,0),VLOOKUP('Demand-Enforced'!C157,T_fully_custom,4,0))</f>
        <v>149</v>
      </c>
      <c r="E157" s="6">
        <f>IF(c_direct_type="Scalar_from_ambulance",c_direct_uplift*'Demand-Enforced'!D157,IF(c_direct_type="Fully_custom",VLOOKUP('Demand-Enforced'!C157,T_fully_custom,5,0),VLOOKUP(C157,[0]!T_comp_constructed,5,0)))</f>
        <v>263</v>
      </c>
      <c r="F157" s="27">
        <f ca="1">IF(c_cattime="Yes",VLOOKUP('Demand-Enforced'!$C157,T_fully_custom,MATCH(F$1,OFFSET(T_fully_custom,0,0,1,),0),0),"")</f>
        <v>0.13</v>
      </c>
      <c r="G157" s="27">
        <f ca="1">IF(c_cattime="Yes",VLOOKUP('Demand-Enforced'!$C157,T_fully_custom,MATCH(G$1,OFFSET(T_fully_custom,0,0,1,),0),0),"")</f>
        <v>0.67200000000000004</v>
      </c>
      <c r="H157" s="27">
        <f ca="1">IF(c_cattime="Yes",VLOOKUP('Demand-Enforced'!$C157,T_fully_custom,MATCH(H$1,OFFSET(T_fully_custom,0,0,1,),0),0),"")</f>
        <v>0.19</v>
      </c>
      <c r="I157" s="27">
        <f ca="1">IF(c_cattime="Yes",VLOOKUP('Demand-Enforced'!$C157,T_fully_custom,MATCH(I$1,OFFSET(T_fully_custom,0,0,1,),0),0),"")</f>
        <v>8.0000000000000071E-3</v>
      </c>
      <c r="J157" s="29">
        <f t="shared" si="2"/>
        <v>1.7651006711409396</v>
      </c>
    </row>
    <row r="158" spans="1:10" x14ac:dyDescent="0.25">
      <c r="A158" s="1">
        <v>7</v>
      </c>
      <c r="B158" s="1">
        <v>12</v>
      </c>
      <c r="C158" s="1">
        <v>9360</v>
      </c>
      <c r="D158" s="5">
        <f>IF(c_type="As_components",VLOOKUP('Demand-Enforced'!C158,T_comp_constructed,4,0),VLOOKUP('Demand-Enforced'!C158,T_fully_custom,4,0))</f>
        <v>147</v>
      </c>
      <c r="E158" s="6">
        <f>IF(c_direct_type="Scalar_from_ambulance",c_direct_uplift*'Demand-Enforced'!D158,IF(c_direct_type="Fully_custom",VLOOKUP('Demand-Enforced'!C158,T_fully_custom,5,0),VLOOKUP(C158,[0]!T_comp_constructed,5,0)))</f>
        <v>263</v>
      </c>
      <c r="F158" s="27">
        <f ca="1">IF(c_cattime="Yes",VLOOKUP('Demand-Enforced'!$C158,T_fully_custom,MATCH(F$1,OFFSET(T_fully_custom,0,0,1,),0),0),"")</f>
        <v>0.15</v>
      </c>
      <c r="G158" s="27">
        <f ca="1">IF(c_cattime="Yes",VLOOKUP('Demand-Enforced'!$C158,T_fully_custom,MATCH(G$1,OFFSET(T_fully_custom,0,0,1,),0),0),"")</f>
        <v>0.65700000000000003</v>
      </c>
      <c r="H158" s="27">
        <f ca="1">IF(c_cattime="Yes",VLOOKUP('Demand-Enforced'!$C158,T_fully_custom,MATCH(H$1,OFFSET(T_fully_custom,0,0,1,),0),0),"")</f>
        <v>0.19</v>
      </c>
      <c r="I158" s="27">
        <f ca="1">IF(c_cattime="Yes",VLOOKUP('Demand-Enforced'!$C158,T_fully_custom,MATCH(I$1,OFFSET(T_fully_custom,0,0,1,),0),0),"")</f>
        <v>2.9999999999998916E-3</v>
      </c>
      <c r="J158" s="29">
        <f t="shared" si="2"/>
        <v>1.7891156462585034</v>
      </c>
    </row>
    <row r="159" spans="1:10" x14ac:dyDescent="0.25">
      <c r="A159" s="1">
        <v>7</v>
      </c>
      <c r="B159" s="1">
        <v>13</v>
      </c>
      <c r="C159" s="1">
        <v>9420</v>
      </c>
      <c r="D159" s="5">
        <f>IF(c_type="As_components",VLOOKUP('Demand-Enforced'!C159,T_comp_constructed,4,0),VLOOKUP('Demand-Enforced'!C159,T_fully_custom,4,0))</f>
        <v>137</v>
      </c>
      <c r="E159" s="6">
        <f>IF(c_direct_type="Scalar_from_ambulance",c_direct_uplift*'Demand-Enforced'!D159,IF(c_direct_type="Fully_custom",VLOOKUP('Demand-Enforced'!C159,T_fully_custom,5,0),VLOOKUP(C159,[0]!T_comp_constructed,5,0)))</f>
        <v>253</v>
      </c>
      <c r="F159" s="27">
        <f ca="1">IF(c_cattime="Yes",VLOOKUP('Demand-Enforced'!$C159,T_fully_custom,MATCH(F$1,OFFSET(T_fully_custom,0,0,1,),0),0),"")</f>
        <v>0.16</v>
      </c>
      <c r="G159" s="27">
        <f ca="1">IF(c_cattime="Yes",VLOOKUP('Demand-Enforced'!$C159,T_fully_custom,MATCH(G$1,OFFSET(T_fully_custom,0,0,1,),0),0),"")</f>
        <v>0.64900000000000002</v>
      </c>
      <c r="H159" s="27">
        <f ca="1">IF(c_cattime="Yes",VLOOKUP('Demand-Enforced'!$C159,T_fully_custom,MATCH(H$1,OFFSET(T_fully_custom,0,0,1,),0),0),"")</f>
        <v>0.18</v>
      </c>
      <c r="I159" s="27">
        <f ca="1">IF(c_cattime="Yes",VLOOKUP('Demand-Enforced'!$C159,T_fully_custom,MATCH(I$1,OFFSET(T_fully_custom,0,0,1,),0),0),"")</f>
        <v>1.0999999999999899E-2</v>
      </c>
      <c r="J159" s="29">
        <f t="shared" si="2"/>
        <v>1.8467153284671534</v>
      </c>
    </row>
    <row r="160" spans="1:10" x14ac:dyDescent="0.25">
      <c r="A160" s="1">
        <v>7</v>
      </c>
      <c r="B160" s="1">
        <v>14</v>
      </c>
      <c r="C160" s="1">
        <v>9480</v>
      </c>
      <c r="D160" s="5">
        <f>IF(c_type="As_components",VLOOKUP('Demand-Enforced'!C160,T_comp_constructed,4,0),VLOOKUP('Demand-Enforced'!C160,T_fully_custom,4,0))</f>
        <v>121</v>
      </c>
      <c r="E160" s="6">
        <f>IF(c_direct_type="Scalar_from_ambulance",c_direct_uplift*'Demand-Enforced'!D160,IF(c_direct_type="Fully_custom",VLOOKUP('Demand-Enforced'!C160,T_fully_custom,5,0),VLOOKUP(C160,[0]!T_comp_constructed,5,0)))</f>
        <v>243</v>
      </c>
      <c r="F160" s="27">
        <f ca="1">IF(c_cattime="Yes",VLOOKUP('Demand-Enforced'!$C160,T_fully_custom,MATCH(F$1,OFFSET(T_fully_custom,0,0,1,),0),0),"")</f>
        <v>0.16</v>
      </c>
      <c r="G160" s="27">
        <f ca="1">IF(c_cattime="Yes",VLOOKUP('Demand-Enforced'!$C160,T_fully_custom,MATCH(G$1,OFFSET(T_fully_custom,0,0,1,),0),0),"")</f>
        <v>0.65</v>
      </c>
      <c r="H160" s="27">
        <f ca="1">IF(c_cattime="Yes",VLOOKUP('Demand-Enforced'!$C160,T_fully_custom,MATCH(H$1,OFFSET(T_fully_custom,0,0,1,),0),0),"")</f>
        <v>0.18</v>
      </c>
      <c r="I160" s="27">
        <f ca="1">IF(c_cattime="Yes",VLOOKUP('Demand-Enforced'!$C160,T_fully_custom,MATCH(I$1,OFFSET(T_fully_custom,0,0,1,),0),0),"")</f>
        <v>1.0000000000000009E-2</v>
      </c>
      <c r="J160" s="29">
        <f t="shared" si="2"/>
        <v>2.0082644628099175</v>
      </c>
    </row>
    <row r="161" spans="1:10" x14ac:dyDescent="0.25">
      <c r="A161" s="1">
        <v>7</v>
      </c>
      <c r="B161" s="1">
        <v>15</v>
      </c>
      <c r="C161" s="1">
        <v>9540</v>
      </c>
      <c r="D161" s="5">
        <f>IF(c_type="As_components",VLOOKUP('Demand-Enforced'!C161,T_comp_constructed,4,0),VLOOKUP('Demand-Enforced'!C161,T_fully_custom,4,0))</f>
        <v>129</v>
      </c>
      <c r="E161" s="6">
        <f>IF(c_direct_type="Scalar_from_ambulance",c_direct_uplift*'Demand-Enforced'!D161,IF(c_direct_type="Fully_custom",VLOOKUP('Demand-Enforced'!C161,T_fully_custom,5,0),VLOOKUP(C161,[0]!T_comp_constructed,5,0)))</f>
        <v>243</v>
      </c>
      <c r="F161" s="27">
        <f ca="1">IF(c_cattime="Yes",VLOOKUP('Demand-Enforced'!$C161,T_fully_custom,MATCH(F$1,OFFSET(T_fully_custom,0,0,1,),0),0),"")</f>
        <v>0.15</v>
      </c>
      <c r="G161" s="27">
        <f ca="1">IF(c_cattime="Yes",VLOOKUP('Demand-Enforced'!$C161,T_fully_custom,MATCH(G$1,OFFSET(T_fully_custom,0,0,1,),0),0),"")</f>
        <v>0.65300000000000002</v>
      </c>
      <c r="H161" s="27">
        <f ca="1">IF(c_cattime="Yes",VLOOKUP('Demand-Enforced'!$C161,T_fully_custom,MATCH(H$1,OFFSET(T_fully_custom,0,0,1,),0),0),"")</f>
        <v>0.19</v>
      </c>
      <c r="I161" s="27">
        <f ca="1">IF(c_cattime="Yes",VLOOKUP('Demand-Enforced'!$C161,T_fully_custom,MATCH(I$1,OFFSET(T_fully_custom,0,0,1,),0),0),"")</f>
        <v>6.9999999999998952E-3</v>
      </c>
      <c r="J161" s="29">
        <f t="shared" si="2"/>
        <v>1.8837209302325582</v>
      </c>
    </row>
    <row r="162" spans="1:10" x14ac:dyDescent="0.25">
      <c r="A162" s="1">
        <v>7</v>
      </c>
      <c r="B162" s="1">
        <v>16</v>
      </c>
      <c r="C162" s="1">
        <v>9600</v>
      </c>
      <c r="D162" s="5">
        <f>IF(c_type="As_components",VLOOKUP('Demand-Enforced'!C162,T_comp_constructed,4,0),VLOOKUP('Demand-Enforced'!C162,T_fully_custom,4,0))</f>
        <v>128</v>
      </c>
      <c r="E162" s="6">
        <f>IF(c_direct_type="Scalar_from_ambulance",c_direct_uplift*'Demand-Enforced'!D162,IF(c_direct_type="Fully_custom",VLOOKUP('Demand-Enforced'!C162,T_fully_custom,5,0),VLOOKUP(C162,[0]!T_comp_constructed,5,0)))</f>
        <v>243</v>
      </c>
      <c r="F162" s="27">
        <f ca="1">IF(c_cattime="Yes",VLOOKUP('Demand-Enforced'!$C162,T_fully_custom,MATCH(F$1,OFFSET(T_fully_custom,0,0,1,),0),0),"")</f>
        <v>0.17</v>
      </c>
      <c r="G162" s="27">
        <f ca="1">IF(c_cattime="Yes",VLOOKUP('Demand-Enforced'!$C162,T_fully_custom,MATCH(G$1,OFFSET(T_fully_custom,0,0,1,),0),0),"")</f>
        <v>0.64200000000000002</v>
      </c>
      <c r="H162" s="27">
        <f ca="1">IF(c_cattime="Yes",VLOOKUP('Demand-Enforced'!$C162,T_fully_custom,MATCH(H$1,OFFSET(T_fully_custom,0,0,1,),0),0),"")</f>
        <v>0.18</v>
      </c>
      <c r="I162" s="27">
        <f ca="1">IF(c_cattime="Yes",VLOOKUP('Demand-Enforced'!$C162,T_fully_custom,MATCH(I$1,OFFSET(T_fully_custom,0,0,1,),0),0),"")</f>
        <v>8.0000000000000071E-3</v>
      </c>
      <c r="J162" s="29">
        <f t="shared" si="2"/>
        <v>1.8984375</v>
      </c>
    </row>
    <row r="163" spans="1:10" x14ac:dyDescent="0.25">
      <c r="A163" s="1">
        <v>7</v>
      </c>
      <c r="B163" s="1">
        <v>17</v>
      </c>
      <c r="C163" s="1">
        <v>9660</v>
      </c>
      <c r="D163" s="5">
        <f>IF(c_type="As_components",VLOOKUP('Demand-Enforced'!C163,T_comp_constructed,4,0),VLOOKUP('Demand-Enforced'!C163,T_fully_custom,4,0))</f>
        <v>119</v>
      </c>
      <c r="E163" s="6">
        <f>IF(c_direct_type="Scalar_from_ambulance",c_direct_uplift*'Demand-Enforced'!D163,IF(c_direct_type="Fully_custom",VLOOKUP('Demand-Enforced'!C163,T_fully_custom,5,0),VLOOKUP(C163,[0]!T_comp_constructed,5,0)))</f>
        <v>253</v>
      </c>
      <c r="F163" s="27">
        <f ca="1">IF(c_cattime="Yes",VLOOKUP('Demand-Enforced'!$C163,T_fully_custom,MATCH(F$1,OFFSET(T_fully_custom,0,0,1,),0),0),"")</f>
        <v>0.18</v>
      </c>
      <c r="G163" s="27">
        <f ca="1">IF(c_cattime="Yes",VLOOKUP('Demand-Enforced'!$C163,T_fully_custom,MATCH(G$1,OFFSET(T_fully_custom,0,0,1,),0),0),"")</f>
        <v>0.63500000000000001</v>
      </c>
      <c r="H163" s="27">
        <f ca="1">IF(c_cattime="Yes",VLOOKUP('Demand-Enforced'!$C163,T_fully_custom,MATCH(H$1,OFFSET(T_fully_custom,0,0,1,),0),0),"")</f>
        <v>0.18</v>
      </c>
      <c r="I163" s="27">
        <f ca="1">IF(c_cattime="Yes",VLOOKUP('Demand-Enforced'!$C163,T_fully_custom,MATCH(I$1,OFFSET(T_fully_custom,0,0,1,),0),0),"")</f>
        <v>5.0000000000001155E-3</v>
      </c>
      <c r="J163" s="29">
        <f t="shared" si="2"/>
        <v>2.1260504201680672</v>
      </c>
    </row>
    <row r="164" spans="1:10" x14ac:dyDescent="0.25">
      <c r="A164" s="1">
        <v>7</v>
      </c>
      <c r="B164" s="1">
        <v>18</v>
      </c>
      <c r="C164" s="1">
        <v>9720</v>
      </c>
      <c r="D164" s="5">
        <f>IF(c_type="As_components",VLOOKUP('Demand-Enforced'!C164,T_comp_constructed,4,0),VLOOKUP('Demand-Enforced'!C164,T_fully_custom,4,0))</f>
        <v>126</v>
      </c>
      <c r="E164" s="6">
        <f>IF(c_direct_type="Scalar_from_ambulance",c_direct_uplift*'Demand-Enforced'!D164,IF(c_direct_type="Fully_custom",VLOOKUP('Demand-Enforced'!C164,T_fully_custom,5,0),VLOOKUP(C164,[0]!T_comp_constructed,5,0)))</f>
        <v>253</v>
      </c>
      <c r="F164" s="27">
        <f ca="1">IF(c_cattime="Yes",VLOOKUP('Demand-Enforced'!$C164,T_fully_custom,MATCH(F$1,OFFSET(T_fully_custom,0,0,1,),0),0),"")</f>
        <v>0.18</v>
      </c>
      <c r="G164" s="27">
        <f ca="1">IF(c_cattime="Yes",VLOOKUP('Demand-Enforced'!$C164,T_fully_custom,MATCH(G$1,OFFSET(T_fully_custom,0,0,1,),0),0),"")</f>
        <v>0.63500000000000001</v>
      </c>
      <c r="H164" s="27">
        <f ca="1">IF(c_cattime="Yes",VLOOKUP('Demand-Enforced'!$C164,T_fully_custom,MATCH(H$1,OFFSET(T_fully_custom,0,0,1,),0),0),"")</f>
        <v>0.18</v>
      </c>
      <c r="I164" s="27">
        <f ca="1">IF(c_cattime="Yes",VLOOKUP('Demand-Enforced'!$C164,T_fully_custom,MATCH(I$1,OFFSET(T_fully_custom,0,0,1,),0),0),"")</f>
        <v>5.0000000000001155E-3</v>
      </c>
      <c r="J164" s="29">
        <f t="shared" si="2"/>
        <v>2.0079365079365079</v>
      </c>
    </row>
    <row r="165" spans="1:10" x14ac:dyDescent="0.25">
      <c r="A165" s="1">
        <v>7</v>
      </c>
      <c r="B165" s="1">
        <v>19</v>
      </c>
      <c r="C165" s="1">
        <v>9780</v>
      </c>
      <c r="D165" s="5">
        <f>IF(c_type="As_components",VLOOKUP('Demand-Enforced'!C165,T_comp_constructed,4,0),VLOOKUP('Demand-Enforced'!C165,T_fully_custom,4,0))</f>
        <v>120</v>
      </c>
      <c r="E165" s="6">
        <f>IF(c_direct_type="Scalar_from_ambulance",c_direct_uplift*'Demand-Enforced'!D165,IF(c_direct_type="Fully_custom",VLOOKUP('Demand-Enforced'!C165,T_fully_custom,5,0),VLOOKUP(C165,[0]!T_comp_constructed,5,0)))</f>
        <v>243</v>
      </c>
      <c r="F165" s="27">
        <f ca="1">IF(c_cattime="Yes",VLOOKUP('Demand-Enforced'!$C165,T_fully_custom,MATCH(F$1,OFFSET(T_fully_custom,0,0,1,),0),0),"")</f>
        <v>0.18</v>
      </c>
      <c r="G165" s="27">
        <f ca="1">IF(c_cattime="Yes",VLOOKUP('Demand-Enforced'!$C165,T_fully_custom,MATCH(G$1,OFFSET(T_fully_custom,0,0,1,),0),0),"")</f>
        <v>0.63100000000000001</v>
      </c>
      <c r="H165" s="27">
        <f ca="1">IF(c_cattime="Yes",VLOOKUP('Demand-Enforced'!$C165,T_fully_custom,MATCH(H$1,OFFSET(T_fully_custom,0,0,1,),0),0),"")</f>
        <v>0.18</v>
      </c>
      <c r="I165" s="27">
        <f ca="1">IF(c_cattime="Yes",VLOOKUP('Demand-Enforced'!$C165,T_fully_custom,MATCH(I$1,OFFSET(T_fully_custom,0,0,1,),0),0),"")</f>
        <v>9.000000000000119E-3</v>
      </c>
      <c r="J165" s="29">
        <f t="shared" si="2"/>
        <v>2.0249999999999999</v>
      </c>
    </row>
    <row r="166" spans="1:10" x14ac:dyDescent="0.25">
      <c r="A166" s="1">
        <v>7</v>
      </c>
      <c r="B166" s="1">
        <v>20</v>
      </c>
      <c r="C166" s="1">
        <v>9840</v>
      </c>
      <c r="D166" s="5">
        <f>IF(c_type="As_components",VLOOKUP('Demand-Enforced'!C166,T_comp_constructed,4,0),VLOOKUP('Demand-Enforced'!C166,T_fully_custom,4,0))</f>
        <v>120</v>
      </c>
      <c r="E166" s="6">
        <f>IF(c_direct_type="Scalar_from_ambulance",c_direct_uplift*'Demand-Enforced'!D166,IF(c_direct_type="Fully_custom",VLOOKUP('Demand-Enforced'!C166,T_fully_custom,5,0),VLOOKUP(C166,[0]!T_comp_constructed,5,0)))</f>
        <v>223</v>
      </c>
      <c r="F166" s="27">
        <f ca="1">IF(c_cattime="Yes",VLOOKUP('Demand-Enforced'!$C166,T_fully_custom,MATCH(F$1,OFFSET(T_fully_custom,0,0,1,),0),0),"")</f>
        <v>0.17</v>
      </c>
      <c r="G166" s="27">
        <f ca="1">IF(c_cattime="Yes",VLOOKUP('Demand-Enforced'!$C166,T_fully_custom,MATCH(G$1,OFFSET(T_fully_custom,0,0,1,),0),0),"")</f>
        <v>0.64100000000000001</v>
      </c>
      <c r="H166" s="27">
        <f ca="1">IF(c_cattime="Yes",VLOOKUP('Demand-Enforced'!$C166,T_fully_custom,MATCH(H$1,OFFSET(T_fully_custom,0,0,1,),0),0),"")</f>
        <v>0.18</v>
      </c>
      <c r="I166" s="27">
        <f ca="1">IF(c_cattime="Yes",VLOOKUP('Demand-Enforced'!$C166,T_fully_custom,MATCH(I$1,OFFSET(T_fully_custom,0,0,1,),0),0),"")</f>
        <v>8.999999999999897E-3</v>
      </c>
      <c r="J166" s="29">
        <f t="shared" si="2"/>
        <v>1.8583333333333334</v>
      </c>
    </row>
    <row r="167" spans="1:10" x14ac:dyDescent="0.25">
      <c r="A167" s="1">
        <v>7</v>
      </c>
      <c r="B167" s="1">
        <v>21</v>
      </c>
      <c r="C167" s="1">
        <v>9900</v>
      </c>
      <c r="D167" s="5">
        <f>IF(c_type="As_components",VLOOKUP('Demand-Enforced'!C167,T_comp_constructed,4,0),VLOOKUP('Demand-Enforced'!C167,T_fully_custom,4,0))</f>
        <v>103</v>
      </c>
      <c r="E167" s="6">
        <f>IF(c_direct_type="Scalar_from_ambulance",c_direct_uplift*'Demand-Enforced'!D167,IF(c_direct_type="Fully_custom",VLOOKUP('Demand-Enforced'!C167,T_fully_custom,5,0),VLOOKUP(C167,[0]!T_comp_constructed,5,0)))</f>
        <v>182</v>
      </c>
      <c r="F167" s="27">
        <f ca="1">IF(c_cattime="Yes",VLOOKUP('Demand-Enforced'!$C167,T_fully_custom,MATCH(F$1,OFFSET(T_fully_custom,0,0,1,),0),0),"")</f>
        <v>0.18</v>
      </c>
      <c r="G167" s="27">
        <f ca="1">IF(c_cattime="Yes",VLOOKUP('Demand-Enforced'!$C167,T_fully_custom,MATCH(G$1,OFFSET(T_fully_custom,0,0,1,),0),0),"")</f>
        <v>0.63500000000000001</v>
      </c>
      <c r="H167" s="27">
        <f ca="1">IF(c_cattime="Yes",VLOOKUP('Demand-Enforced'!$C167,T_fully_custom,MATCH(H$1,OFFSET(T_fully_custom,0,0,1,),0),0),"")</f>
        <v>0.18</v>
      </c>
      <c r="I167" s="27">
        <f ca="1">IF(c_cattime="Yes",VLOOKUP('Demand-Enforced'!$C167,T_fully_custom,MATCH(I$1,OFFSET(T_fully_custom,0,0,1,),0),0),"")</f>
        <v>5.0000000000001155E-3</v>
      </c>
      <c r="J167" s="29">
        <f t="shared" si="2"/>
        <v>1.766990291262136</v>
      </c>
    </row>
    <row r="168" spans="1:10" x14ac:dyDescent="0.25">
      <c r="A168" s="1">
        <v>7</v>
      </c>
      <c r="B168" s="1">
        <v>22</v>
      </c>
      <c r="C168" s="1">
        <v>9960</v>
      </c>
      <c r="D168" s="5">
        <f>IF(c_type="As_components",VLOOKUP('Demand-Enforced'!C168,T_comp_constructed,4,0),VLOOKUP('Demand-Enforced'!C168,T_fully_custom,4,0))</f>
        <v>103</v>
      </c>
      <c r="E168" s="6">
        <f>IF(c_direct_type="Scalar_from_ambulance",c_direct_uplift*'Demand-Enforced'!D168,IF(c_direct_type="Fully_custom",VLOOKUP('Demand-Enforced'!C168,T_fully_custom,5,0),VLOOKUP(C168,[0]!T_comp_constructed,5,0)))</f>
        <v>162</v>
      </c>
      <c r="F168" s="27">
        <f ca="1">IF(c_cattime="Yes",VLOOKUP('Demand-Enforced'!$C168,T_fully_custom,MATCH(F$1,OFFSET(T_fully_custom,0,0,1,),0),0),"")</f>
        <v>0.2</v>
      </c>
      <c r="G168" s="27">
        <f ca="1">IF(c_cattime="Yes",VLOOKUP('Demand-Enforced'!$C168,T_fully_custom,MATCH(G$1,OFFSET(T_fully_custom,0,0,1,),0),0),"")</f>
        <v>0.61899999999999999</v>
      </c>
      <c r="H168" s="27">
        <f ca="1">IF(c_cattime="Yes",VLOOKUP('Demand-Enforced'!$C168,T_fully_custom,MATCH(H$1,OFFSET(T_fully_custom,0,0,1,),0),0),"")</f>
        <v>0.18</v>
      </c>
      <c r="I168" s="27">
        <f ca="1">IF(c_cattime="Yes",VLOOKUP('Demand-Enforced'!$C168,T_fully_custom,MATCH(I$1,OFFSET(T_fully_custom,0,0,1,),0),0),"")</f>
        <v>1.0000000000001119E-3</v>
      </c>
      <c r="J168" s="29">
        <f t="shared" si="2"/>
        <v>1.5728155339805825</v>
      </c>
    </row>
    <row r="169" spans="1:10" x14ac:dyDescent="0.25">
      <c r="A169" s="1">
        <v>7</v>
      </c>
      <c r="B169" s="1">
        <v>23</v>
      </c>
      <c r="C169" s="1">
        <v>10020</v>
      </c>
      <c r="D169" s="5">
        <f>IF(c_type="As_components",VLOOKUP('Demand-Enforced'!C169,T_comp_constructed,4,0),VLOOKUP('Demand-Enforced'!C169,T_fully_custom,4,0))</f>
        <v>93</v>
      </c>
      <c r="E169" s="6">
        <f>IF(c_direct_type="Scalar_from_ambulance",c_direct_uplift*'Demand-Enforced'!D169,IF(c_direct_type="Fully_custom",VLOOKUP('Demand-Enforced'!C169,T_fully_custom,5,0),VLOOKUP(C169,[0]!T_comp_constructed,5,0)))</f>
        <v>122</v>
      </c>
      <c r="F169" s="27">
        <f ca="1">IF(c_cattime="Yes",VLOOKUP('Demand-Enforced'!$C169,T_fully_custom,MATCH(F$1,OFFSET(T_fully_custom,0,0,1,),0),0),"")</f>
        <v>0.17</v>
      </c>
      <c r="G169" s="27">
        <f ca="1">IF(c_cattime="Yes",VLOOKUP('Demand-Enforced'!$C169,T_fully_custom,MATCH(G$1,OFFSET(T_fully_custom,0,0,1,),0),0),"")</f>
        <v>0.64300000000000002</v>
      </c>
      <c r="H169" s="27">
        <f ca="1">IF(c_cattime="Yes",VLOOKUP('Demand-Enforced'!$C169,T_fully_custom,MATCH(H$1,OFFSET(T_fully_custom,0,0,1,),0),0),"")</f>
        <v>0.18</v>
      </c>
      <c r="I169" s="27">
        <f ca="1">IF(c_cattime="Yes",VLOOKUP('Demand-Enforced'!$C169,T_fully_custom,MATCH(I$1,OFFSET(T_fully_custom,0,0,1,),0),0),"")</f>
        <v>6.9999999999998952E-3</v>
      </c>
      <c r="J169" s="29">
        <f t="shared" si="2"/>
        <v>1.3118279569892473</v>
      </c>
    </row>
    <row r="170" spans="1:10" x14ac:dyDescent="0.25">
      <c r="A170" s="1">
        <v>8</v>
      </c>
      <c r="B170" s="1">
        <v>0</v>
      </c>
      <c r="C170" s="1">
        <v>10080</v>
      </c>
      <c r="D170" s="5">
        <f>IF(c_type="As_components",VLOOKUP('Demand-Enforced'!C170,T_comp_constructed,4,0),VLOOKUP('Demand-Enforced'!C170,T_fully_custom,4,0))</f>
        <v>67</v>
      </c>
      <c r="E170" s="6">
        <f>IF(c_direct_type="Scalar_from_ambulance",c_direct_uplift*'Demand-Enforced'!D170,IF(c_direct_type="Fully_custom",VLOOKUP('Demand-Enforced'!C170,T_fully_custom,5,0),VLOOKUP(C170,[0]!T_comp_constructed,5,0)))</f>
        <v>116</v>
      </c>
      <c r="F170" s="27">
        <f ca="1">IF(c_cattime="Yes",VLOOKUP('Demand-Enforced'!$C170,T_fully_custom,MATCH(F$1,OFFSET(T_fully_custom,0,0,1,),0),0),"")</f>
        <v>0.17</v>
      </c>
      <c r="G170" s="27">
        <f ca="1">IF(c_cattime="Yes",VLOOKUP('Demand-Enforced'!$C170,T_fully_custom,MATCH(G$1,OFFSET(T_fully_custom,0,0,1,),0),0),"")</f>
        <v>0.63800000000000001</v>
      </c>
      <c r="H170" s="27">
        <f ca="1">IF(c_cattime="Yes",VLOOKUP('Demand-Enforced'!$C170,T_fully_custom,MATCH(H$1,OFFSET(T_fully_custom,0,0,1,),0),0),"")</f>
        <v>0.18</v>
      </c>
      <c r="I170" s="27">
        <f ca="1">IF(c_cattime="Yes",VLOOKUP('Demand-Enforced'!$C170,T_fully_custom,MATCH(I$1,OFFSET(T_fully_custom,0,0,1,),0),0),"")</f>
        <v>1.2000000000000011E-2</v>
      </c>
      <c r="J170" s="29">
        <f t="shared" si="2"/>
        <v>1.7313432835820894</v>
      </c>
    </row>
    <row r="171" spans="1:10" x14ac:dyDescent="0.25">
      <c r="A171" s="1">
        <v>8</v>
      </c>
      <c r="B171" s="1">
        <v>1</v>
      </c>
      <c r="C171" s="1">
        <v>10140</v>
      </c>
      <c r="D171" s="5">
        <f>IF(c_type="As_components",VLOOKUP('Demand-Enforced'!C171,T_comp_constructed,4,0),VLOOKUP('Demand-Enforced'!C171,T_fully_custom,4,0))</f>
        <v>67</v>
      </c>
      <c r="E171" s="6">
        <f>IF(c_direct_type="Scalar_from_ambulance",c_direct_uplift*'Demand-Enforced'!D171,IF(c_direct_type="Fully_custom",VLOOKUP('Demand-Enforced'!C171,T_fully_custom,5,0),VLOOKUP(C171,[0]!T_comp_constructed,5,0)))</f>
        <v>93</v>
      </c>
      <c r="F171" s="27">
        <f ca="1">IF(c_cattime="Yes",VLOOKUP('Demand-Enforced'!$C171,T_fully_custom,MATCH(F$1,OFFSET(T_fully_custom,0,0,1,),0),0),"")</f>
        <v>0.17</v>
      </c>
      <c r="G171" s="27">
        <f ca="1">IF(c_cattime="Yes",VLOOKUP('Demand-Enforced'!$C171,T_fully_custom,MATCH(G$1,OFFSET(T_fully_custom,0,0,1,),0),0),"")</f>
        <v>0.64100000000000001</v>
      </c>
      <c r="H171" s="27">
        <f ca="1">IF(c_cattime="Yes",VLOOKUP('Demand-Enforced'!$C171,T_fully_custom,MATCH(H$1,OFFSET(T_fully_custom,0,0,1,),0),0),"")</f>
        <v>0.18</v>
      </c>
      <c r="I171" s="27">
        <f ca="1">IF(c_cattime="Yes",VLOOKUP('Demand-Enforced'!$C171,T_fully_custom,MATCH(I$1,OFFSET(T_fully_custom,0,0,1,),0),0),"")</f>
        <v>8.999999999999897E-3</v>
      </c>
      <c r="J171" s="29">
        <f t="shared" si="2"/>
        <v>1.3880597014925373</v>
      </c>
    </row>
    <row r="172" spans="1:10" x14ac:dyDescent="0.25">
      <c r="A172" s="1">
        <v>8</v>
      </c>
      <c r="B172" s="1">
        <v>2</v>
      </c>
      <c r="C172" s="1">
        <v>10200</v>
      </c>
      <c r="D172" s="5">
        <f>IF(c_type="As_components",VLOOKUP('Demand-Enforced'!C172,T_comp_constructed,4,0),VLOOKUP('Demand-Enforced'!C172,T_fully_custom,4,0))</f>
        <v>59</v>
      </c>
      <c r="E172" s="6">
        <f>IF(c_direct_type="Scalar_from_ambulance",c_direct_uplift*'Demand-Enforced'!D172,IF(c_direct_type="Fully_custom",VLOOKUP('Demand-Enforced'!C172,T_fully_custom,5,0),VLOOKUP(C172,[0]!T_comp_constructed,5,0)))</f>
        <v>69</v>
      </c>
      <c r="F172" s="27">
        <f ca="1">IF(c_cattime="Yes",VLOOKUP('Demand-Enforced'!$C172,T_fully_custom,MATCH(F$1,OFFSET(T_fully_custom,0,0,1,),0),0),"")</f>
        <v>0.15</v>
      </c>
      <c r="G172" s="27">
        <f ca="1">IF(c_cattime="Yes",VLOOKUP('Demand-Enforced'!$C172,T_fully_custom,MATCH(G$1,OFFSET(T_fully_custom,0,0,1,),0),0),"")</f>
        <v>0.65700000000000003</v>
      </c>
      <c r="H172" s="27">
        <f ca="1">IF(c_cattime="Yes",VLOOKUP('Demand-Enforced'!$C172,T_fully_custom,MATCH(H$1,OFFSET(T_fully_custom,0,0,1,),0),0),"")</f>
        <v>0.19</v>
      </c>
      <c r="I172" s="27">
        <f ca="1">IF(c_cattime="Yes",VLOOKUP('Demand-Enforced'!$C172,T_fully_custom,MATCH(I$1,OFFSET(T_fully_custom,0,0,1,),0),0),"")</f>
        <v>2.9999999999998916E-3</v>
      </c>
      <c r="J172" s="29">
        <f t="shared" si="2"/>
        <v>1.1694915254237288</v>
      </c>
    </row>
    <row r="173" spans="1:10" x14ac:dyDescent="0.25">
      <c r="A173" s="1">
        <v>8</v>
      </c>
      <c r="B173" s="1">
        <v>3</v>
      </c>
      <c r="C173" s="1">
        <v>10260</v>
      </c>
      <c r="D173" s="5">
        <f>IF(c_type="As_components",VLOOKUP('Demand-Enforced'!C173,T_comp_constructed,4,0),VLOOKUP('Demand-Enforced'!C173,T_fully_custom,4,0))</f>
        <v>52</v>
      </c>
      <c r="E173" s="6">
        <f>IF(c_direct_type="Scalar_from_ambulance",c_direct_uplift*'Demand-Enforced'!D173,IF(c_direct_type="Fully_custom",VLOOKUP('Demand-Enforced'!C173,T_fully_custom,5,0),VLOOKUP(C173,[0]!T_comp_constructed,5,0)))</f>
        <v>58</v>
      </c>
      <c r="F173" s="27">
        <f ca="1">IF(c_cattime="Yes",VLOOKUP('Demand-Enforced'!$C173,T_fully_custom,MATCH(F$1,OFFSET(T_fully_custom,0,0,1,),0),0),"")</f>
        <v>0.13</v>
      </c>
      <c r="G173" s="27">
        <f ca="1">IF(c_cattime="Yes",VLOOKUP('Demand-Enforced'!$C173,T_fully_custom,MATCH(G$1,OFFSET(T_fully_custom,0,0,1,),0),0),"")</f>
        <v>0.67300000000000004</v>
      </c>
      <c r="H173" s="27">
        <f ca="1">IF(c_cattime="Yes",VLOOKUP('Demand-Enforced'!$C173,T_fully_custom,MATCH(H$1,OFFSET(T_fully_custom,0,0,1,),0),0),"")</f>
        <v>0.19</v>
      </c>
      <c r="I173" s="27">
        <f ca="1">IF(c_cattime="Yes",VLOOKUP('Demand-Enforced'!$C173,T_fully_custom,MATCH(I$1,OFFSET(T_fully_custom,0,0,1,),0),0),"")</f>
        <v>6.9999999999998952E-3</v>
      </c>
      <c r="J173" s="29">
        <f t="shared" si="2"/>
        <v>1.1153846153846154</v>
      </c>
    </row>
    <row r="174" spans="1:10" x14ac:dyDescent="0.25">
      <c r="A174" s="1">
        <v>8</v>
      </c>
      <c r="B174" s="1">
        <v>4</v>
      </c>
      <c r="C174" s="1">
        <v>10320</v>
      </c>
      <c r="D174" s="5">
        <f>IF(c_type="As_components",VLOOKUP('Demand-Enforced'!C174,T_comp_constructed,4,0),VLOOKUP('Demand-Enforced'!C174,T_fully_custom,4,0))</f>
        <v>53</v>
      </c>
      <c r="E174" s="6">
        <f>IF(c_direct_type="Scalar_from_ambulance",c_direct_uplift*'Demand-Enforced'!D174,IF(c_direct_type="Fully_custom",VLOOKUP('Demand-Enforced'!C174,T_fully_custom,5,0),VLOOKUP(C174,[0]!T_comp_constructed,5,0)))</f>
        <v>58</v>
      </c>
      <c r="F174" s="27">
        <f ca="1">IF(c_cattime="Yes",VLOOKUP('Demand-Enforced'!$C174,T_fully_custom,MATCH(F$1,OFFSET(T_fully_custom,0,0,1,),0),0),"")</f>
        <v>0.13</v>
      </c>
      <c r="G174" s="27">
        <f ca="1">IF(c_cattime="Yes",VLOOKUP('Demand-Enforced'!$C174,T_fully_custom,MATCH(G$1,OFFSET(T_fully_custom,0,0,1,),0),0),"")</f>
        <v>0.67500000000000004</v>
      </c>
      <c r="H174" s="27">
        <f ca="1">IF(c_cattime="Yes",VLOOKUP('Demand-Enforced'!$C174,T_fully_custom,MATCH(H$1,OFFSET(T_fully_custom,0,0,1,),0),0),"")</f>
        <v>0.19</v>
      </c>
      <c r="I174" s="27">
        <f ca="1">IF(c_cattime="Yes",VLOOKUP('Demand-Enforced'!$C174,T_fully_custom,MATCH(I$1,OFFSET(T_fully_custom,0,0,1,),0),0),"")</f>
        <v>4.9999999999998934E-3</v>
      </c>
      <c r="J174" s="29">
        <f t="shared" si="2"/>
        <v>1.0943396226415094</v>
      </c>
    </row>
    <row r="175" spans="1:10" x14ac:dyDescent="0.25">
      <c r="A175" s="1">
        <v>8</v>
      </c>
      <c r="B175" s="1">
        <v>5</v>
      </c>
      <c r="C175" s="1">
        <v>10380</v>
      </c>
      <c r="D175" s="5">
        <f>IF(c_type="As_components",VLOOKUP('Demand-Enforced'!C175,T_comp_constructed,4,0),VLOOKUP('Demand-Enforced'!C175,T_fully_custom,4,0))</f>
        <v>55</v>
      </c>
      <c r="E175" s="6">
        <f>IF(c_direct_type="Scalar_from_ambulance",c_direct_uplift*'Demand-Enforced'!D175,IF(c_direct_type="Fully_custom",VLOOKUP('Demand-Enforced'!C175,T_fully_custom,5,0),VLOOKUP(C175,[0]!T_comp_constructed,5,0)))</f>
        <v>58</v>
      </c>
      <c r="F175" s="27">
        <f ca="1">IF(c_cattime="Yes",VLOOKUP('Demand-Enforced'!$C175,T_fully_custom,MATCH(F$1,OFFSET(T_fully_custom,0,0,1,),0),0),"")</f>
        <v>0.13</v>
      </c>
      <c r="G175" s="27">
        <f ca="1">IF(c_cattime="Yes",VLOOKUP('Demand-Enforced'!$C175,T_fully_custom,MATCH(G$1,OFFSET(T_fully_custom,0,0,1,),0),0),"")</f>
        <v>0.67100000000000004</v>
      </c>
      <c r="H175" s="27">
        <f ca="1">IF(c_cattime="Yes",VLOOKUP('Demand-Enforced'!$C175,T_fully_custom,MATCH(H$1,OFFSET(T_fully_custom,0,0,1,),0),0),"")</f>
        <v>0.19</v>
      </c>
      <c r="I175" s="27">
        <f ca="1">IF(c_cattime="Yes",VLOOKUP('Demand-Enforced'!$C175,T_fully_custom,MATCH(I$1,OFFSET(T_fully_custom,0,0,1,),0),0),"")</f>
        <v>8.999999999999897E-3</v>
      </c>
      <c r="J175" s="29">
        <f t="shared" si="2"/>
        <v>1.0545454545454545</v>
      </c>
    </row>
    <row r="176" spans="1:10" x14ac:dyDescent="0.25">
      <c r="A176" s="1">
        <v>8</v>
      </c>
      <c r="B176" s="1">
        <v>6</v>
      </c>
      <c r="C176" s="1">
        <v>10440</v>
      </c>
      <c r="D176" s="5">
        <f>IF(c_type="As_components",VLOOKUP('Demand-Enforced'!C176,T_comp_constructed,4,0),VLOOKUP('Demand-Enforced'!C176,T_fully_custom,4,0))</f>
        <v>61</v>
      </c>
      <c r="E176" s="6">
        <f>IF(c_direct_type="Scalar_from_ambulance",c_direct_uplift*'Demand-Enforced'!D176,IF(c_direct_type="Fully_custom",VLOOKUP('Demand-Enforced'!C176,T_fully_custom,5,0),VLOOKUP(C176,[0]!T_comp_constructed,5,0)))</f>
        <v>58</v>
      </c>
      <c r="F176" s="27">
        <f ca="1">IF(c_cattime="Yes",VLOOKUP('Demand-Enforced'!$C176,T_fully_custom,MATCH(F$1,OFFSET(T_fully_custom,0,0,1,),0),0),"")</f>
        <v>0.12</v>
      </c>
      <c r="G176" s="27">
        <f ca="1">IF(c_cattime="Yes",VLOOKUP('Demand-Enforced'!$C176,T_fully_custom,MATCH(G$1,OFFSET(T_fully_custom,0,0,1,),0),0),"")</f>
        <v>0.68300000000000005</v>
      </c>
      <c r="H176" s="27">
        <f ca="1">IF(c_cattime="Yes",VLOOKUP('Demand-Enforced'!$C176,T_fully_custom,MATCH(H$1,OFFSET(T_fully_custom,0,0,1,),0),0),"")</f>
        <v>0.19</v>
      </c>
      <c r="I176" s="27">
        <f ca="1">IF(c_cattime="Yes",VLOOKUP('Demand-Enforced'!$C176,T_fully_custom,MATCH(I$1,OFFSET(T_fully_custom,0,0,1,),0),0),"")</f>
        <v>6.9999999999998952E-3</v>
      </c>
      <c r="J176" s="29">
        <f t="shared" si="2"/>
        <v>0.95081967213114749</v>
      </c>
    </row>
    <row r="177" spans="1:10" x14ac:dyDescent="0.25">
      <c r="A177" s="1">
        <v>8</v>
      </c>
      <c r="B177" s="1">
        <v>7</v>
      </c>
      <c r="C177" s="1">
        <v>10500</v>
      </c>
      <c r="D177" s="5">
        <f>IF(c_type="As_components",VLOOKUP('Demand-Enforced'!C177,T_comp_constructed,4,0),VLOOKUP('Demand-Enforced'!C177,T_fully_custom,4,0))</f>
        <v>88</v>
      </c>
      <c r="E177" s="6">
        <f>IF(c_direct_type="Scalar_from_ambulance",c_direct_uplift*'Demand-Enforced'!D177,IF(c_direct_type="Fully_custom",VLOOKUP('Demand-Enforced'!C177,T_fully_custom,5,0),VLOOKUP(C177,[0]!T_comp_constructed,5,0)))</f>
        <v>81</v>
      </c>
      <c r="F177" s="27">
        <f ca="1">IF(c_cattime="Yes",VLOOKUP('Demand-Enforced'!$C177,T_fully_custom,MATCH(F$1,OFFSET(T_fully_custom,0,0,1,),0),0),"")</f>
        <v>0.13</v>
      </c>
      <c r="G177" s="27">
        <f ca="1">IF(c_cattime="Yes",VLOOKUP('Demand-Enforced'!$C177,T_fully_custom,MATCH(G$1,OFFSET(T_fully_custom,0,0,1,),0),0),"")</f>
        <v>0.67500000000000004</v>
      </c>
      <c r="H177" s="27">
        <f ca="1">IF(c_cattime="Yes",VLOOKUP('Demand-Enforced'!$C177,T_fully_custom,MATCH(H$1,OFFSET(T_fully_custom,0,0,1,),0),0),"")</f>
        <v>0.19</v>
      </c>
      <c r="I177" s="27">
        <f ca="1">IF(c_cattime="Yes",VLOOKUP('Demand-Enforced'!$C177,T_fully_custom,MATCH(I$1,OFFSET(T_fully_custom,0,0,1,),0),0),"")</f>
        <v>4.9999999999998934E-3</v>
      </c>
      <c r="J177" s="29">
        <f t="shared" si="2"/>
        <v>0.92045454545454541</v>
      </c>
    </row>
    <row r="178" spans="1:10" x14ac:dyDescent="0.25">
      <c r="A178" s="1">
        <v>8</v>
      </c>
      <c r="B178" s="1">
        <v>8</v>
      </c>
      <c r="C178" s="1">
        <v>10560</v>
      </c>
      <c r="D178" s="5">
        <f>IF(c_type="As_components",VLOOKUP('Demand-Enforced'!C178,T_comp_constructed,4,0),VLOOKUP('Demand-Enforced'!C178,T_fully_custom,4,0))</f>
        <v>112</v>
      </c>
      <c r="E178" s="6">
        <f>IF(c_direct_type="Scalar_from_ambulance",c_direct_uplift*'Demand-Enforced'!D178,IF(c_direct_type="Fully_custom",VLOOKUP('Demand-Enforced'!C178,T_fully_custom,5,0),VLOOKUP(C178,[0]!T_comp_constructed,5,0)))</f>
        <v>150</v>
      </c>
      <c r="F178" s="27">
        <f ca="1">IF(c_cattime="Yes",VLOOKUP('Demand-Enforced'!$C178,T_fully_custom,MATCH(F$1,OFFSET(T_fully_custom,0,0,1,),0),0),"")</f>
        <v>0.12</v>
      </c>
      <c r="G178" s="27">
        <f ca="1">IF(c_cattime="Yes",VLOOKUP('Demand-Enforced'!$C178,T_fully_custom,MATCH(G$1,OFFSET(T_fully_custom,0,0,1,),0),0),"")</f>
        <v>0.67900000000000005</v>
      </c>
      <c r="H178" s="27">
        <f ca="1">IF(c_cattime="Yes",VLOOKUP('Demand-Enforced'!$C178,T_fully_custom,MATCH(H$1,OFFSET(T_fully_custom,0,0,1,),0),0),"")</f>
        <v>0.19</v>
      </c>
      <c r="I178" s="27">
        <f ca="1">IF(c_cattime="Yes",VLOOKUP('Demand-Enforced'!$C178,T_fully_custom,MATCH(I$1,OFFSET(T_fully_custom,0,0,1,),0),0),"")</f>
        <v>1.0999999999999899E-2</v>
      </c>
      <c r="J178" s="29">
        <f t="shared" si="2"/>
        <v>1.3392857142857142</v>
      </c>
    </row>
    <row r="179" spans="1:10" x14ac:dyDescent="0.25">
      <c r="A179" s="1">
        <v>8</v>
      </c>
      <c r="B179" s="1">
        <v>9</v>
      </c>
      <c r="C179" s="1">
        <v>10620</v>
      </c>
      <c r="D179" s="5">
        <f>IF(c_type="As_components",VLOOKUP('Demand-Enforced'!C179,T_comp_constructed,4,0),VLOOKUP('Demand-Enforced'!C179,T_fully_custom,4,0))</f>
        <v>135</v>
      </c>
      <c r="E179" s="6">
        <f>IF(c_direct_type="Scalar_from_ambulance",c_direct_uplift*'Demand-Enforced'!D179,IF(c_direct_type="Fully_custom",VLOOKUP('Demand-Enforced'!C179,T_fully_custom,5,0),VLOOKUP(C179,[0]!T_comp_constructed,5,0)))</f>
        <v>255</v>
      </c>
      <c r="F179" s="27">
        <f ca="1">IF(c_cattime="Yes",VLOOKUP('Demand-Enforced'!$C179,T_fully_custom,MATCH(F$1,OFFSET(T_fully_custom,0,0,1,),0),0),"")</f>
        <v>0.13</v>
      </c>
      <c r="G179" s="27">
        <f ca="1">IF(c_cattime="Yes",VLOOKUP('Demand-Enforced'!$C179,T_fully_custom,MATCH(G$1,OFFSET(T_fully_custom,0,0,1,),0),0),"")</f>
        <v>0.67300000000000004</v>
      </c>
      <c r="H179" s="27">
        <f ca="1">IF(c_cattime="Yes",VLOOKUP('Demand-Enforced'!$C179,T_fully_custom,MATCH(H$1,OFFSET(T_fully_custom,0,0,1,),0),0),"")</f>
        <v>0.19</v>
      </c>
      <c r="I179" s="27">
        <f ca="1">IF(c_cattime="Yes",VLOOKUP('Demand-Enforced'!$C179,T_fully_custom,MATCH(I$1,OFFSET(T_fully_custom,0,0,1,),0),0),"")</f>
        <v>6.9999999999998952E-3</v>
      </c>
      <c r="J179" s="29">
        <f t="shared" si="2"/>
        <v>1.8888888888888888</v>
      </c>
    </row>
    <row r="180" spans="1:10" x14ac:dyDescent="0.25">
      <c r="A180" s="1">
        <v>8</v>
      </c>
      <c r="B180" s="1">
        <v>10</v>
      </c>
      <c r="C180" s="1">
        <v>10680</v>
      </c>
      <c r="D180" s="5">
        <f>IF(c_type="As_components",VLOOKUP('Demand-Enforced'!C180,T_comp_constructed,4,0),VLOOKUP('Demand-Enforced'!C180,T_fully_custom,4,0))</f>
        <v>140</v>
      </c>
      <c r="E180" s="6">
        <f>IF(c_direct_type="Scalar_from_ambulance",c_direct_uplift*'Demand-Enforced'!D180,IF(c_direct_type="Fully_custom",VLOOKUP('Demand-Enforced'!C180,T_fully_custom,5,0),VLOOKUP(C180,[0]!T_comp_constructed,5,0)))</f>
        <v>289</v>
      </c>
      <c r="F180" s="27">
        <f ca="1">IF(c_cattime="Yes",VLOOKUP('Demand-Enforced'!$C180,T_fully_custom,MATCH(F$1,OFFSET(T_fully_custom,0,0,1,),0),0),"")</f>
        <v>0.12</v>
      </c>
      <c r="G180" s="27">
        <f ca="1">IF(c_cattime="Yes",VLOOKUP('Demand-Enforced'!$C180,T_fully_custom,MATCH(G$1,OFFSET(T_fully_custom,0,0,1,),0),0),"")</f>
        <v>0.67600000000000005</v>
      </c>
      <c r="H180" s="27">
        <f ca="1">IF(c_cattime="Yes",VLOOKUP('Demand-Enforced'!$C180,T_fully_custom,MATCH(H$1,OFFSET(T_fully_custom,0,0,1,),0),0),"")</f>
        <v>0.19</v>
      </c>
      <c r="I180" s="27">
        <f ca="1">IF(c_cattime="Yes",VLOOKUP('Demand-Enforced'!$C180,T_fully_custom,MATCH(I$1,OFFSET(T_fully_custom,0,0,1,),0),0),"")</f>
        <v>1.4000000000000012E-2</v>
      </c>
      <c r="J180" s="29">
        <f t="shared" si="2"/>
        <v>2.0642857142857145</v>
      </c>
    </row>
    <row r="181" spans="1:10" x14ac:dyDescent="0.25">
      <c r="A181" s="1">
        <v>8</v>
      </c>
      <c r="B181" s="1">
        <v>11</v>
      </c>
      <c r="C181" s="1">
        <v>10740</v>
      </c>
      <c r="D181" s="5">
        <f>IF(c_type="As_components",VLOOKUP('Demand-Enforced'!C181,T_comp_constructed,4,0),VLOOKUP('Demand-Enforced'!C181,T_fully_custom,4,0))</f>
        <v>143</v>
      </c>
      <c r="E181" s="6">
        <f>IF(c_direct_type="Scalar_from_ambulance",c_direct_uplift*'Demand-Enforced'!D181,IF(c_direct_type="Fully_custom",VLOOKUP('Demand-Enforced'!C181,T_fully_custom,5,0),VLOOKUP(C181,[0]!T_comp_constructed,5,0)))</f>
        <v>301</v>
      </c>
      <c r="F181" s="27">
        <f ca="1">IF(c_cattime="Yes",VLOOKUP('Demand-Enforced'!$C181,T_fully_custom,MATCH(F$1,OFFSET(T_fully_custom,0,0,1,),0),0),"")</f>
        <v>0.13</v>
      </c>
      <c r="G181" s="27">
        <f ca="1">IF(c_cattime="Yes",VLOOKUP('Demand-Enforced'!$C181,T_fully_custom,MATCH(G$1,OFFSET(T_fully_custom,0,0,1,),0),0),"")</f>
        <v>0.67200000000000004</v>
      </c>
      <c r="H181" s="27">
        <f ca="1">IF(c_cattime="Yes",VLOOKUP('Demand-Enforced'!$C181,T_fully_custom,MATCH(H$1,OFFSET(T_fully_custom,0,0,1,),0),0),"")</f>
        <v>0.19</v>
      </c>
      <c r="I181" s="27">
        <f ca="1">IF(c_cattime="Yes",VLOOKUP('Demand-Enforced'!$C181,T_fully_custom,MATCH(I$1,OFFSET(T_fully_custom,0,0,1,),0),0),"")</f>
        <v>8.0000000000000071E-3</v>
      </c>
      <c r="J181" s="29">
        <f t="shared" si="2"/>
        <v>2.104895104895105</v>
      </c>
    </row>
    <row r="182" spans="1:10" x14ac:dyDescent="0.25">
      <c r="A182" s="1">
        <v>8</v>
      </c>
      <c r="B182" s="1">
        <v>12</v>
      </c>
      <c r="C182" s="1">
        <v>10800</v>
      </c>
      <c r="D182" s="5">
        <f>IF(c_type="As_components",VLOOKUP('Demand-Enforced'!C182,T_comp_constructed,4,0),VLOOKUP('Demand-Enforced'!C182,T_fully_custom,4,0))</f>
        <v>141</v>
      </c>
      <c r="E182" s="6">
        <f>IF(c_direct_type="Scalar_from_ambulance",c_direct_uplift*'Demand-Enforced'!D182,IF(c_direct_type="Fully_custom",VLOOKUP('Demand-Enforced'!C182,T_fully_custom,5,0),VLOOKUP(C182,[0]!T_comp_constructed,5,0)))</f>
        <v>301</v>
      </c>
      <c r="F182" s="27">
        <f ca="1">IF(c_cattime="Yes",VLOOKUP('Demand-Enforced'!$C182,T_fully_custom,MATCH(F$1,OFFSET(T_fully_custom,0,0,1,),0),0),"")</f>
        <v>0.15</v>
      </c>
      <c r="G182" s="27">
        <f ca="1">IF(c_cattime="Yes",VLOOKUP('Demand-Enforced'!$C182,T_fully_custom,MATCH(G$1,OFFSET(T_fully_custom,0,0,1,),0),0),"")</f>
        <v>0.65700000000000003</v>
      </c>
      <c r="H182" s="27">
        <f ca="1">IF(c_cattime="Yes",VLOOKUP('Demand-Enforced'!$C182,T_fully_custom,MATCH(H$1,OFFSET(T_fully_custom,0,0,1,),0),0),"")</f>
        <v>0.19</v>
      </c>
      <c r="I182" s="27">
        <f ca="1">IF(c_cattime="Yes",VLOOKUP('Demand-Enforced'!$C182,T_fully_custom,MATCH(I$1,OFFSET(T_fully_custom,0,0,1,),0),0),"")</f>
        <v>2.9999999999998916E-3</v>
      </c>
      <c r="J182" s="29">
        <f t="shared" si="2"/>
        <v>2.1347517730496453</v>
      </c>
    </row>
    <row r="183" spans="1:10" x14ac:dyDescent="0.25">
      <c r="A183" s="1">
        <v>8</v>
      </c>
      <c r="B183" s="1">
        <v>13</v>
      </c>
      <c r="C183" s="1">
        <v>10860</v>
      </c>
      <c r="D183" s="5">
        <f>IF(c_type="As_components",VLOOKUP('Demand-Enforced'!C183,T_comp_constructed,4,0),VLOOKUP('Demand-Enforced'!C183,T_fully_custom,4,0))</f>
        <v>130</v>
      </c>
      <c r="E183" s="6">
        <f>IF(c_direct_type="Scalar_from_ambulance",c_direct_uplift*'Demand-Enforced'!D183,IF(c_direct_type="Fully_custom",VLOOKUP('Demand-Enforced'!C183,T_fully_custom,5,0),VLOOKUP(C183,[0]!T_comp_constructed,5,0)))</f>
        <v>289</v>
      </c>
      <c r="F183" s="27">
        <f ca="1">IF(c_cattime="Yes",VLOOKUP('Demand-Enforced'!$C183,T_fully_custom,MATCH(F$1,OFFSET(T_fully_custom,0,0,1,),0),0),"")</f>
        <v>0.16</v>
      </c>
      <c r="G183" s="27">
        <f ca="1">IF(c_cattime="Yes",VLOOKUP('Demand-Enforced'!$C183,T_fully_custom,MATCH(G$1,OFFSET(T_fully_custom,0,0,1,),0),0),"")</f>
        <v>0.64900000000000002</v>
      </c>
      <c r="H183" s="27">
        <f ca="1">IF(c_cattime="Yes",VLOOKUP('Demand-Enforced'!$C183,T_fully_custom,MATCH(H$1,OFFSET(T_fully_custom,0,0,1,),0),0),"")</f>
        <v>0.18</v>
      </c>
      <c r="I183" s="27">
        <f ca="1">IF(c_cattime="Yes",VLOOKUP('Demand-Enforced'!$C183,T_fully_custom,MATCH(I$1,OFFSET(T_fully_custom,0,0,1,),0),0),"")</f>
        <v>1.0999999999999899E-2</v>
      </c>
      <c r="J183" s="29">
        <f t="shared" si="2"/>
        <v>2.2230769230769232</v>
      </c>
    </row>
    <row r="184" spans="1:10" x14ac:dyDescent="0.25">
      <c r="A184" s="1">
        <v>8</v>
      </c>
      <c r="B184" s="1">
        <v>14</v>
      </c>
      <c r="C184" s="1">
        <v>10920</v>
      </c>
      <c r="D184" s="5">
        <f>IF(c_type="As_components",VLOOKUP('Demand-Enforced'!C184,T_comp_constructed,4,0),VLOOKUP('Demand-Enforced'!C184,T_fully_custom,4,0))</f>
        <v>125</v>
      </c>
      <c r="E184" s="6">
        <f>IF(c_direct_type="Scalar_from_ambulance",c_direct_uplift*'Demand-Enforced'!D184,IF(c_direct_type="Fully_custom",VLOOKUP('Demand-Enforced'!C184,T_fully_custom,5,0),VLOOKUP(C184,[0]!T_comp_constructed,5,0)))</f>
        <v>278</v>
      </c>
      <c r="F184" s="27">
        <f ca="1">IF(c_cattime="Yes",VLOOKUP('Demand-Enforced'!$C184,T_fully_custom,MATCH(F$1,OFFSET(T_fully_custom,0,0,1,),0),0),"")</f>
        <v>0.16</v>
      </c>
      <c r="G184" s="27">
        <f ca="1">IF(c_cattime="Yes",VLOOKUP('Demand-Enforced'!$C184,T_fully_custom,MATCH(G$1,OFFSET(T_fully_custom,0,0,1,),0),0),"")</f>
        <v>0.65</v>
      </c>
      <c r="H184" s="27">
        <f ca="1">IF(c_cattime="Yes",VLOOKUP('Demand-Enforced'!$C184,T_fully_custom,MATCH(H$1,OFFSET(T_fully_custom,0,0,1,),0),0),"")</f>
        <v>0.18</v>
      </c>
      <c r="I184" s="27">
        <f ca="1">IF(c_cattime="Yes",VLOOKUP('Demand-Enforced'!$C184,T_fully_custom,MATCH(I$1,OFFSET(T_fully_custom,0,0,1,),0),0),"")</f>
        <v>1.0000000000000009E-2</v>
      </c>
      <c r="J184" s="29">
        <f t="shared" si="2"/>
        <v>2.2240000000000002</v>
      </c>
    </row>
    <row r="185" spans="1:10" x14ac:dyDescent="0.25">
      <c r="A185" s="1">
        <v>8</v>
      </c>
      <c r="B185" s="1">
        <v>15</v>
      </c>
      <c r="C185" s="1">
        <v>10980</v>
      </c>
      <c r="D185" s="5">
        <f>IF(c_type="As_components",VLOOKUP('Demand-Enforced'!C185,T_comp_constructed,4,0),VLOOKUP('Demand-Enforced'!C185,T_fully_custom,4,0))</f>
        <v>126</v>
      </c>
      <c r="E185" s="6">
        <f>IF(c_direct_type="Scalar_from_ambulance",c_direct_uplift*'Demand-Enforced'!D185,IF(c_direct_type="Fully_custom",VLOOKUP('Demand-Enforced'!C185,T_fully_custom,5,0),VLOOKUP(C185,[0]!T_comp_constructed,5,0)))</f>
        <v>278</v>
      </c>
      <c r="F185" s="27">
        <f ca="1">IF(c_cattime="Yes",VLOOKUP('Demand-Enforced'!$C185,T_fully_custom,MATCH(F$1,OFFSET(T_fully_custom,0,0,1,),0),0),"")</f>
        <v>0.15</v>
      </c>
      <c r="G185" s="27">
        <f ca="1">IF(c_cattime="Yes",VLOOKUP('Demand-Enforced'!$C185,T_fully_custom,MATCH(G$1,OFFSET(T_fully_custom,0,0,1,),0),0),"")</f>
        <v>0.65300000000000002</v>
      </c>
      <c r="H185" s="27">
        <f ca="1">IF(c_cattime="Yes",VLOOKUP('Demand-Enforced'!$C185,T_fully_custom,MATCH(H$1,OFFSET(T_fully_custom,0,0,1,),0),0),"")</f>
        <v>0.19</v>
      </c>
      <c r="I185" s="27">
        <f ca="1">IF(c_cattime="Yes",VLOOKUP('Demand-Enforced'!$C185,T_fully_custom,MATCH(I$1,OFFSET(T_fully_custom,0,0,1,),0),0),"")</f>
        <v>6.9999999999998952E-3</v>
      </c>
      <c r="J185" s="29">
        <f t="shared" si="2"/>
        <v>2.2063492063492065</v>
      </c>
    </row>
    <row r="186" spans="1:10" x14ac:dyDescent="0.25">
      <c r="A186" s="1">
        <v>8</v>
      </c>
      <c r="B186" s="1">
        <v>16</v>
      </c>
      <c r="C186" s="1">
        <v>11040</v>
      </c>
      <c r="D186" s="5">
        <f>IF(c_type="As_components",VLOOKUP('Demand-Enforced'!C186,T_comp_constructed,4,0),VLOOKUP('Demand-Enforced'!C186,T_fully_custom,4,0))</f>
        <v>124</v>
      </c>
      <c r="E186" s="6">
        <f>IF(c_direct_type="Scalar_from_ambulance",c_direct_uplift*'Demand-Enforced'!D186,IF(c_direct_type="Fully_custom",VLOOKUP('Demand-Enforced'!C186,T_fully_custom,5,0),VLOOKUP(C186,[0]!T_comp_constructed,5,0)))</f>
        <v>278</v>
      </c>
      <c r="F186" s="27">
        <f ca="1">IF(c_cattime="Yes",VLOOKUP('Demand-Enforced'!$C186,T_fully_custom,MATCH(F$1,OFFSET(T_fully_custom,0,0,1,),0),0),"")</f>
        <v>0.17</v>
      </c>
      <c r="G186" s="27">
        <f ca="1">IF(c_cattime="Yes",VLOOKUP('Demand-Enforced'!$C186,T_fully_custom,MATCH(G$1,OFFSET(T_fully_custom,0,0,1,),0),0),"")</f>
        <v>0.64200000000000002</v>
      </c>
      <c r="H186" s="27">
        <f ca="1">IF(c_cattime="Yes",VLOOKUP('Demand-Enforced'!$C186,T_fully_custom,MATCH(H$1,OFFSET(T_fully_custom,0,0,1,),0),0),"")</f>
        <v>0.18</v>
      </c>
      <c r="I186" s="27">
        <f ca="1">IF(c_cattime="Yes",VLOOKUP('Demand-Enforced'!$C186,T_fully_custom,MATCH(I$1,OFFSET(T_fully_custom,0,0,1,),0),0),"")</f>
        <v>8.0000000000000071E-3</v>
      </c>
      <c r="J186" s="29">
        <f t="shared" si="2"/>
        <v>2.2419354838709675</v>
      </c>
    </row>
    <row r="187" spans="1:10" x14ac:dyDescent="0.25">
      <c r="A187" s="1">
        <v>8</v>
      </c>
      <c r="B187" s="1">
        <v>17</v>
      </c>
      <c r="C187" s="1">
        <v>11100</v>
      </c>
      <c r="D187" s="5">
        <f>IF(c_type="As_components",VLOOKUP('Demand-Enforced'!C187,T_comp_constructed,4,0),VLOOKUP('Demand-Enforced'!C187,T_fully_custom,4,0))</f>
        <v>115</v>
      </c>
      <c r="E187" s="6">
        <f>IF(c_direct_type="Scalar_from_ambulance",c_direct_uplift*'Demand-Enforced'!D187,IF(c_direct_type="Fully_custom",VLOOKUP('Demand-Enforced'!C187,T_fully_custom,5,0),VLOOKUP(C187,[0]!T_comp_constructed,5,0)))</f>
        <v>289</v>
      </c>
      <c r="F187" s="27">
        <f ca="1">IF(c_cattime="Yes",VLOOKUP('Demand-Enforced'!$C187,T_fully_custom,MATCH(F$1,OFFSET(T_fully_custom,0,0,1,),0),0),"")</f>
        <v>0.18</v>
      </c>
      <c r="G187" s="27">
        <f ca="1">IF(c_cattime="Yes",VLOOKUP('Demand-Enforced'!$C187,T_fully_custom,MATCH(G$1,OFFSET(T_fully_custom,0,0,1,),0),0),"")</f>
        <v>0.63500000000000001</v>
      </c>
      <c r="H187" s="27">
        <f ca="1">IF(c_cattime="Yes",VLOOKUP('Demand-Enforced'!$C187,T_fully_custom,MATCH(H$1,OFFSET(T_fully_custom,0,0,1,),0),0),"")</f>
        <v>0.18</v>
      </c>
      <c r="I187" s="27">
        <f ca="1">IF(c_cattime="Yes",VLOOKUP('Demand-Enforced'!$C187,T_fully_custom,MATCH(I$1,OFFSET(T_fully_custom,0,0,1,),0),0),"")</f>
        <v>5.0000000000001155E-3</v>
      </c>
      <c r="J187" s="29">
        <f t="shared" si="2"/>
        <v>2.5130434782608697</v>
      </c>
    </row>
    <row r="188" spans="1:10" x14ac:dyDescent="0.25">
      <c r="A188" s="1">
        <v>8</v>
      </c>
      <c r="B188" s="1">
        <v>18</v>
      </c>
      <c r="C188" s="1">
        <v>11160</v>
      </c>
      <c r="D188" s="5">
        <f>IF(c_type="As_components",VLOOKUP('Demand-Enforced'!C188,T_comp_constructed,4,0),VLOOKUP('Demand-Enforced'!C188,T_fully_custom,4,0))</f>
        <v>118</v>
      </c>
      <c r="E188" s="6">
        <f>IF(c_direct_type="Scalar_from_ambulance",c_direct_uplift*'Demand-Enforced'!D188,IF(c_direct_type="Fully_custom",VLOOKUP('Demand-Enforced'!C188,T_fully_custom,5,0),VLOOKUP(C188,[0]!T_comp_constructed,5,0)))</f>
        <v>289</v>
      </c>
      <c r="F188" s="27">
        <f ca="1">IF(c_cattime="Yes",VLOOKUP('Demand-Enforced'!$C188,T_fully_custom,MATCH(F$1,OFFSET(T_fully_custom,0,0,1,),0),0),"")</f>
        <v>0.18</v>
      </c>
      <c r="G188" s="27">
        <f ca="1">IF(c_cattime="Yes",VLOOKUP('Demand-Enforced'!$C188,T_fully_custom,MATCH(G$1,OFFSET(T_fully_custom,0,0,1,),0),0),"")</f>
        <v>0.63500000000000001</v>
      </c>
      <c r="H188" s="27">
        <f ca="1">IF(c_cattime="Yes",VLOOKUP('Demand-Enforced'!$C188,T_fully_custom,MATCH(H$1,OFFSET(T_fully_custom,0,0,1,),0),0),"")</f>
        <v>0.18</v>
      </c>
      <c r="I188" s="27">
        <f ca="1">IF(c_cattime="Yes",VLOOKUP('Demand-Enforced'!$C188,T_fully_custom,MATCH(I$1,OFFSET(T_fully_custom,0,0,1,),0),0),"")</f>
        <v>5.0000000000001155E-3</v>
      </c>
      <c r="J188" s="29">
        <f t="shared" si="2"/>
        <v>2.4491525423728815</v>
      </c>
    </row>
    <row r="189" spans="1:10" x14ac:dyDescent="0.25">
      <c r="A189" s="1">
        <v>8</v>
      </c>
      <c r="B189" s="1">
        <v>19</v>
      </c>
      <c r="C189" s="1">
        <v>11220</v>
      </c>
      <c r="D189" s="5">
        <f>IF(c_type="As_components",VLOOKUP('Demand-Enforced'!C189,T_comp_constructed,4,0),VLOOKUP('Demand-Enforced'!C189,T_fully_custom,4,0))</f>
        <v>112</v>
      </c>
      <c r="E189" s="6">
        <f>IF(c_direct_type="Scalar_from_ambulance",c_direct_uplift*'Demand-Enforced'!D189,IF(c_direct_type="Fully_custom",VLOOKUP('Demand-Enforced'!C189,T_fully_custom,5,0),VLOOKUP(C189,[0]!T_comp_constructed,5,0)))</f>
        <v>278</v>
      </c>
      <c r="F189" s="27">
        <f ca="1">IF(c_cattime="Yes",VLOOKUP('Demand-Enforced'!$C189,T_fully_custom,MATCH(F$1,OFFSET(T_fully_custom,0,0,1,),0),0),"")</f>
        <v>0.18</v>
      </c>
      <c r="G189" s="27">
        <f ca="1">IF(c_cattime="Yes",VLOOKUP('Demand-Enforced'!$C189,T_fully_custom,MATCH(G$1,OFFSET(T_fully_custom,0,0,1,),0),0),"")</f>
        <v>0.63100000000000001</v>
      </c>
      <c r="H189" s="27">
        <f ca="1">IF(c_cattime="Yes",VLOOKUP('Demand-Enforced'!$C189,T_fully_custom,MATCH(H$1,OFFSET(T_fully_custom,0,0,1,),0),0),"")</f>
        <v>0.18</v>
      </c>
      <c r="I189" s="27">
        <f ca="1">IF(c_cattime="Yes",VLOOKUP('Demand-Enforced'!$C189,T_fully_custom,MATCH(I$1,OFFSET(T_fully_custom,0,0,1,),0),0),"")</f>
        <v>9.000000000000119E-3</v>
      </c>
      <c r="J189" s="29">
        <f t="shared" si="2"/>
        <v>2.4821428571428572</v>
      </c>
    </row>
    <row r="190" spans="1:10" x14ac:dyDescent="0.25">
      <c r="A190" s="1">
        <v>8</v>
      </c>
      <c r="B190" s="1">
        <v>20</v>
      </c>
      <c r="C190" s="1">
        <v>11280</v>
      </c>
      <c r="D190" s="5">
        <f>IF(c_type="As_components",VLOOKUP('Demand-Enforced'!C190,T_comp_constructed,4,0),VLOOKUP('Demand-Enforced'!C190,T_fully_custom,4,0))</f>
        <v>108</v>
      </c>
      <c r="E190" s="6">
        <f>IF(c_direct_type="Scalar_from_ambulance",c_direct_uplift*'Demand-Enforced'!D190,IF(c_direct_type="Fully_custom",VLOOKUP('Demand-Enforced'!C190,T_fully_custom,5,0),VLOOKUP(C190,[0]!T_comp_constructed,5,0)))</f>
        <v>255</v>
      </c>
      <c r="F190" s="27">
        <f ca="1">IF(c_cattime="Yes",VLOOKUP('Demand-Enforced'!$C190,T_fully_custom,MATCH(F$1,OFFSET(T_fully_custom,0,0,1,),0),0),"")</f>
        <v>0.17</v>
      </c>
      <c r="G190" s="27">
        <f ca="1">IF(c_cattime="Yes",VLOOKUP('Demand-Enforced'!$C190,T_fully_custom,MATCH(G$1,OFFSET(T_fully_custom,0,0,1,),0),0),"")</f>
        <v>0.64100000000000001</v>
      </c>
      <c r="H190" s="27">
        <f ca="1">IF(c_cattime="Yes",VLOOKUP('Demand-Enforced'!$C190,T_fully_custom,MATCH(H$1,OFFSET(T_fully_custom,0,0,1,),0),0),"")</f>
        <v>0.18</v>
      </c>
      <c r="I190" s="27">
        <f ca="1">IF(c_cattime="Yes",VLOOKUP('Demand-Enforced'!$C190,T_fully_custom,MATCH(I$1,OFFSET(T_fully_custom,0,0,1,),0),0),"")</f>
        <v>8.999999999999897E-3</v>
      </c>
      <c r="J190" s="29">
        <f t="shared" si="2"/>
        <v>2.3611111111111112</v>
      </c>
    </row>
    <row r="191" spans="1:10" x14ac:dyDescent="0.25">
      <c r="A191" s="1">
        <v>8</v>
      </c>
      <c r="B191" s="1">
        <v>21</v>
      </c>
      <c r="C191" s="1">
        <v>11340</v>
      </c>
      <c r="D191" s="5">
        <f>IF(c_type="As_components",VLOOKUP('Demand-Enforced'!C191,T_comp_constructed,4,0),VLOOKUP('Demand-Enforced'!C191,T_fully_custom,4,0))</f>
        <v>99</v>
      </c>
      <c r="E191" s="6">
        <f>IF(c_direct_type="Scalar_from_ambulance",c_direct_uplift*'Demand-Enforced'!D191,IF(c_direct_type="Fully_custom",VLOOKUP('Demand-Enforced'!C191,T_fully_custom,5,0),VLOOKUP(C191,[0]!T_comp_constructed,5,0)))</f>
        <v>208</v>
      </c>
      <c r="F191" s="27">
        <f ca="1">IF(c_cattime="Yes",VLOOKUP('Demand-Enforced'!$C191,T_fully_custom,MATCH(F$1,OFFSET(T_fully_custom,0,0,1,),0),0),"")</f>
        <v>0.18</v>
      </c>
      <c r="G191" s="27">
        <f ca="1">IF(c_cattime="Yes",VLOOKUP('Demand-Enforced'!$C191,T_fully_custom,MATCH(G$1,OFFSET(T_fully_custom,0,0,1,),0),0),"")</f>
        <v>0.63500000000000001</v>
      </c>
      <c r="H191" s="27">
        <f ca="1">IF(c_cattime="Yes",VLOOKUP('Demand-Enforced'!$C191,T_fully_custom,MATCH(H$1,OFFSET(T_fully_custom,0,0,1,),0),0),"")</f>
        <v>0.18</v>
      </c>
      <c r="I191" s="27">
        <f ca="1">IF(c_cattime="Yes",VLOOKUP('Demand-Enforced'!$C191,T_fully_custom,MATCH(I$1,OFFSET(T_fully_custom,0,0,1,),0),0),"")</f>
        <v>5.0000000000001155E-3</v>
      </c>
      <c r="J191" s="29">
        <f t="shared" si="2"/>
        <v>2.1010101010101012</v>
      </c>
    </row>
    <row r="192" spans="1:10" x14ac:dyDescent="0.25">
      <c r="A192" s="1">
        <v>8</v>
      </c>
      <c r="B192" s="1">
        <v>22</v>
      </c>
      <c r="C192" s="1">
        <v>11400</v>
      </c>
      <c r="D192" s="5">
        <f>IF(c_type="As_components",VLOOKUP('Demand-Enforced'!C192,T_comp_constructed,4,0),VLOOKUP('Demand-Enforced'!C192,T_fully_custom,4,0))</f>
        <v>102</v>
      </c>
      <c r="E192" s="6">
        <f>IF(c_direct_type="Scalar_from_ambulance",c_direct_uplift*'Demand-Enforced'!D192,IF(c_direct_type="Fully_custom",VLOOKUP('Demand-Enforced'!C192,T_fully_custom,5,0),VLOOKUP(C192,[0]!T_comp_constructed,5,0)))</f>
        <v>185</v>
      </c>
      <c r="F192" s="27">
        <f ca="1">IF(c_cattime="Yes",VLOOKUP('Demand-Enforced'!$C192,T_fully_custom,MATCH(F$1,OFFSET(T_fully_custom,0,0,1,),0),0),"")</f>
        <v>0.2</v>
      </c>
      <c r="G192" s="27">
        <f ca="1">IF(c_cattime="Yes",VLOOKUP('Demand-Enforced'!$C192,T_fully_custom,MATCH(G$1,OFFSET(T_fully_custom,0,0,1,),0),0),"")</f>
        <v>0.61899999999999999</v>
      </c>
      <c r="H192" s="27">
        <f ca="1">IF(c_cattime="Yes",VLOOKUP('Demand-Enforced'!$C192,T_fully_custom,MATCH(H$1,OFFSET(T_fully_custom,0,0,1,),0),0),"")</f>
        <v>0.18</v>
      </c>
      <c r="I192" s="27">
        <f ca="1">IF(c_cattime="Yes",VLOOKUP('Demand-Enforced'!$C192,T_fully_custom,MATCH(I$1,OFFSET(T_fully_custom,0,0,1,),0),0),"")</f>
        <v>1.0000000000001119E-3</v>
      </c>
      <c r="J192" s="29">
        <f t="shared" si="2"/>
        <v>1.8137254901960784</v>
      </c>
    </row>
    <row r="193" spans="1:10" x14ac:dyDescent="0.25">
      <c r="A193" s="1">
        <v>8</v>
      </c>
      <c r="B193" s="1">
        <v>23</v>
      </c>
      <c r="C193" s="1">
        <v>11460</v>
      </c>
      <c r="D193" s="5">
        <f>IF(c_type="As_components",VLOOKUP('Demand-Enforced'!C193,T_comp_constructed,4,0),VLOOKUP('Demand-Enforced'!C193,T_fully_custom,4,0))</f>
        <v>90</v>
      </c>
      <c r="E193" s="6">
        <f>IF(c_direct_type="Scalar_from_ambulance",c_direct_uplift*'Demand-Enforced'!D193,IF(c_direct_type="Fully_custom",VLOOKUP('Demand-Enforced'!C193,T_fully_custom,5,0),VLOOKUP(C193,[0]!T_comp_constructed,5,0)))</f>
        <v>139</v>
      </c>
      <c r="F193" s="27">
        <f ca="1">IF(c_cattime="Yes",VLOOKUP('Demand-Enforced'!$C193,T_fully_custom,MATCH(F$1,OFFSET(T_fully_custom,0,0,1,),0),0),"")</f>
        <v>0.17</v>
      </c>
      <c r="G193" s="27">
        <f ca="1">IF(c_cattime="Yes",VLOOKUP('Demand-Enforced'!$C193,T_fully_custom,MATCH(G$1,OFFSET(T_fully_custom,0,0,1,),0),0),"")</f>
        <v>0.64300000000000002</v>
      </c>
      <c r="H193" s="27">
        <f ca="1">IF(c_cattime="Yes",VLOOKUP('Demand-Enforced'!$C193,T_fully_custom,MATCH(H$1,OFFSET(T_fully_custom,0,0,1,),0),0),"")</f>
        <v>0.18</v>
      </c>
      <c r="I193" s="27">
        <f ca="1">IF(c_cattime="Yes",VLOOKUP('Demand-Enforced'!$C193,T_fully_custom,MATCH(I$1,OFFSET(T_fully_custom,0,0,1,),0),0),"")</f>
        <v>6.9999999999998952E-3</v>
      </c>
      <c r="J193" s="29">
        <f t="shared" si="2"/>
        <v>1.5444444444444445</v>
      </c>
    </row>
    <row r="194" spans="1:10" x14ac:dyDescent="0.25">
      <c r="A194" s="1">
        <v>9</v>
      </c>
      <c r="B194" s="1">
        <v>0</v>
      </c>
      <c r="C194" s="1">
        <v>11520</v>
      </c>
      <c r="D194" s="5">
        <f>IF(c_type="As_components",VLOOKUP('Demand-Enforced'!C194,T_comp_constructed,4,0),VLOOKUP('Demand-Enforced'!C194,T_fully_custom,4,0))</f>
        <v>69</v>
      </c>
      <c r="E194" s="6">
        <f>IF(c_direct_type="Scalar_from_ambulance",c_direct_uplift*'Demand-Enforced'!D194,IF(c_direct_type="Fully_custom",VLOOKUP('Demand-Enforced'!C194,T_fully_custom,5,0),VLOOKUP(C194,[0]!T_comp_constructed,5,0)))</f>
        <v>109</v>
      </c>
      <c r="F194" s="27">
        <f ca="1">IF(c_cattime="Yes",VLOOKUP('Demand-Enforced'!$C194,T_fully_custom,MATCH(F$1,OFFSET(T_fully_custom,0,0,1,),0),0),"")</f>
        <v>0.17</v>
      </c>
      <c r="G194" s="27">
        <f ca="1">IF(c_cattime="Yes",VLOOKUP('Demand-Enforced'!$C194,T_fully_custom,MATCH(G$1,OFFSET(T_fully_custom,0,0,1,),0),0),"")</f>
        <v>0.63800000000000001</v>
      </c>
      <c r="H194" s="27">
        <f ca="1">IF(c_cattime="Yes",VLOOKUP('Demand-Enforced'!$C194,T_fully_custom,MATCH(H$1,OFFSET(T_fully_custom,0,0,1,),0),0),"")</f>
        <v>0.18</v>
      </c>
      <c r="I194" s="27">
        <f ca="1">IF(c_cattime="Yes",VLOOKUP('Demand-Enforced'!$C194,T_fully_custom,MATCH(I$1,OFFSET(T_fully_custom,0,0,1,),0),0),"")</f>
        <v>1.2000000000000011E-2</v>
      </c>
      <c r="J194" s="29">
        <f t="shared" ref="J194:J257" si="3">E194/D194</f>
        <v>1.5797101449275361</v>
      </c>
    </row>
    <row r="195" spans="1:10" x14ac:dyDescent="0.25">
      <c r="A195" s="1">
        <v>9</v>
      </c>
      <c r="B195" s="1">
        <v>1</v>
      </c>
      <c r="C195" s="1">
        <v>11580</v>
      </c>
      <c r="D195" s="5">
        <f>IF(c_type="As_components",VLOOKUP('Demand-Enforced'!C195,T_comp_constructed,4,0),VLOOKUP('Demand-Enforced'!C195,T_fully_custom,4,0))</f>
        <v>72</v>
      </c>
      <c r="E195" s="6">
        <f>IF(c_direct_type="Scalar_from_ambulance",c_direct_uplift*'Demand-Enforced'!D195,IF(c_direct_type="Fully_custom",VLOOKUP('Demand-Enforced'!C195,T_fully_custom,5,0),VLOOKUP(C195,[0]!T_comp_constructed,5,0)))</f>
        <v>87</v>
      </c>
      <c r="F195" s="27">
        <f ca="1">IF(c_cattime="Yes",VLOOKUP('Demand-Enforced'!$C195,T_fully_custom,MATCH(F$1,OFFSET(T_fully_custom,0,0,1,),0),0),"")</f>
        <v>0.17</v>
      </c>
      <c r="G195" s="27">
        <f ca="1">IF(c_cattime="Yes",VLOOKUP('Demand-Enforced'!$C195,T_fully_custom,MATCH(G$1,OFFSET(T_fully_custom,0,0,1,),0),0),"")</f>
        <v>0.64100000000000001</v>
      </c>
      <c r="H195" s="27">
        <f ca="1">IF(c_cattime="Yes",VLOOKUP('Demand-Enforced'!$C195,T_fully_custom,MATCH(H$1,OFFSET(T_fully_custom,0,0,1,),0),0),"")</f>
        <v>0.18</v>
      </c>
      <c r="I195" s="27">
        <f ca="1">IF(c_cattime="Yes",VLOOKUP('Demand-Enforced'!$C195,T_fully_custom,MATCH(I$1,OFFSET(T_fully_custom,0,0,1,),0),0),"")</f>
        <v>8.999999999999897E-3</v>
      </c>
      <c r="J195" s="29">
        <f t="shared" si="3"/>
        <v>1.2083333333333333</v>
      </c>
    </row>
    <row r="196" spans="1:10" x14ac:dyDescent="0.25">
      <c r="A196" s="1">
        <v>9</v>
      </c>
      <c r="B196" s="1">
        <v>2</v>
      </c>
      <c r="C196" s="1">
        <v>11640</v>
      </c>
      <c r="D196" s="5">
        <f>IF(c_type="As_components",VLOOKUP('Demand-Enforced'!C196,T_comp_constructed,4,0),VLOOKUP('Demand-Enforced'!C196,T_fully_custom,4,0))</f>
        <v>65</v>
      </c>
      <c r="E196" s="6">
        <f>IF(c_direct_type="Scalar_from_ambulance",c_direct_uplift*'Demand-Enforced'!D196,IF(c_direct_type="Fully_custom",VLOOKUP('Demand-Enforced'!C196,T_fully_custom,5,0),VLOOKUP(C196,[0]!T_comp_constructed,5,0)))</f>
        <v>65</v>
      </c>
      <c r="F196" s="27">
        <f ca="1">IF(c_cattime="Yes",VLOOKUP('Demand-Enforced'!$C196,T_fully_custom,MATCH(F$1,OFFSET(T_fully_custom,0,0,1,),0),0),"")</f>
        <v>0.15</v>
      </c>
      <c r="G196" s="27">
        <f ca="1">IF(c_cattime="Yes",VLOOKUP('Demand-Enforced'!$C196,T_fully_custom,MATCH(G$1,OFFSET(T_fully_custom,0,0,1,),0),0),"")</f>
        <v>0.65700000000000003</v>
      </c>
      <c r="H196" s="27">
        <f ca="1">IF(c_cattime="Yes",VLOOKUP('Demand-Enforced'!$C196,T_fully_custom,MATCH(H$1,OFFSET(T_fully_custom,0,0,1,),0),0),"")</f>
        <v>0.19</v>
      </c>
      <c r="I196" s="27">
        <f ca="1">IF(c_cattime="Yes",VLOOKUP('Demand-Enforced'!$C196,T_fully_custom,MATCH(I$1,OFFSET(T_fully_custom,0,0,1,),0),0),"")</f>
        <v>2.9999999999998916E-3</v>
      </c>
      <c r="J196" s="29">
        <f t="shared" si="3"/>
        <v>1</v>
      </c>
    </row>
    <row r="197" spans="1:10" x14ac:dyDescent="0.25">
      <c r="A197" s="1">
        <v>9</v>
      </c>
      <c r="B197" s="1">
        <v>3</v>
      </c>
      <c r="C197" s="1">
        <v>11700</v>
      </c>
      <c r="D197" s="5">
        <f>IF(c_type="As_components",VLOOKUP('Demand-Enforced'!C197,T_comp_constructed,4,0),VLOOKUP('Demand-Enforced'!C197,T_fully_custom,4,0))</f>
        <v>57</v>
      </c>
      <c r="E197" s="6">
        <f>IF(c_direct_type="Scalar_from_ambulance",c_direct_uplift*'Demand-Enforced'!D197,IF(c_direct_type="Fully_custom",VLOOKUP('Demand-Enforced'!C197,T_fully_custom,5,0),VLOOKUP(C197,[0]!T_comp_constructed,5,0)))</f>
        <v>54</v>
      </c>
      <c r="F197" s="27">
        <f ca="1">IF(c_cattime="Yes",VLOOKUP('Demand-Enforced'!$C197,T_fully_custom,MATCH(F$1,OFFSET(T_fully_custom,0,0,1,),0),0),"")</f>
        <v>0.13</v>
      </c>
      <c r="G197" s="27">
        <f ca="1">IF(c_cattime="Yes",VLOOKUP('Demand-Enforced'!$C197,T_fully_custom,MATCH(G$1,OFFSET(T_fully_custom,0,0,1,),0),0),"")</f>
        <v>0.67300000000000004</v>
      </c>
      <c r="H197" s="27">
        <f ca="1">IF(c_cattime="Yes",VLOOKUP('Demand-Enforced'!$C197,T_fully_custom,MATCH(H$1,OFFSET(T_fully_custom,0,0,1,),0),0),"")</f>
        <v>0.19</v>
      </c>
      <c r="I197" s="27">
        <f ca="1">IF(c_cattime="Yes",VLOOKUP('Demand-Enforced'!$C197,T_fully_custom,MATCH(I$1,OFFSET(T_fully_custom,0,0,1,),0),0),"")</f>
        <v>6.9999999999998952E-3</v>
      </c>
      <c r="J197" s="29">
        <f t="shared" si="3"/>
        <v>0.94736842105263153</v>
      </c>
    </row>
    <row r="198" spans="1:10" x14ac:dyDescent="0.25">
      <c r="A198" s="1">
        <v>9</v>
      </c>
      <c r="B198" s="1">
        <v>4</v>
      </c>
      <c r="C198" s="1">
        <v>11760</v>
      </c>
      <c r="D198" s="5">
        <f>IF(c_type="As_components",VLOOKUP('Demand-Enforced'!C198,T_comp_constructed,4,0),VLOOKUP('Demand-Enforced'!C198,T_fully_custom,4,0))</f>
        <v>57</v>
      </c>
      <c r="E198" s="6">
        <f>IF(c_direct_type="Scalar_from_ambulance",c_direct_uplift*'Demand-Enforced'!D198,IF(c_direct_type="Fully_custom",VLOOKUP('Demand-Enforced'!C198,T_fully_custom,5,0),VLOOKUP(C198,[0]!T_comp_constructed,5,0)))</f>
        <v>54</v>
      </c>
      <c r="F198" s="27">
        <f ca="1">IF(c_cattime="Yes",VLOOKUP('Demand-Enforced'!$C198,T_fully_custom,MATCH(F$1,OFFSET(T_fully_custom,0,0,1,),0),0),"")</f>
        <v>0.13</v>
      </c>
      <c r="G198" s="27">
        <f ca="1">IF(c_cattime="Yes",VLOOKUP('Demand-Enforced'!$C198,T_fully_custom,MATCH(G$1,OFFSET(T_fully_custom,0,0,1,),0),0),"")</f>
        <v>0.67500000000000004</v>
      </c>
      <c r="H198" s="27">
        <f ca="1">IF(c_cattime="Yes",VLOOKUP('Demand-Enforced'!$C198,T_fully_custom,MATCH(H$1,OFFSET(T_fully_custom,0,0,1,),0),0),"")</f>
        <v>0.19</v>
      </c>
      <c r="I198" s="27">
        <f ca="1">IF(c_cattime="Yes",VLOOKUP('Demand-Enforced'!$C198,T_fully_custom,MATCH(I$1,OFFSET(T_fully_custom,0,0,1,),0),0),"")</f>
        <v>4.9999999999998934E-3</v>
      </c>
      <c r="J198" s="29">
        <f t="shared" si="3"/>
        <v>0.94736842105263153</v>
      </c>
    </row>
    <row r="199" spans="1:10" x14ac:dyDescent="0.25">
      <c r="A199" s="1">
        <v>9</v>
      </c>
      <c r="B199" s="1">
        <v>5</v>
      </c>
      <c r="C199" s="1">
        <v>11820</v>
      </c>
      <c r="D199" s="5">
        <f>IF(c_type="As_components",VLOOKUP('Demand-Enforced'!C199,T_comp_constructed,4,0),VLOOKUP('Demand-Enforced'!C199,T_fully_custom,4,0))</f>
        <v>55</v>
      </c>
      <c r="E199" s="6">
        <f>IF(c_direct_type="Scalar_from_ambulance",c_direct_uplift*'Demand-Enforced'!D199,IF(c_direct_type="Fully_custom",VLOOKUP('Demand-Enforced'!C199,T_fully_custom,5,0),VLOOKUP(C199,[0]!T_comp_constructed,5,0)))</f>
        <v>54</v>
      </c>
      <c r="F199" s="27">
        <f ca="1">IF(c_cattime="Yes",VLOOKUP('Demand-Enforced'!$C199,T_fully_custom,MATCH(F$1,OFFSET(T_fully_custom,0,0,1,),0),0),"")</f>
        <v>0.13</v>
      </c>
      <c r="G199" s="27">
        <f ca="1">IF(c_cattime="Yes",VLOOKUP('Demand-Enforced'!$C199,T_fully_custom,MATCH(G$1,OFFSET(T_fully_custom,0,0,1,),0),0),"")</f>
        <v>0.67100000000000004</v>
      </c>
      <c r="H199" s="27">
        <f ca="1">IF(c_cattime="Yes",VLOOKUP('Demand-Enforced'!$C199,T_fully_custom,MATCH(H$1,OFFSET(T_fully_custom,0,0,1,),0),0),"")</f>
        <v>0.19</v>
      </c>
      <c r="I199" s="27">
        <f ca="1">IF(c_cattime="Yes",VLOOKUP('Demand-Enforced'!$C199,T_fully_custom,MATCH(I$1,OFFSET(T_fully_custom,0,0,1,),0),0),"")</f>
        <v>8.999999999999897E-3</v>
      </c>
      <c r="J199" s="29">
        <f t="shared" si="3"/>
        <v>0.98181818181818181</v>
      </c>
    </row>
    <row r="200" spans="1:10" x14ac:dyDescent="0.25">
      <c r="A200" s="1">
        <v>9</v>
      </c>
      <c r="B200" s="1">
        <v>6</v>
      </c>
      <c r="C200" s="1">
        <v>11880</v>
      </c>
      <c r="D200" s="5">
        <f>IF(c_type="As_components",VLOOKUP('Demand-Enforced'!C200,T_comp_constructed,4,0),VLOOKUP('Demand-Enforced'!C200,T_fully_custom,4,0))</f>
        <v>65</v>
      </c>
      <c r="E200" s="6">
        <f>IF(c_direct_type="Scalar_from_ambulance",c_direct_uplift*'Demand-Enforced'!D200,IF(c_direct_type="Fully_custom",VLOOKUP('Demand-Enforced'!C200,T_fully_custom,5,0),VLOOKUP(C200,[0]!T_comp_constructed,5,0)))</f>
        <v>54</v>
      </c>
      <c r="F200" s="27">
        <f ca="1">IF(c_cattime="Yes",VLOOKUP('Demand-Enforced'!$C200,T_fully_custom,MATCH(F$1,OFFSET(T_fully_custom,0,0,1,),0),0),"")</f>
        <v>0.12</v>
      </c>
      <c r="G200" s="27">
        <f ca="1">IF(c_cattime="Yes",VLOOKUP('Demand-Enforced'!$C200,T_fully_custom,MATCH(G$1,OFFSET(T_fully_custom,0,0,1,),0),0),"")</f>
        <v>0.68300000000000005</v>
      </c>
      <c r="H200" s="27">
        <f ca="1">IF(c_cattime="Yes",VLOOKUP('Demand-Enforced'!$C200,T_fully_custom,MATCH(H$1,OFFSET(T_fully_custom,0,0,1,),0),0),"")</f>
        <v>0.19</v>
      </c>
      <c r="I200" s="27">
        <f ca="1">IF(c_cattime="Yes",VLOOKUP('Demand-Enforced'!$C200,T_fully_custom,MATCH(I$1,OFFSET(T_fully_custom,0,0,1,),0),0),"")</f>
        <v>6.9999999999998952E-3</v>
      </c>
      <c r="J200" s="29">
        <f t="shared" si="3"/>
        <v>0.83076923076923082</v>
      </c>
    </row>
    <row r="201" spans="1:10" x14ac:dyDescent="0.25">
      <c r="A201" s="1">
        <v>9</v>
      </c>
      <c r="B201" s="1">
        <v>7</v>
      </c>
      <c r="C201" s="1">
        <v>11940</v>
      </c>
      <c r="D201" s="5">
        <f>IF(c_type="As_components",VLOOKUP('Demand-Enforced'!C201,T_comp_constructed,4,0),VLOOKUP('Demand-Enforced'!C201,T_fully_custom,4,0))</f>
        <v>87</v>
      </c>
      <c r="E201" s="6">
        <f>IF(c_direct_type="Scalar_from_ambulance",c_direct_uplift*'Demand-Enforced'!D201,IF(c_direct_type="Fully_custom",VLOOKUP('Demand-Enforced'!C201,T_fully_custom,5,0),VLOOKUP(C201,[0]!T_comp_constructed,5,0)))</f>
        <v>76</v>
      </c>
      <c r="F201" s="27">
        <f ca="1">IF(c_cattime="Yes",VLOOKUP('Demand-Enforced'!$C201,T_fully_custom,MATCH(F$1,OFFSET(T_fully_custom,0,0,1,),0),0),"")</f>
        <v>0.13</v>
      </c>
      <c r="G201" s="27">
        <f ca="1">IF(c_cattime="Yes",VLOOKUP('Demand-Enforced'!$C201,T_fully_custom,MATCH(G$1,OFFSET(T_fully_custom,0,0,1,),0),0),"")</f>
        <v>0.67500000000000004</v>
      </c>
      <c r="H201" s="27">
        <f ca="1">IF(c_cattime="Yes",VLOOKUP('Demand-Enforced'!$C201,T_fully_custom,MATCH(H$1,OFFSET(T_fully_custom,0,0,1,),0),0),"")</f>
        <v>0.19</v>
      </c>
      <c r="I201" s="27">
        <f ca="1">IF(c_cattime="Yes",VLOOKUP('Demand-Enforced'!$C201,T_fully_custom,MATCH(I$1,OFFSET(T_fully_custom,0,0,1,),0),0),"")</f>
        <v>4.9999999999998934E-3</v>
      </c>
      <c r="J201" s="29">
        <f t="shared" si="3"/>
        <v>0.87356321839080464</v>
      </c>
    </row>
    <row r="202" spans="1:10" x14ac:dyDescent="0.25">
      <c r="A202" s="1">
        <v>9</v>
      </c>
      <c r="B202" s="1">
        <v>8</v>
      </c>
      <c r="C202" s="1">
        <v>12000</v>
      </c>
      <c r="D202" s="5">
        <f>IF(c_type="As_components",VLOOKUP('Demand-Enforced'!C202,T_comp_constructed,4,0),VLOOKUP('Demand-Enforced'!C202,T_fully_custom,4,0))</f>
        <v>124</v>
      </c>
      <c r="E202" s="6">
        <f>IF(c_direct_type="Scalar_from_ambulance",c_direct_uplift*'Demand-Enforced'!D202,IF(c_direct_type="Fully_custom",VLOOKUP('Demand-Enforced'!C202,T_fully_custom,5,0),VLOOKUP(C202,[0]!T_comp_constructed,5,0)))</f>
        <v>141</v>
      </c>
      <c r="F202" s="27">
        <f ca="1">IF(c_cattime="Yes",VLOOKUP('Demand-Enforced'!$C202,T_fully_custom,MATCH(F$1,OFFSET(T_fully_custom,0,0,1,),0),0),"")</f>
        <v>0.12</v>
      </c>
      <c r="G202" s="27">
        <f ca="1">IF(c_cattime="Yes",VLOOKUP('Demand-Enforced'!$C202,T_fully_custom,MATCH(G$1,OFFSET(T_fully_custom,0,0,1,),0),0),"")</f>
        <v>0.67900000000000005</v>
      </c>
      <c r="H202" s="27">
        <f ca="1">IF(c_cattime="Yes",VLOOKUP('Demand-Enforced'!$C202,T_fully_custom,MATCH(H$1,OFFSET(T_fully_custom,0,0,1,),0),0),"")</f>
        <v>0.19</v>
      </c>
      <c r="I202" s="27">
        <f ca="1">IF(c_cattime="Yes",VLOOKUP('Demand-Enforced'!$C202,T_fully_custom,MATCH(I$1,OFFSET(T_fully_custom,0,0,1,),0),0),"")</f>
        <v>1.0999999999999899E-2</v>
      </c>
      <c r="J202" s="29">
        <f t="shared" si="3"/>
        <v>1.1370967741935485</v>
      </c>
    </row>
    <row r="203" spans="1:10" x14ac:dyDescent="0.25">
      <c r="A203" s="1">
        <v>9</v>
      </c>
      <c r="B203" s="1">
        <v>9</v>
      </c>
      <c r="C203" s="1">
        <v>12060</v>
      </c>
      <c r="D203" s="5">
        <f>IF(c_type="As_components",VLOOKUP('Demand-Enforced'!C203,T_comp_constructed,4,0),VLOOKUP('Demand-Enforced'!C203,T_fully_custom,4,0))</f>
        <v>136</v>
      </c>
      <c r="E203" s="6">
        <f>IF(c_direct_type="Scalar_from_ambulance",c_direct_uplift*'Demand-Enforced'!D203,IF(c_direct_type="Fully_custom",VLOOKUP('Demand-Enforced'!C203,T_fully_custom,5,0),VLOOKUP(C203,[0]!T_comp_constructed,5,0)))</f>
        <v>239</v>
      </c>
      <c r="F203" s="27">
        <f ca="1">IF(c_cattime="Yes",VLOOKUP('Demand-Enforced'!$C203,T_fully_custom,MATCH(F$1,OFFSET(T_fully_custom,0,0,1,),0),0),"")</f>
        <v>0.13</v>
      </c>
      <c r="G203" s="27">
        <f ca="1">IF(c_cattime="Yes",VLOOKUP('Demand-Enforced'!$C203,T_fully_custom,MATCH(G$1,OFFSET(T_fully_custom,0,0,1,),0),0),"")</f>
        <v>0.67300000000000004</v>
      </c>
      <c r="H203" s="27">
        <f ca="1">IF(c_cattime="Yes",VLOOKUP('Demand-Enforced'!$C203,T_fully_custom,MATCH(H$1,OFFSET(T_fully_custom,0,0,1,),0),0),"")</f>
        <v>0.19</v>
      </c>
      <c r="I203" s="27">
        <f ca="1">IF(c_cattime="Yes",VLOOKUP('Demand-Enforced'!$C203,T_fully_custom,MATCH(I$1,OFFSET(T_fully_custom,0,0,1,),0),0),"")</f>
        <v>6.9999999999998952E-3</v>
      </c>
      <c r="J203" s="29">
        <f t="shared" si="3"/>
        <v>1.7573529411764706</v>
      </c>
    </row>
    <row r="204" spans="1:10" x14ac:dyDescent="0.25">
      <c r="A204" s="1">
        <v>9</v>
      </c>
      <c r="B204" s="1">
        <v>10</v>
      </c>
      <c r="C204" s="1">
        <v>12120</v>
      </c>
      <c r="D204" s="5">
        <f>IF(c_type="As_components",VLOOKUP('Demand-Enforced'!C204,T_comp_constructed,4,0),VLOOKUP('Demand-Enforced'!C204,T_fully_custom,4,0))</f>
        <v>146</v>
      </c>
      <c r="E204" s="6">
        <f>IF(c_direct_type="Scalar_from_ambulance",c_direct_uplift*'Demand-Enforced'!D204,IF(c_direct_type="Fully_custom",VLOOKUP('Demand-Enforced'!C204,T_fully_custom,5,0),VLOOKUP(C204,[0]!T_comp_constructed,5,0)))</f>
        <v>271</v>
      </c>
      <c r="F204" s="27">
        <f ca="1">IF(c_cattime="Yes",VLOOKUP('Demand-Enforced'!$C204,T_fully_custom,MATCH(F$1,OFFSET(T_fully_custom,0,0,1,),0),0),"")</f>
        <v>0.12</v>
      </c>
      <c r="G204" s="27">
        <f ca="1">IF(c_cattime="Yes",VLOOKUP('Demand-Enforced'!$C204,T_fully_custom,MATCH(G$1,OFFSET(T_fully_custom,0,0,1,),0),0),"")</f>
        <v>0.67600000000000005</v>
      </c>
      <c r="H204" s="27">
        <f ca="1">IF(c_cattime="Yes",VLOOKUP('Demand-Enforced'!$C204,T_fully_custom,MATCH(H$1,OFFSET(T_fully_custom,0,0,1,),0),0),"")</f>
        <v>0.19</v>
      </c>
      <c r="I204" s="27">
        <f ca="1">IF(c_cattime="Yes",VLOOKUP('Demand-Enforced'!$C204,T_fully_custom,MATCH(I$1,OFFSET(T_fully_custom,0,0,1,),0),0),"")</f>
        <v>1.4000000000000012E-2</v>
      </c>
      <c r="J204" s="29">
        <f t="shared" si="3"/>
        <v>1.8561643835616439</v>
      </c>
    </row>
    <row r="205" spans="1:10" x14ac:dyDescent="0.25">
      <c r="A205" s="1">
        <v>9</v>
      </c>
      <c r="B205" s="1">
        <v>11</v>
      </c>
      <c r="C205" s="1">
        <v>12180</v>
      </c>
      <c r="D205" s="5">
        <f>IF(c_type="As_components",VLOOKUP('Demand-Enforced'!C205,T_comp_constructed,4,0),VLOOKUP('Demand-Enforced'!C205,T_fully_custom,4,0))</f>
        <v>146</v>
      </c>
      <c r="E205" s="6">
        <f>IF(c_direct_type="Scalar_from_ambulance",c_direct_uplift*'Demand-Enforced'!D205,IF(c_direct_type="Fully_custom",VLOOKUP('Demand-Enforced'!C205,T_fully_custom,5,0),VLOOKUP(C205,[0]!T_comp_constructed,5,0)))</f>
        <v>282</v>
      </c>
      <c r="F205" s="27">
        <f ca="1">IF(c_cattime="Yes",VLOOKUP('Demand-Enforced'!$C205,T_fully_custom,MATCH(F$1,OFFSET(T_fully_custom,0,0,1,),0),0),"")</f>
        <v>0.13</v>
      </c>
      <c r="G205" s="27">
        <f ca="1">IF(c_cattime="Yes",VLOOKUP('Demand-Enforced'!$C205,T_fully_custom,MATCH(G$1,OFFSET(T_fully_custom,0,0,1,),0),0),"")</f>
        <v>0.67200000000000004</v>
      </c>
      <c r="H205" s="27">
        <f ca="1">IF(c_cattime="Yes",VLOOKUP('Demand-Enforced'!$C205,T_fully_custom,MATCH(H$1,OFFSET(T_fully_custom,0,0,1,),0),0),"")</f>
        <v>0.19</v>
      </c>
      <c r="I205" s="27">
        <f ca="1">IF(c_cattime="Yes",VLOOKUP('Demand-Enforced'!$C205,T_fully_custom,MATCH(I$1,OFFSET(T_fully_custom,0,0,1,),0),0),"")</f>
        <v>8.0000000000000071E-3</v>
      </c>
      <c r="J205" s="29">
        <f t="shared" si="3"/>
        <v>1.9315068493150684</v>
      </c>
    </row>
    <row r="206" spans="1:10" x14ac:dyDescent="0.25">
      <c r="A206" s="1">
        <v>9</v>
      </c>
      <c r="B206" s="1">
        <v>12</v>
      </c>
      <c r="C206" s="1">
        <v>12240</v>
      </c>
      <c r="D206" s="5">
        <f>IF(c_type="As_components",VLOOKUP('Demand-Enforced'!C206,T_comp_constructed,4,0),VLOOKUP('Demand-Enforced'!C206,T_fully_custom,4,0))</f>
        <v>146</v>
      </c>
      <c r="E206" s="6">
        <f>IF(c_direct_type="Scalar_from_ambulance",c_direct_uplift*'Demand-Enforced'!D206,IF(c_direct_type="Fully_custom",VLOOKUP('Demand-Enforced'!C206,T_fully_custom,5,0),VLOOKUP(C206,[0]!T_comp_constructed,5,0)))</f>
        <v>282</v>
      </c>
      <c r="F206" s="27">
        <f ca="1">IF(c_cattime="Yes",VLOOKUP('Demand-Enforced'!$C206,T_fully_custom,MATCH(F$1,OFFSET(T_fully_custom,0,0,1,),0),0),"")</f>
        <v>0.15</v>
      </c>
      <c r="G206" s="27">
        <f ca="1">IF(c_cattime="Yes",VLOOKUP('Demand-Enforced'!$C206,T_fully_custom,MATCH(G$1,OFFSET(T_fully_custom,0,0,1,),0),0),"")</f>
        <v>0.65700000000000003</v>
      </c>
      <c r="H206" s="27">
        <f ca="1">IF(c_cattime="Yes",VLOOKUP('Demand-Enforced'!$C206,T_fully_custom,MATCH(H$1,OFFSET(T_fully_custom,0,0,1,),0),0),"")</f>
        <v>0.19</v>
      </c>
      <c r="I206" s="27">
        <f ca="1">IF(c_cattime="Yes",VLOOKUP('Demand-Enforced'!$C206,T_fully_custom,MATCH(I$1,OFFSET(T_fully_custom,0,0,1,),0),0),"")</f>
        <v>2.9999999999998916E-3</v>
      </c>
      <c r="J206" s="29">
        <f t="shared" si="3"/>
        <v>1.9315068493150684</v>
      </c>
    </row>
    <row r="207" spans="1:10" x14ac:dyDescent="0.25">
      <c r="A207" s="1">
        <v>9</v>
      </c>
      <c r="B207" s="1">
        <v>13</v>
      </c>
      <c r="C207" s="1">
        <v>12300</v>
      </c>
      <c r="D207" s="5">
        <f>IF(c_type="As_components",VLOOKUP('Demand-Enforced'!C207,T_comp_constructed,4,0),VLOOKUP('Demand-Enforced'!C207,T_fully_custom,4,0))</f>
        <v>135</v>
      </c>
      <c r="E207" s="6">
        <f>IF(c_direct_type="Scalar_from_ambulance",c_direct_uplift*'Demand-Enforced'!D207,IF(c_direct_type="Fully_custom",VLOOKUP('Demand-Enforced'!C207,T_fully_custom,5,0),VLOOKUP(C207,[0]!T_comp_constructed,5,0)))</f>
        <v>271</v>
      </c>
      <c r="F207" s="27">
        <f ca="1">IF(c_cattime="Yes",VLOOKUP('Demand-Enforced'!$C207,T_fully_custom,MATCH(F$1,OFFSET(T_fully_custom,0,0,1,),0),0),"")</f>
        <v>0.16</v>
      </c>
      <c r="G207" s="27">
        <f ca="1">IF(c_cattime="Yes",VLOOKUP('Demand-Enforced'!$C207,T_fully_custom,MATCH(G$1,OFFSET(T_fully_custom,0,0,1,),0),0),"")</f>
        <v>0.64900000000000002</v>
      </c>
      <c r="H207" s="27">
        <f ca="1">IF(c_cattime="Yes",VLOOKUP('Demand-Enforced'!$C207,T_fully_custom,MATCH(H$1,OFFSET(T_fully_custom,0,0,1,),0),0),"")</f>
        <v>0.18</v>
      </c>
      <c r="I207" s="27">
        <f ca="1">IF(c_cattime="Yes",VLOOKUP('Demand-Enforced'!$C207,T_fully_custom,MATCH(I$1,OFFSET(T_fully_custom,0,0,1,),0),0),"")</f>
        <v>1.0999999999999899E-2</v>
      </c>
      <c r="J207" s="29">
        <f t="shared" si="3"/>
        <v>2.0074074074074075</v>
      </c>
    </row>
    <row r="208" spans="1:10" x14ac:dyDescent="0.25">
      <c r="A208" s="1">
        <v>9</v>
      </c>
      <c r="B208" s="1">
        <v>14</v>
      </c>
      <c r="C208" s="1">
        <v>12360</v>
      </c>
      <c r="D208" s="5">
        <f>IF(c_type="As_components",VLOOKUP('Demand-Enforced'!C208,T_comp_constructed,4,0),VLOOKUP('Demand-Enforced'!C208,T_fully_custom,4,0))</f>
        <v>125</v>
      </c>
      <c r="E208" s="6">
        <f>IF(c_direct_type="Scalar_from_ambulance",c_direct_uplift*'Demand-Enforced'!D208,IF(c_direct_type="Fully_custom",VLOOKUP('Demand-Enforced'!C208,T_fully_custom,5,0),VLOOKUP(C208,[0]!T_comp_constructed,5,0)))</f>
        <v>260</v>
      </c>
      <c r="F208" s="27">
        <f ca="1">IF(c_cattime="Yes",VLOOKUP('Demand-Enforced'!$C208,T_fully_custom,MATCH(F$1,OFFSET(T_fully_custom,0,0,1,),0),0),"")</f>
        <v>0.16</v>
      </c>
      <c r="G208" s="27">
        <f ca="1">IF(c_cattime="Yes",VLOOKUP('Demand-Enforced'!$C208,T_fully_custom,MATCH(G$1,OFFSET(T_fully_custom,0,0,1,),0),0),"")</f>
        <v>0.65</v>
      </c>
      <c r="H208" s="27">
        <f ca="1">IF(c_cattime="Yes",VLOOKUP('Demand-Enforced'!$C208,T_fully_custom,MATCH(H$1,OFFSET(T_fully_custom,0,0,1,),0),0),"")</f>
        <v>0.18</v>
      </c>
      <c r="I208" s="27">
        <f ca="1">IF(c_cattime="Yes",VLOOKUP('Demand-Enforced'!$C208,T_fully_custom,MATCH(I$1,OFFSET(T_fully_custom,0,0,1,),0),0),"")</f>
        <v>1.0000000000000009E-2</v>
      </c>
      <c r="J208" s="29">
        <f t="shared" si="3"/>
        <v>2.08</v>
      </c>
    </row>
    <row r="209" spans="1:10" x14ac:dyDescent="0.25">
      <c r="A209" s="1">
        <v>9</v>
      </c>
      <c r="B209" s="1">
        <v>15</v>
      </c>
      <c r="C209" s="1">
        <v>12420</v>
      </c>
      <c r="D209" s="5">
        <f>IF(c_type="As_components",VLOOKUP('Demand-Enforced'!C209,T_comp_constructed,4,0),VLOOKUP('Demand-Enforced'!C209,T_fully_custom,4,0))</f>
        <v>132</v>
      </c>
      <c r="E209" s="6">
        <f>IF(c_direct_type="Scalar_from_ambulance",c_direct_uplift*'Demand-Enforced'!D209,IF(c_direct_type="Fully_custom",VLOOKUP('Demand-Enforced'!C209,T_fully_custom,5,0),VLOOKUP(C209,[0]!T_comp_constructed,5,0)))</f>
        <v>260</v>
      </c>
      <c r="F209" s="27">
        <f ca="1">IF(c_cattime="Yes",VLOOKUP('Demand-Enforced'!$C209,T_fully_custom,MATCH(F$1,OFFSET(T_fully_custom,0,0,1,),0),0),"")</f>
        <v>0.15</v>
      </c>
      <c r="G209" s="27">
        <f ca="1">IF(c_cattime="Yes",VLOOKUP('Demand-Enforced'!$C209,T_fully_custom,MATCH(G$1,OFFSET(T_fully_custom,0,0,1,),0),0),"")</f>
        <v>0.65300000000000002</v>
      </c>
      <c r="H209" s="27">
        <f ca="1">IF(c_cattime="Yes",VLOOKUP('Demand-Enforced'!$C209,T_fully_custom,MATCH(H$1,OFFSET(T_fully_custom,0,0,1,),0),0),"")</f>
        <v>0.19</v>
      </c>
      <c r="I209" s="27">
        <f ca="1">IF(c_cattime="Yes",VLOOKUP('Demand-Enforced'!$C209,T_fully_custom,MATCH(I$1,OFFSET(T_fully_custom,0,0,1,),0),0),"")</f>
        <v>6.9999999999998952E-3</v>
      </c>
      <c r="J209" s="29">
        <f t="shared" si="3"/>
        <v>1.9696969696969697</v>
      </c>
    </row>
    <row r="210" spans="1:10" x14ac:dyDescent="0.25">
      <c r="A210" s="1">
        <v>9</v>
      </c>
      <c r="B210" s="1">
        <v>16</v>
      </c>
      <c r="C210" s="1">
        <v>12480</v>
      </c>
      <c r="D210" s="5">
        <f>IF(c_type="As_components",VLOOKUP('Demand-Enforced'!C210,T_comp_constructed,4,0),VLOOKUP('Demand-Enforced'!C210,T_fully_custom,4,0))</f>
        <v>127</v>
      </c>
      <c r="E210" s="6">
        <f>IF(c_direct_type="Scalar_from_ambulance",c_direct_uplift*'Demand-Enforced'!D210,IF(c_direct_type="Fully_custom",VLOOKUP('Demand-Enforced'!C210,T_fully_custom,5,0),VLOOKUP(C210,[0]!T_comp_constructed,5,0)))</f>
        <v>260</v>
      </c>
      <c r="F210" s="27">
        <f ca="1">IF(c_cattime="Yes",VLOOKUP('Demand-Enforced'!$C210,T_fully_custom,MATCH(F$1,OFFSET(T_fully_custom,0,0,1,),0),0),"")</f>
        <v>0.17</v>
      </c>
      <c r="G210" s="27">
        <f ca="1">IF(c_cattime="Yes",VLOOKUP('Demand-Enforced'!$C210,T_fully_custom,MATCH(G$1,OFFSET(T_fully_custom,0,0,1,),0),0),"")</f>
        <v>0.64200000000000002</v>
      </c>
      <c r="H210" s="27">
        <f ca="1">IF(c_cattime="Yes",VLOOKUP('Demand-Enforced'!$C210,T_fully_custom,MATCH(H$1,OFFSET(T_fully_custom,0,0,1,),0),0),"")</f>
        <v>0.18</v>
      </c>
      <c r="I210" s="27">
        <f ca="1">IF(c_cattime="Yes",VLOOKUP('Demand-Enforced'!$C210,T_fully_custom,MATCH(I$1,OFFSET(T_fully_custom,0,0,1,),0),0),"")</f>
        <v>8.0000000000000071E-3</v>
      </c>
      <c r="J210" s="29">
        <f t="shared" si="3"/>
        <v>2.0472440944881889</v>
      </c>
    </row>
    <row r="211" spans="1:10" x14ac:dyDescent="0.25">
      <c r="A211" s="1">
        <v>9</v>
      </c>
      <c r="B211" s="1">
        <v>17</v>
      </c>
      <c r="C211" s="1">
        <v>12540</v>
      </c>
      <c r="D211" s="5">
        <f>IF(c_type="As_components",VLOOKUP('Demand-Enforced'!C211,T_comp_constructed,4,0),VLOOKUP('Demand-Enforced'!C211,T_fully_custom,4,0))</f>
        <v>122</v>
      </c>
      <c r="E211" s="6">
        <f>IF(c_direct_type="Scalar_from_ambulance",c_direct_uplift*'Demand-Enforced'!D211,IF(c_direct_type="Fully_custom",VLOOKUP('Demand-Enforced'!C211,T_fully_custom,5,0),VLOOKUP(C211,[0]!T_comp_constructed,5,0)))</f>
        <v>271</v>
      </c>
      <c r="F211" s="27">
        <f ca="1">IF(c_cattime="Yes",VLOOKUP('Demand-Enforced'!$C211,T_fully_custom,MATCH(F$1,OFFSET(T_fully_custom,0,0,1,),0),0),"")</f>
        <v>0.18</v>
      </c>
      <c r="G211" s="27">
        <f ca="1">IF(c_cattime="Yes",VLOOKUP('Demand-Enforced'!$C211,T_fully_custom,MATCH(G$1,OFFSET(T_fully_custom,0,0,1,),0),0),"")</f>
        <v>0.63500000000000001</v>
      </c>
      <c r="H211" s="27">
        <f ca="1">IF(c_cattime="Yes",VLOOKUP('Demand-Enforced'!$C211,T_fully_custom,MATCH(H$1,OFFSET(T_fully_custom,0,0,1,),0),0),"")</f>
        <v>0.18</v>
      </c>
      <c r="I211" s="27">
        <f ca="1">IF(c_cattime="Yes",VLOOKUP('Demand-Enforced'!$C211,T_fully_custom,MATCH(I$1,OFFSET(T_fully_custom,0,0,1,),0),0),"")</f>
        <v>5.0000000000001155E-3</v>
      </c>
      <c r="J211" s="29">
        <f t="shared" si="3"/>
        <v>2.221311475409836</v>
      </c>
    </row>
    <row r="212" spans="1:10" x14ac:dyDescent="0.25">
      <c r="A212" s="1">
        <v>9</v>
      </c>
      <c r="B212" s="1">
        <v>18</v>
      </c>
      <c r="C212" s="1">
        <v>12600</v>
      </c>
      <c r="D212" s="5">
        <f>IF(c_type="As_components",VLOOKUP('Demand-Enforced'!C212,T_comp_constructed,4,0),VLOOKUP('Demand-Enforced'!C212,T_fully_custom,4,0))</f>
        <v>122</v>
      </c>
      <c r="E212" s="6">
        <f>IF(c_direct_type="Scalar_from_ambulance",c_direct_uplift*'Demand-Enforced'!D212,IF(c_direct_type="Fully_custom",VLOOKUP('Demand-Enforced'!C212,T_fully_custom,5,0),VLOOKUP(C212,[0]!T_comp_constructed,5,0)))</f>
        <v>271</v>
      </c>
      <c r="F212" s="27">
        <f ca="1">IF(c_cattime="Yes",VLOOKUP('Demand-Enforced'!$C212,T_fully_custom,MATCH(F$1,OFFSET(T_fully_custom,0,0,1,),0),0),"")</f>
        <v>0.18</v>
      </c>
      <c r="G212" s="27">
        <f ca="1">IF(c_cattime="Yes",VLOOKUP('Demand-Enforced'!$C212,T_fully_custom,MATCH(G$1,OFFSET(T_fully_custom,0,0,1,),0),0),"")</f>
        <v>0.63500000000000001</v>
      </c>
      <c r="H212" s="27">
        <f ca="1">IF(c_cattime="Yes",VLOOKUP('Demand-Enforced'!$C212,T_fully_custom,MATCH(H$1,OFFSET(T_fully_custom,0,0,1,),0),0),"")</f>
        <v>0.18</v>
      </c>
      <c r="I212" s="27">
        <f ca="1">IF(c_cattime="Yes",VLOOKUP('Demand-Enforced'!$C212,T_fully_custom,MATCH(I$1,OFFSET(T_fully_custom,0,0,1,),0),0),"")</f>
        <v>5.0000000000001155E-3</v>
      </c>
      <c r="J212" s="29">
        <f t="shared" si="3"/>
        <v>2.221311475409836</v>
      </c>
    </row>
    <row r="213" spans="1:10" x14ac:dyDescent="0.25">
      <c r="A213" s="1">
        <v>9</v>
      </c>
      <c r="B213" s="1">
        <v>19</v>
      </c>
      <c r="C213" s="1">
        <v>12660</v>
      </c>
      <c r="D213" s="5">
        <f>IF(c_type="As_components",VLOOKUP('Demand-Enforced'!C213,T_comp_constructed,4,0),VLOOKUP('Demand-Enforced'!C213,T_fully_custom,4,0))</f>
        <v>122</v>
      </c>
      <c r="E213" s="6">
        <f>IF(c_direct_type="Scalar_from_ambulance",c_direct_uplift*'Demand-Enforced'!D213,IF(c_direct_type="Fully_custom",VLOOKUP('Demand-Enforced'!C213,T_fully_custom,5,0),VLOOKUP(C213,[0]!T_comp_constructed,5,0)))</f>
        <v>260</v>
      </c>
      <c r="F213" s="27">
        <f ca="1">IF(c_cattime="Yes",VLOOKUP('Demand-Enforced'!$C213,T_fully_custom,MATCH(F$1,OFFSET(T_fully_custom,0,0,1,),0),0),"")</f>
        <v>0.18</v>
      </c>
      <c r="G213" s="27">
        <f ca="1">IF(c_cattime="Yes",VLOOKUP('Demand-Enforced'!$C213,T_fully_custom,MATCH(G$1,OFFSET(T_fully_custom,0,0,1,),0),0),"")</f>
        <v>0.63100000000000001</v>
      </c>
      <c r="H213" s="27">
        <f ca="1">IF(c_cattime="Yes",VLOOKUP('Demand-Enforced'!$C213,T_fully_custom,MATCH(H$1,OFFSET(T_fully_custom,0,0,1,),0),0),"")</f>
        <v>0.18</v>
      </c>
      <c r="I213" s="27">
        <f ca="1">IF(c_cattime="Yes",VLOOKUP('Demand-Enforced'!$C213,T_fully_custom,MATCH(I$1,OFFSET(T_fully_custom,0,0,1,),0),0),"")</f>
        <v>9.000000000000119E-3</v>
      </c>
      <c r="J213" s="29">
        <f t="shared" si="3"/>
        <v>2.1311475409836067</v>
      </c>
    </row>
    <row r="214" spans="1:10" x14ac:dyDescent="0.25">
      <c r="A214" s="1">
        <v>9</v>
      </c>
      <c r="B214" s="1">
        <v>20</v>
      </c>
      <c r="C214" s="1">
        <v>12720</v>
      </c>
      <c r="D214" s="5">
        <f>IF(c_type="As_components",VLOOKUP('Demand-Enforced'!C214,T_comp_constructed,4,0),VLOOKUP('Demand-Enforced'!C214,T_fully_custom,4,0))</f>
        <v>118</v>
      </c>
      <c r="E214" s="6">
        <f>IF(c_direct_type="Scalar_from_ambulance",c_direct_uplift*'Demand-Enforced'!D214,IF(c_direct_type="Fully_custom",VLOOKUP('Demand-Enforced'!C214,T_fully_custom,5,0),VLOOKUP(C214,[0]!T_comp_constructed,5,0)))</f>
        <v>239</v>
      </c>
      <c r="F214" s="27">
        <f ca="1">IF(c_cattime="Yes",VLOOKUP('Demand-Enforced'!$C214,T_fully_custom,MATCH(F$1,OFFSET(T_fully_custom,0,0,1,),0),0),"")</f>
        <v>0.17</v>
      </c>
      <c r="G214" s="27">
        <f ca="1">IF(c_cattime="Yes",VLOOKUP('Demand-Enforced'!$C214,T_fully_custom,MATCH(G$1,OFFSET(T_fully_custom,0,0,1,),0),0),"")</f>
        <v>0.64100000000000001</v>
      </c>
      <c r="H214" s="27">
        <f ca="1">IF(c_cattime="Yes",VLOOKUP('Demand-Enforced'!$C214,T_fully_custom,MATCH(H$1,OFFSET(T_fully_custom,0,0,1,),0),0),"")</f>
        <v>0.18</v>
      </c>
      <c r="I214" s="27">
        <f ca="1">IF(c_cattime="Yes",VLOOKUP('Demand-Enforced'!$C214,T_fully_custom,MATCH(I$1,OFFSET(T_fully_custom,0,0,1,),0),0),"")</f>
        <v>8.999999999999897E-3</v>
      </c>
      <c r="J214" s="29">
        <f t="shared" si="3"/>
        <v>2.0254237288135593</v>
      </c>
    </row>
    <row r="215" spans="1:10" x14ac:dyDescent="0.25">
      <c r="A215" s="1">
        <v>9</v>
      </c>
      <c r="B215" s="1">
        <v>21</v>
      </c>
      <c r="C215" s="1">
        <v>12780</v>
      </c>
      <c r="D215" s="5">
        <f>IF(c_type="As_components",VLOOKUP('Demand-Enforced'!C215,T_comp_constructed,4,0),VLOOKUP('Demand-Enforced'!C215,T_fully_custom,4,0))</f>
        <v>109</v>
      </c>
      <c r="E215" s="6">
        <f>IF(c_direct_type="Scalar_from_ambulance",c_direct_uplift*'Demand-Enforced'!D215,IF(c_direct_type="Fully_custom",VLOOKUP('Demand-Enforced'!C215,T_fully_custom,5,0),VLOOKUP(C215,[0]!T_comp_constructed,5,0)))</f>
        <v>195</v>
      </c>
      <c r="F215" s="27">
        <f ca="1">IF(c_cattime="Yes",VLOOKUP('Demand-Enforced'!$C215,T_fully_custom,MATCH(F$1,OFFSET(T_fully_custom,0,0,1,),0),0),"")</f>
        <v>0.18</v>
      </c>
      <c r="G215" s="27">
        <f ca="1">IF(c_cattime="Yes",VLOOKUP('Demand-Enforced'!$C215,T_fully_custom,MATCH(G$1,OFFSET(T_fully_custom,0,0,1,),0),0),"")</f>
        <v>0.63500000000000001</v>
      </c>
      <c r="H215" s="27">
        <f ca="1">IF(c_cattime="Yes",VLOOKUP('Demand-Enforced'!$C215,T_fully_custom,MATCH(H$1,OFFSET(T_fully_custom,0,0,1,),0),0),"")</f>
        <v>0.18</v>
      </c>
      <c r="I215" s="27">
        <f ca="1">IF(c_cattime="Yes",VLOOKUP('Demand-Enforced'!$C215,T_fully_custom,MATCH(I$1,OFFSET(T_fully_custom,0,0,1,),0),0),"")</f>
        <v>5.0000000000001155E-3</v>
      </c>
      <c r="J215" s="29">
        <f t="shared" si="3"/>
        <v>1.7889908256880733</v>
      </c>
    </row>
    <row r="216" spans="1:10" x14ac:dyDescent="0.25">
      <c r="A216" s="1">
        <v>9</v>
      </c>
      <c r="B216" s="1">
        <v>22</v>
      </c>
      <c r="C216" s="1">
        <v>12840</v>
      </c>
      <c r="D216" s="5">
        <f>IF(c_type="As_components",VLOOKUP('Demand-Enforced'!C216,T_comp_constructed,4,0),VLOOKUP('Demand-Enforced'!C216,T_fully_custom,4,0))</f>
        <v>100</v>
      </c>
      <c r="E216" s="6">
        <f>IF(c_direct_type="Scalar_from_ambulance",c_direct_uplift*'Demand-Enforced'!D216,IF(c_direct_type="Fully_custom",VLOOKUP('Demand-Enforced'!C216,T_fully_custom,5,0),VLOOKUP(C216,[0]!T_comp_constructed,5,0)))</f>
        <v>174</v>
      </c>
      <c r="F216" s="27">
        <f ca="1">IF(c_cattime="Yes",VLOOKUP('Demand-Enforced'!$C216,T_fully_custom,MATCH(F$1,OFFSET(T_fully_custom,0,0,1,),0),0),"")</f>
        <v>0.2</v>
      </c>
      <c r="G216" s="27">
        <f ca="1">IF(c_cattime="Yes",VLOOKUP('Demand-Enforced'!$C216,T_fully_custom,MATCH(G$1,OFFSET(T_fully_custom,0,0,1,),0),0),"")</f>
        <v>0.61899999999999999</v>
      </c>
      <c r="H216" s="27">
        <f ca="1">IF(c_cattime="Yes",VLOOKUP('Demand-Enforced'!$C216,T_fully_custom,MATCH(H$1,OFFSET(T_fully_custom,0,0,1,),0),0),"")</f>
        <v>0.18</v>
      </c>
      <c r="I216" s="27">
        <f ca="1">IF(c_cattime="Yes",VLOOKUP('Demand-Enforced'!$C216,T_fully_custom,MATCH(I$1,OFFSET(T_fully_custom,0,0,1,),0),0),"")</f>
        <v>1.0000000000001119E-3</v>
      </c>
      <c r="J216" s="29">
        <f t="shared" si="3"/>
        <v>1.74</v>
      </c>
    </row>
    <row r="217" spans="1:10" x14ac:dyDescent="0.25">
      <c r="A217" s="1">
        <v>9</v>
      </c>
      <c r="B217" s="1">
        <v>23</v>
      </c>
      <c r="C217" s="1">
        <v>12900</v>
      </c>
      <c r="D217" s="5">
        <f>IF(c_type="As_components",VLOOKUP('Demand-Enforced'!C217,T_comp_constructed,4,0),VLOOKUP('Demand-Enforced'!C217,T_fully_custom,4,0))</f>
        <v>89</v>
      </c>
      <c r="E217" s="6">
        <f>IF(c_direct_type="Scalar_from_ambulance",c_direct_uplift*'Demand-Enforced'!D217,IF(c_direct_type="Fully_custom",VLOOKUP('Demand-Enforced'!C217,T_fully_custom,5,0),VLOOKUP(C217,[0]!T_comp_constructed,5,0)))</f>
        <v>130</v>
      </c>
      <c r="F217" s="27">
        <f ca="1">IF(c_cattime="Yes",VLOOKUP('Demand-Enforced'!$C217,T_fully_custom,MATCH(F$1,OFFSET(T_fully_custom,0,0,1,),0),0),"")</f>
        <v>0.17</v>
      </c>
      <c r="G217" s="27">
        <f ca="1">IF(c_cattime="Yes",VLOOKUP('Demand-Enforced'!$C217,T_fully_custom,MATCH(G$1,OFFSET(T_fully_custom,0,0,1,),0),0),"")</f>
        <v>0.64300000000000002</v>
      </c>
      <c r="H217" s="27">
        <f ca="1">IF(c_cattime="Yes",VLOOKUP('Demand-Enforced'!$C217,T_fully_custom,MATCH(H$1,OFFSET(T_fully_custom,0,0,1,),0),0),"")</f>
        <v>0.18</v>
      </c>
      <c r="I217" s="27">
        <f ca="1">IF(c_cattime="Yes",VLOOKUP('Demand-Enforced'!$C217,T_fully_custom,MATCH(I$1,OFFSET(T_fully_custom,0,0,1,),0),0),"")</f>
        <v>6.9999999999998952E-3</v>
      </c>
      <c r="J217" s="29">
        <f t="shared" si="3"/>
        <v>1.4606741573033708</v>
      </c>
    </row>
    <row r="218" spans="1:10" x14ac:dyDescent="0.25">
      <c r="A218" s="1">
        <v>10</v>
      </c>
      <c r="B218" s="1">
        <v>0</v>
      </c>
      <c r="C218" s="1">
        <v>12960</v>
      </c>
      <c r="D218" s="5">
        <f>IF(c_type="As_components",VLOOKUP('Demand-Enforced'!C218,T_comp_constructed,4,0),VLOOKUP('Demand-Enforced'!C218,T_fully_custom,4,0))</f>
        <v>62</v>
      </c>
      <c r="E218" s="6">
        <f>IF(c_direct_type="Scalar_from_ambulance",c_direct_uplift*'Demand-Enforced'!D218,IF(c_direct_type="Fully_custom",VLOOKUP('Demand-Enforced'!C218,T_fully_custom,5,0),VLOOKUP(C218,[0]!T_comp_constructed,5,0)))</f>
        <v>101</v>
      </c>
      <c r="F218" s="27">
        <f ca="1">IF(c_cattime="Yes",VLOOKUP('Demand-Enforced'!$C218,T_fully_custom,MATCH(F$1,OFFSET(T_fully_custom,0,0,1,),0),0),"")</f>
        <v>0.17</v>
      </c>
      <c r="G218" s="27">
        <f ca="1">IF(c_cattime="Yes",VLOOKUP('Demand-Enforced'!$C218,T_fully_custom,MATCH(G$1,OFFSET(T_fully_custom,0,0,1,),0),0),"")</f>
        <v>0.63800000000000001</v>
      </c>
      <c r="H218" s="27">
        <f ca="1">IF(c_cattime="Yes",VLOOKUP('Demand-Enforced'!$C218,T_fully_custom,MATCH(H$1,OFFSET(T_fully_custom,0,0,1,),0),0),"")</f>
        <v>0.18</v>
      </c>
      <c r="I218" s="27">
        <f ca="1">IF(c_cattime="Yes",VLOOKUP('Demand-Enforced'!$C218,T_fully_custom,MATCH(I$1,OFFSET(T_fully_custom,0,0,1,),0),0),"")</f>
        <v>1.2000000000000011E-2</v>
      </c>
      <c r="J218" s="29">
        <f t="shared" si="3"/>
        <v>1.6290322580645162</v>
      </c>
    </row>
    <row r="219" spans="1:10" x14ac:dyDescent="0.25">
      <c r="A219" s="1">
        <v>10</v>
      </c>
      <c r="B219" s="1">
        <v>1</v>
      </c>
      <c r="C219" s="1">
        <v>13020</v>
      </c>
      <c r="D219" s="5">
        <f>IF(c_type="As_components",VLOOKUP('Demand-Enforced'!C219,T_comp_constructed,4,0),VLOOKUP('Demand-Enforced'!C219,T_fully_custom,4,0))</f>
        <v>63</v>
      </c>
      <c r="E219" s="6">
        <f>IF(c_direct_type="Scalar_from_ambulance",c_direct_uplift*'Demand-Enforced'!D219,IF(c_direct_type="Fully_custom",VLOOKUP('Demand-Enforced'!C219,T_fully_custom,5,0),VLOOKUP(C219,[0]!T_comp_constructed,5,0)))</f>
        <v>81</v>
      </c>
      <c r="F219" s="27">
        <f ca="1">IF(c_cattime="Yes",VLOOKUP('Demand-Enforced'!$C219,T_fully_custom,MATCH(F$1,OFFSET(T_fully_custom,0,0,1,),0),0),"")</f>
        <v>0.17</v>
      </c>
      <c r="G219" s="27">
        <f ca="1">IF(c_cattime="Yes",VLOOKUP('Demand-Enforced'!$C219,T_fully_custom,MATCH(G$1,OFFSET(T_fully_custom,0,0,1,),0),0),"")</f>
        <v>0.64100000000000001</v>
      </c>
      <c r="H219" s="27">
        <f ca="1">IF(c_cattime="Yes",VLOOKUP('Demand-Enforced'!$C219,T_fully_custom,MATCH(H$1,OFFSET(T_fully_custom,0,0,1,),0),0),"")</f>
        <v>0.18</v>
      </c>
      <c r="I219" s="27">
        <f ca="1">IF(c_cattime="Yes",VLOOKUP('Demand-Enforced'!$C219,T_fully_custom,MATCH(I$1,OFFSET(T_fully_custom,0,0,1,),0),0),"")</f>
        <v>8.999999999999897E-3</v>
      </c>
      <c r="J219" s="29">
        <f t="shared" si="3"/>
        <v>1.2857142857142858</v>
      </c>
    </row>
    <row r="220" spans="1:10" x14ac:dyDescent="0.25">
      <c r="A220" s="1">
        <v>10</v>
      </c>
      <c r="B220" s="1">
        <v>2</v>
      </c>
      <c r="C220" s="1">
        <v>13080</v>
      </c>
      <c r="D220" s="5">
        <f>IF(c_type="As_components",VLOOKUP('Demand-Enforced'!C220,T_comp_constructed,4,0),VLOOKUP('Demand-Enforced'!C220,T_fully_custom,4,0))</f>
        <v>57</v>
      </c>
      <c r="E220" s="6">
        <f>IF(c_direct_type="Scalar_from_ambulance",c_direct_uplift*'Demand-Enforced'!D220,IF(c_direct_type="Fully_custom",VLOOKUP('Demand-Enforced'!C220,T_fully_custom,5,0),VLOOKUP(C220,[0]!T_comp_constructed,5,0)))</f>
        <v>61</v>
      </c>
      <c r="F220" s="27">
        <f ca="1">IF(c_cattime="Yes",VLOOKUP('Demand-Enforced'!$C220,T_fully_custom,MATCH(F$1,OFFSET(T_fully_custom,0,0,1,),0),0),"")</f>
        <v>0.15</v>
      </c>
      <c r="G220" s="27">
        <f ca="1">IF(c_cattime="Yes",VLOOKUP('Demand-Enforced'!$C220,T_fully_custom,MATCH(G$1,OFFSET(T_fully_custom,0,0,1,),0),0),"")</f>
        <v>0.65700000000000003</v>
      </c>
      <c r="H220" s="27">
        <f ca="1">IF(c_cattime="Yes",VLOOKUP('Demand-Enforced'!$C220,T_fully_custom,MATCH(H$1,OFFSET(T_fully_custom,0,0,1,),0),0),"")</f>
        <v>0.19</v>
      </c>
      <c r="I220" s="27">
        <f ca="1">IF(c_cattime="Yes",VLOOKUP('Demand-Enforced'!$C220,T_fully_custom,MATCH(I$1,OFFSET(T_fully_custom,0,0,1,),0),0),"")</f>
        <v>2.9999999999998916E-3</v>
      </c>
      <c r="J220" s="29">
        <f t="shared" si="3"/>
        <v>1.0701754385964912</v>
      </c>
    </row>
    <row r="221" spans="1:10" x14ac:dyDescent="0.25">
      <c r="A221" s="1">
        <v>10</v>
      </c>
      <c r="B221" s="1">
        <v>3</v>
      </c>
      <c r="C221" s="1">
        <v>13140</v>
      </c>
      <c r="D221" s="5">
        <f>IF(c_type="As_components",VLOOKUP('Demand-Enforced'!C221,T_comp_constructed,4,0),VLOOKUP('Demand-Enforced'!C221,T_fully_custom,4,0))</f>
        <v>51</v>
      </c>
      <c r="E221" s="6">
        <f>IF(c_direct_type="Scalar_from_ambulance",c_direct_uplift*'Demand-Enforced'!D221,IF(c_direct_type="Fully_custom",VLOOKUP('Demand-Enforced'!C221,T_fully_custom,5,0),VLOOKUP(C221,[0]!T_comp_constructed,5,0)))</f>
        <v>51</v>
      </c>
      <c r="F221" s="27">
        <f ca="1">IF(c_cattime="Yes",VLOOKUP('Demand-Enforced'!$C221,T_fully_custom,MATCH(F$1,OFFSET(T_fully_custom,0,0,1,),0),0),"")</f>
        <v>0.13</v>
      </c>
      <c r="G221" s="27">
        <f ca="1">IF(c_cattime="Yes",VLOOKUP('Demand-Enforced'!$C221,T_fully_custom,MATCH(G$1,OFFSET(T_fully_custom,0,0,1,),0),0),"")</f>
        <v>0.67300000000000004</v>
      </c>
      <c r="H221" s="27">
        <f ca="1">IF(c_cattime="Yes",VLOOKUP('Demand-Enforced'!$C221,T_fully_custom,MATCH(H$1,OFFSET(T_fully_custom,0,0,1,),0),0),"")</f>
        <v>0.19</v>
      </c>
      <c r="I221" s="27">
        <f ca="1">IF(c_cattime="Yes",VLOOKUP('Demand-Enforced'!$C221,T_fully_custom,MATCH(I$1,OFFSET(T_fully_custom,0,0,1,),0),0),"")</f>
        <v>6.9999999999998952E-3</v>
      </c>
      <c r="J221" s="29">
        <f t="shared" si="3"/>
        <v>1</v>
      </c>
    </row>
    <row r="222" spans="1:10" x14ac:dyDescent="0.25">
      <c r="A222" s="1">
        <v>10</v>
      </c>
      <c r="B222" s="1">
        <v>4</v>
      </c>
      <c r="C222" s="1">
        <v>13200</v>
      </c>
      <c r="D222" s="5">
        <f>IF(c_type="As_components",VLOOKUP('Demand-Enforced'!C222,T_comp_constructed,4,0),VLOOKUP('Demand-Enforced'!C222,T_fully_custom,4,0))</f>
        <v>50</v>
      </c>
      <c r="E222" s="6">
        <f>IF(c_direct_type="Scalar_from_ambulance",c_direct_uplift*'Demand-Enforced'!D222,IF(c_direct_type="Fully_custom",VLOOKUP('Demand-Enforced'!C222,T_fully_custom,5,0),VLOOKUP(C222,[0]!T_comp_constructed,5,0)))</f>
        <v>51</v>
      </c>
      <c r="F222" s="27">
        <f ca="1">IF(c_cattime="Yes",VLOOKUP('Demand-Enforced'!$C222,T_fully_custom,MATCH(F$1,OFFSET(T_fully_custom,0,0,1,),0),0),"")</f>
        <v>0.13</v>
      </c>
      <c r="G222" s="27">
        <f ca="1">IF(c_cattime="Yes",VLOOKUP('Demand-Enforced'!$C222,T_fully_custom,MATCH(G$1,OFFSET(T_fully_custom,0,0,1,),0),0),"")</f>
        <v>0.67500000000000004</v>
      </c>
      <c r="H222" s="27">
        <f ca="1">IF(c_cattime="Yes",VLOOKUP('Demand-Enforced'!$C222,T_fully_custom,MATCH(H$1,OFFSET(T_fully_custom,0,0,1,),0),0),"")</f>
        <v>0.19</v>
      </c>
      <c r="I222" s="27">
        <f ca="1">IF(c_cattime="Yes",VLOOKUP('Demand-Enforced'!$C222,T_fully_custom,MATCH(I$1,OFFSET(T_fully_custom,0,0,1,),0),0),"")</f>
        <v>4.9999999999998934E-3</v>
      </c>
      <c r="J222" s="29">
        <f t="shared" si="3"/>
        <v>1.02</v>
      </c>
    </row>
    <row r="223" spans="1:10" x14ac:dyDescent="0.25">
      <c r="A223" s="1">
        <v>10</v>
      </c>
      <c r="B223" s="1">
        <v>5</v>
      </c>
      <c r="C223" s="1">
        <v>13260</v>
      </c>
      <c r="D223" s="5">
        <f>IF(c_type="As_components",VLOOKUP('Demand-Enforced'!C223,T_comp_constructed,4,0),VLOOKUP('Demand-Enforced'!C223,T_fully_custom,4,0))</f>
        <v>53</v>
      </c>
      <c r="E223" s="6">
        <f>IF(c_direct_type="Scalar_from_ambulance",c_direct_uplift*'Demand-Enforced'!D223,IF(c_direct_type="Fully_custom",VLOOKUP('Demand-Enforced'!C223,T_fully_custom,5,0),VLOOKUP(C223,[0]!T_comp_constructed,5,0)))</f>
        <v>51</v>
      </c>
      <c r="F223" s="27">
        <f ca="1">IF(c_cattime="Yes",VLOOKUP('Demand-Enforced'!$C223,T_fully_custom,MATCH(F$1,OFFSET(T_fully_custom,0,0,1,),0),0),"")</f>
        <v>0.13</v>
      </c>
      <c r="G223" s="27">
        <f ca="1">IF(c_cattime="Yes",VLOOKUP('Demand-Enforced'!$C223,T_fully_custom,MATCH(G$1,OFFSET(T_fully_custom,0,0,1,),0),0),"")</f>
        <v>0.67100000000000004</v>
      </c>
      <c r="H223" s="27">
        <f ca="1">IF(c_cattime="Yes",VLOOKUP('Demand-Enforced'!$C223,T_fully_custom,MATCH(H$1,OFFSET(T_fully_custom,0,0,1,),0),0),"")</f>
        <v>0.19</v>
      </c>
      <c r="I223" s="27">
        <f ca="1">IF(c_cattime="Yes",VLOOKUP('Demand-Enforced'!$C223,T_fully_custom,MATCH(I$1,OFFSET(T_fully_custom,0,0,1,),0),0),"")</f>
        <v>8.999999999999897E-3</v>
      </c>
      <c r="J223" s="29">
        <f t="shared" si="3"/>
        <v>0.96226415094339623</v>
      </c>
    </row>
    <row r="224" spans="1:10" x14ac:dyDescent="0.25">
      <c r="A224" s="1">
        <v>10</v>
      </c>
      <c r="B224" s="1">
        <v>6</v>
      </c>
      <c r="C224" s="1">
        <v>13320</v>
      </c>
      <c r="D224" s="5">
        <f>IF(c_type="As_components",VLOOKUP('Demand-Enforced'!C224,T_comp_constructed,4,0),VLOOKUP('Demand-Enforced'!C224,T_fully_custom,4,0))</f>
        <v>59</v>
      </c>
      <c r="E224" s="6">
        <f>IF(c_direct_type="Scalar_from_ambulance",c_direct_uplift*'Demand-Enforced'!D224,IF(c_direct_type="Fully_custom",VLOOKUP('Demand-Enforced'!C224,T_fully_custom,5,0),VLOOKUP(C224,[0]!T_comp_constructed,5,0)))</f>
        <v>51</v>
      </c>
      <c r="F224" s="27">
        <f ca="1">IF(c_cattime="Yes",VLOOKUP('Demand-Enforced'!$C224,T_fully_custom,MATCH(F$1,OFFSET(T_fully_custom,0,0,1,),0),0),"")</f>
        <v>0.12</v>
      </c>
      <c r="G224" s="27">
        <f ca="1">IF(c_cattime="Yes",VLOOKUP('Demand-Enforced'!$C224,T_fully_custom,MATCH(G$1,OFFSET(T_fully_custom,0,0,1,),0),0),"")</f>
        <v>0.68300000000000005</v>
      </c>
      <c r="H224" s="27">
        <f ca="1">IF(c_cattime="Yes",VLOOKUP('Demand-Enforced'!$C224,T_fully_custom,MATCH(H$1,OFFSET(T_fully_custom,0,0,1,),0),0),"")</f>
        <v>0.19</v>
      </c>
      <c r="I224" s="27">
        <f ca="1">IF(c_cattime="Yes",VLOOKUP('Demand-Enforced'!$C224,T_fully_custom,MATCH(I$1,OFFSET(T_fully_custom,0,0,1,),0),0),"")</f>
        <v>6.9999999999998952E-3</v>
      </c>
      <c r="J224" s="29">
        <f t="shared" si="3"/>
        <v>0.86440677966101698</v>
      </c>
    </row>
    <row r="225" spans="1:10" x14ac:dyDescent="0.25">
      <c r="A225" s="1">
        <v>10</v>
      </c>
      <c r="B225" s="1">
        <v>7</v>
      </c>
      <c r="C225" s="1">
        <v>13380</v>
      </c>
      <c r="D225" s="5">
        <f>IF(c_type="As_components",VLOOKUP('Demand-Enforced'!C225,T_comp_constructed,4,0),VLOOKUP('Demand-Enforced'!C225,T_fully_custom,4,0))</f>
        <v>79</v>
      </c>
      <c r="E225" s="6">
        <f>IF(c_direct_type="Scalar_from_ambulance",c_direct_uplift*'Demand-Enforced'!D225,IF(c_direct_type="Fully_custom",VLOOKUP('Demand-Enforced'!C225,T_fully_custom,5,0),VLOOKUP(C225,[0]!T_comp_constructed,5,0)))</f>
        <v>71</v>
      </c>
      <c r="F225" s="27">
        <f ca="1">IF(c_cattime="Yes",VLOOKUP('Demand-Enforced'!$C225,T_fully_custom,MATCH(F$1,OFFSET(T_fully_custom,0,0,1,),0),0),"")</f>
        <v>0.13</v>
      </c>
      <c r="G225" s="27">
        <f ca="1">IF(c_cattime="Yes",VLOOKUP('Demand-Enforced'!$C225,T_fully_custom,MATCH(G$1,OFFSET(T_fully_custom,0,0,1,),0),0),"")</f>
        <v>0.67500000000000004</v>
      </c>
      <c r="H225" s="27">
        <f ca="1">IF(c_cattime="Yes",VLOOKUP('Demand-Enforced'!$C225,T_fully_custom,MATCH(H$1,OFFSET(T_fully_custom,0,0,1,),0),0),"")</f>
        <v>0.19</v>
      </c>
      <c r="I225" s="27">
        <f ca="1">IF(c_cattime="Yes",VLOOKUP('Demand-Enforced'!$C225,T_fully_custom,MATCH(I$1,OFFSET(T_fully_custom,0,0,1,),0),0),"")</f>
        <v>4.9999999999998934E-3</v>
      </c>
      <c r="J225" s="29">
        <f t="shared" si="3"/>
        <v>0.89873417721518989</v>
      </c>
    </row>
    <row r="226" spans="1:10" x14ac:dyDescent="0.25">
      <c r="A226" s="1">
        <v>10</v>
      </c>
      <c r="B226" s="1">
        <v>8</v>
      </c>
      <c r="C226" s="1">
        <v>13440</v>
      </c>
      <c r="D226" s="5">
        <f>IF(c_type="As_components",VLOOKUP('Demand-Enforced'!C226,T_comp_constructed,4,0),VLOOKUP('Demand-Enforced'!C226,T_fully_custom,4,0))</f>
        <v>115</v>
      </c>
      <c r="E226" s="6">
        <f>IF(c_direct_type="Scalar_from_ambulance",c_direct_uplift*'Demand-Enforced'!D226,IF(c_direct_type="Fully_custom",VLOOKUP('Demand-Enforced'!C226,T_fully_custom,5,0),VLOOKUP(C226,[0]!T_comp_constructed,5,0)))</f>
        <v>132</v>
      </c>
      <c r="F226" s="27">
        <f ca="1">IF(c_cattime="Yes",VLOOKUP('Demand-Enforced'!$C226,T_fully_custom,MATCH(F$1,OFFSET(T_fully_custom,0,0,1,),0),0),"")</f>
        <v>0.12</v>
      </c>
      <c r="G226" s="27">
        <f ca="1">IF(c_cattime="Yes",VLOOKUP('Demand-Enforced'!$C226,T_fully_custom,MATCH(G$1,OFFSET(T_fully_custom,0,0,1,),0),0),"")</f>
        <v>0.67900000000000005</v>
      </c>
      <c r="H226" s="27">
        <f ca="1">IF(c_cattime="Yes",VLOOKUP('Demand-Enforced'!$C226,T_fully_custom,MATCH(H$1,OFFSET(T_fully_custom,0,0,1,),0),0),"")</f>
        <v>0.19</v>
      </c>
      <c r="I226" s="27">
        <f ca="1">IF(c_cattime="Yes",VLOOKUP('Demand-Enforced'!$C226,T_fully_custom,MATCH(I$1,OFFSET(T_fully_custom,0,0,1,),0),0),"")</f>
        <v>1.0999999999999899E-2</v>
      </c>
      <c r="J226" s="29">
        <f t="shared" si="3"/>
        <v>1.1478260869565218</v>
      </c>
    </row>
    <row r="227" spans="1:10" x14ac:dyDescent="0.25">
      <c r="A227" s="1">
        <v>10</v>
      </c>
      <c r="B227" s="1">
        <v>9</v>
      </c>
      <c r="C227" s="1">
        <v>13500</v>
      </c>
      <c r="D227" s="5">
        <f>IF(c_type="As_components",VLOOKUP('Demand-Enforced'!C227,T_comp_constructed,4,0),VLOOKUP('Demand-Enforced'!C227,T_fully_custom,4,0))</f>
        <v>131</v>
      </c>
      <c r="E227" s="6">
        <f>IF(c_direct_type="Scalar_from_ambulance",c_direct_uplift*'Demand-Enforced'!D227,IF(c_direct_type="Fully_custom",VLOOKUP('Demand-Enforced'!C227,T_fully_custom,5,0),VLOOKUP(C227,[0]!T_comp_constructed,5,0)))</f>
        <v>223</v>
      </c>
      <c r="F227" s="27">
        <f ca="1">IF(c_cattime="Yes",VLOOKUP('Demand-Enforced'!$C227,T_fully_custom,MATCH(F$1,OFFSET(T_fully_custom,0,0,1,),0),0),"")</f>
        <v>0.13</v>
      </c>
      <c r="G227" s="27">
        <f ca="1">IF(c_cattime="Yes",VLOOKUP('Demand-Enforced'!$C227,T_fully_custom,MATCH(G$1,OFFSET(T_fully_custom,0,0,1,),0),0),"")</f>
        <v>0.67300000000000004</v>
      </c>
      <c r="H227" s="27">
        <f ca="1">IF(c_cattime="Yes",VLOOKUP('Demand-Enforced'!$C227,T_fully_custom,MATCH(H$1,OFFSET(T_fully_custom,0,0,1,),0),0),"")</f>
        <v>0.19</v>
      </c>
      <c r="I227" s="27">
        <f ca="1">IF(c_cattime="Yes",VLOOKUP('Demand-Enforced'!$C227,T_fully_custom,MATCH(I$1,OFFSET(T_fully_custom,0,0,1,),0),0),"")</f>
        <v>6.9999999999998952E-3</v>
      </c>
      <c r="J227" s="29">
        <f t="shared" si="3"/>
        <v>1.7022900763358779</v>
      </c>
    </row>
    <row r="228" spans="1:10" x14ac:dyDescent="0.25">
      <c r="A228" s="1">
        <v>10</v>
      </c>
      <c r="B228" s="1">
        <v>10</v>
      </c>
      <c r="C228" s="1">
        <v>13560</v>
      </c>
      <c r="D228" s="5">
        <f>IF(c_type="As_components",VLOOKUP('Demand-Enforced'!C228,T_comp_constructed,4,0),VLOOKUP('Demand-Enforced'!C228,T_fully_custom,4,0))</f>
        <v>135</v>
      </c>
      <c r="E228" s="6">
        <f>IF(c_direct_type="Scalar_from_ambulance",c_direct_uplift*'Demand-Enforced'!D228,IF(c_direct_type="Fully_custom",VLOOKUP('Demand-Enforced'!C228,T_fully_custom,5,0),VLOOKUP(C228,[0]!T_comp_constructed,5,0)))</f>
        <v>253</v>
      </c>
      <c r="F228" s="27">
        <f ca="1">IF(c_cattime="Yes",VLOOKUP('Demand-Enforced'!$C228,T_fully_custom,MATCH(F$1,OFFSET(T_fully_custom,0,0,1,),0),0),"")</f>
        <v>0.12</v>
      </c>
      <c r="G228" s="27">
        <f ca="1">IF(c_cattime="Yes",VLOOKUP('Demand-Enforced'!$C228,T_fully_custom,MATCH(G$1,OFFSET(T_fully_custom,0,0,1,),0),0),"")</f>
        <v>0.67600000000000005</v>
      </c>
      <c r="H228" s="27">
        <f ca="1">IF(c_cattime="Yes",VLOOKUP('Demand-Enforced'!$C228,T_fully_custom,MATCH(H$1,OFFSET(T_fully_custom,0,0,1,),0),0),"")</f>
        <v>0.19</v>
      </c>
      <c r="I228" s="27">
        <f ca="1">IF(c_cattime="Yes",VLOOKUP('Demand-Enforced'!$C228,T_fully_custom,MATCH(I$1,OFFSET(T_fully_custom,0,0,1,),0),0),"")</f>
        <v>1.4000000000000012E-2</v>
      </c>
      <c r="J228" s="29">
        <f t="shared" si="3"/>
        <v>1.874074074074074</v>
      </c>
    </row>
    <row r="229" spans="1:10" x14ac:dyDescent="0.25">
      <c r="A229" s="1">
        <v>10</v>
      </c>
      <c r="B229" s="1">
        <v>11</v>
      </c>
      <c r="C229" s="1">
        <v>13620</v>
      </c>
      <c r="D229" s="5">
        <f>IF(c_type="As_components",VLOOKUP('Demand-Enforced'!C229,T_comp_constructed,4,0),VLOOKUP('Demand-Enforced'!C229,T_fully_custom,4,0))</f>
        <v>135</v>
      </c>
      <c r="E229" s="6">
        <f>IF(c_direct_type="Scalar_from_ambulance",c_direct_uplift*'Demand-Enforced'!D229,IF(c_direct_type="Fully_custom",VLOOKUP('Demand-Enforced'!C229,T_fully_custom,5,0),VLOOKUP(C229,[0]!T_comp_constructed,5,0)))</f>
        <v>263</v>
      </c>
      <c r="F229" s="27">
        <f ca="1">IF(c_cattime="Yes",VLOOKUP('Demand-Enforced'!$C229,T_fully_custom,MATCH(F$1,OFFSET(T_fully_custom,0,0,1,),0),0),"")</f>
        <v>0.13</v>
      </c>
      <c r="G229" s="27">
        <f ca="1">IF(c_cattime="Yes",VLOOKUP('Demand-Enforced'!$C229,T_fully_custom,MATCH(G$1,OFFSET(T_fully_custom,0,0,1,),0),0),"")</f>
        <v>0.67200000000000004</v>
      </c>
      <c r="H229" s="27">
        <f ca="1">IF(c_cattime="Yes",VLOOKUP('Demand-Enforced'!$C229,T_fully_custom,MATCH(H$1,OFFSET(T_fully_custom,0,0,1,),0),0),"")</f>
        <v>0.19</v>
      </c>
      <c r="I229" s="27">
        <f ca="1">IF(c_cattime="Yes",VLOOKUP('Demand-Enforced'!$C229,T_fully_custom,MATCH(I$1,OFFSET(T_fully_custom,0,0,1,),0),0),"")</f>
        <v>8.0000000000000071E-3</v>
      </c>
      <c r="J229" s="29">
        <f t="shared" si="3"/>
        <v>1.9481481481481482</v>
      </c>
    </row>
    <row r="230" spans="1:10" x14ac:dyDescent="0.25">
      <c r="A230" s="1">
        <v>10</v>
      </c>
      <c r="B230" s="1">
        <v>12</v>
      </c>
      <c r="C230" s="1">
        <v>13680</v>
      </c>
      <c r="D230" s="5">
        <f>IF(c_type="As_components",VLOOKUP('Demand-Enforced'!C230,T_comp_constructed,4,0),VLOOKUP('Demand-Enforced'!C230,T_fully_custom,4,0))</f>
        <v>136</v>
      </c>
      <c r="E230" s="6">
        <f>IF(c_direct_type="Scalar_from_ambulance",c_direct_uplift*'Demand-Enforced'!D230,IF(c_direct_type="Fully_custom",VLOOKUP('Demand-Enforced'!C230,T_fully_custom,5,0),VLOOKUP(C230,[0]!T_comp_constructed,5,0)))</f>
        <v>263</v>
      </c>
      <c r="F230" s="27">
        <f ca="1">IF(c_cattime="Yes",VLOOKUP('Demand-Enforced'!$C230,T_fully_custom,MATCH(F$1,OFFSET(T_fully_custom,0,0,1,),0),0),"")</f>
        <v>0.15</v>
      </c>
      <c r="G230" s="27">
        <f ca="1">IF(c_cattime="Yes",VLOOKUP('Demand-Enforced'!$C230,T_fully_custom,MATCH(G$1,OFFSET(T_fully_custom,0,0,1,),0),0),"")</f>
        <v>0.65700000000000003</v>
      </c>
      <c r="H230" s="27">
        <f ca="1">IF(c_cattime="Yes",VLOOKUP('Demand-Enforced'!$C230,T_fully_custom,MATCH(H$1,OFFSET(T_fully_custom,0,0,1,),0),0),"")</f>
        <v>0.19</v>
      </c>
      <c r="I230" s="27">
        <f ca="1">IF(c_cattime="Yes",VLOOKUP('Demand-Enforced'!$C230,T_fully_custom,MATCH(I$1,OFFSET(T_fully_custom,0,0,1,),0),0),"")</f>
        <v>2.9999999999998916E-3</v>
      </c>
      <c r="J230" s="29">
        <f t="shared" si="3"/>
        <v>1.9338235294117647</v>
      </c>
    </row>
    <row r="231" spans="1:10" x14ac:dyDescent="0.25">
      <c r="A231" s="1">
        <v>10</v>
      </c>
      <c r="B231" s="1">
        <v>13</v>
      </c>
      <c r="C231" s="1">
        <v>13740</v>
      </c>
      <c r="D231" s="5">
        <f>IF(c_type="As_components",VLOOKUP('Demand-Enforced'!C231,T_comp_constructed,4,0),VLOOKUP('Demand-Enforced'!C231,T_fully_custom,4,0))</f>
        <v>123</v>
      </c>
      <c r="E231" s="6">
        <f>IF(c_direct_type="Scalar_from_ambulance",c_direct_uplift*'Demand-Enforced'!D231,IF(c_direct_type="Fully_custom",VLOOKUP('Demand-Enforced'!C231,T_fully_custom,5,0),VLOOKUP(C231,[0]!T_comp_constructed,5,0)))</f>
        <v>253</v>
      </c>
      <c r="F231" s="27">
        <f ca="1">IF(c_cattime="Yes",VLOOKUP('Demand-Enforced'!$C231,T_fully_custom,MATCH(F$1,OFFSET(T_fully_custom,0,0,1,),0),0),"")</f>
        <v>0.16</v>
      </c>
      <c r="G231" s="27">
        <f ca="1">IF(c_cattime="Yes",VLOOKUP('Demand-Enforced'!$C231,T_fully_custom,MATCH(G$1,OFFSET(T_fully_custom,0,0,1,),0),0),"")</f>
        <v>0.64900000000000002</v>
      </c>
      <c r="H231" s="27">
        <f ca="1">IF(c_cattime="Yes",VLOOKUP('Demand-Enforced'!$C231,T_fully_custom,MATCH(H$1,OFFSET(T_fully_custom,0,0,1,),0),0),"")</f>
        <v>0.18</v>
      </c>
      <c r="I231" s="27">
        <f ca="1">IF(c_cattime="Yes",VLOOKUP('Demand-Enforced'!$C231,T_fully_custom,MATCH(I$1,OFFSET(T_fully_custom,0,0,1,),0),0),"")</f>
        <v>1.0999999999999899E-2</v>
      </c>
      <c r="J231" s="29">
        <f t="shared" si="3"/>
        <v>2.0569105691056913</v>
      </c>
    </row>
    <row r="232" spans="1:10" x14ac:dyDescent="0.25">
      <c r="A232" s="1">
        <v>10</v>
      </c>
      <c r="B232" s="1">
        <v>14</v>
      </c>
      <c r="C232" s="1">
        <v>13800</v>
      </c>
      <c r="D232" s="5">
        <f>IF(c_type="As_components",VLOOKUP('Demand-Enforced'!C232,T_comp_constructed,4,0),VLOOKUP('Demand-Enforced'!C232,T_fully_custom,4,0))</f>
        <v>117</v>
      </c>
      <c r="E232" s="6">
        <f>IF(c_direct_type="Scalar_from_ambulance",c_direct_uplift*'Demand-Enforced'!D232,IF(c_direct_type="Fully_custom",VLOOKUP('Demand-Enforced'!C232,T_fully_custom,5,0),VLOOKUP(C232,[0]!T_comp_constructed,5,0)))</f>
        <v>243</v>
      </c>
      <c r="F232" s="27">
        <f ca="1">IF(c_cattime="Yes",VLOOKUP('Demand-Enforced'!$C232,T_fully_custom,MATCH(F$1,OFFSET(T_fully_custom,0,0,1,),0),0),"")</f>
        <v>0.16</v>
      </c>
      <c r="G232" s="27">
        <f ca="1">IF(c_cattime="Yes",VLOOKUP('Demand-Enforced'!$C232,T_fully_custom,MATCH(G$1,OFFSET(T_fully_custom,0,0,1,),0),0),"")</f>
        <v>0.65</v>
      </c>
      <c r="H232" s="27">
        <f ca="1">IF(c_cattime="Yes",VLOOKUP('Demand-Enforced'!$C232,T_fully_custom,MATCH(H$1,OFFSET(T_fully_custom,0,0,1,),0),0),"")</f>
        <v>0.18</v>
      </c>
      <c r="I232" s="27">
        <f ca="1">IF(c_cattime="Yes",VLOOKUP('Demand-Enforced'!$C232,T_fully_custom,MATCH(I$1,OFFSET(T_fully_custom,0,0,1,),0),0),"")</f>
        <v>1.0000000000000009E-2</v>
      </c>
      <c r="J232" s="29">
        <f t="shared" si="3"/>
        <v>2.0769230769230771</v>
      </c>
    </row>
    <row r="233" spans="1:10" x14ac:dyDescent="0.25">
      <c r="A233" s="1">
        <v>10</v>
      </c>
      <c r="B233" s="1">
        <v>15</v>
      </c>
      <c r="C233" s="1">
        <v>13860</v>
      </c>
      <c r="D233" s="5">
        <f>IF(c_type="As_components",VLOOKUP('Demand-Enforced'!C233,T_comp_constructed,4,0),VLOOKUP('Demand-Enforced'!C233,T_fully_custom,4,0))</f>
        <v>120</v>
      </c>
      <c r="E233" s="6">
        <f>IF(c_direct_type="Scalar_from_ambulance",c_direct_uplift*'Demand-Enforced'!D233,IF(c_direct_type="Fully_custom",VLOOKUP('Demand-Enforced'!C233,T_fully_custom,5,0),VLOOKUP(C233,[0]!T_comp_constructed,5,0)))</f>
        <v>243</v>
      </c>
      <c r="F233" s="27">
        <f ca="1">IF(c_cattime="Yes",VLOOKUP('Demand-Enforced'!$C233,T_fully_custom,MATCH(F$1,OFFSET(T_fully_custom,0,0,1,),0),0),"")</f>
        <v>0.15</v>
      </c>
      <c r="G233" s="27">
        <f ca="1">IF(c_cattime="Yes",VLOOKUP('Demand-Enforced'!$C233,T_fully_custom,MATCH(G$1,OFFSET(T_fully_custom,0,0,1,),0),0),"")</f>
        <v>0.65300000000000002</v>
      </c>
      <c r="H233" s="27">
        <f ca="1">IF(c_cattime="Yes",VLOOKUP('Demand-Enforced'!$C233,T_fully_custom,MATCH(H$1,OFFSET(T_fully_custom,0,0,1,),0),0),"")</f>
        <v>0.19</v>
      </c>
      <c r="I233" s="27">
        <f ca="1">IF(c_cattime="Yes",VLOOKUP('Demand-Enforced'!$C233,T_fully_custom,MATCH(I$1,OFFSET(T_fully_custom,0,0,1,),0),0),"")</f>
        <v>6.9999999999998952E-3</v>
      </c>
      <c r="J233" s="29">
        <f t="shared" si="3"/>
        <v>2.0249999999999999</v>
      </c>
    </row>
    <row r="234" spans="1:10" x14ac:dyDescent="0.25">
      <c r="A234" s="1">
        <v>10</v>
      </c>
      <c r="B234" s="1">
        <v>16</v>
      </c>
      <c r="C234" s="1">
        <v>13920</v>
      </c>
      <c r="D234" s="5">
        <f>IF(c_type="As_components",VLOOKUP('Demand-Enforced'!C234,T_comp_constructed,4,0),VLOOKUP('Demand-Enforced'!C234,T_fully_custom,4,0))</f>
        <v>116</v>
      </c>
      <c r="E234" s="6">
        <f>IF(c_direct_type="Scalar_from_ambulance",c_direct_uplift*'Demand-Enforced'!D234,IF(c_direct_type="Fully_custom",VLOOKUP('Demand-Enforced'!C234,T_fully_custom,5,0),VLOOKUP(C234,[0]!T_comp_constructed,5,0)))</f>
        <v>243</v>
      </c>
      <c r="F234" s="27">
        <f ca="1">IF(c_cattime="Yes",VLOOKUP('Demand-Enforced'!$C234,T_fully_custom,MATCH(F$1,OFFSET(T_fully_custom,0,0,1,),0),0),"")</f>
        <v>0.17</v>
      </c>
      <c r="G234" s="27">
        <f ca="1">IF(c_cattime="Yes",VLOOKUP('Demand-Enforced'!$C234,T_fully_custom,MATCH(G$1,OFFSET(T_fully_custom,0,0,1,),0),0),"")</f>
        <v>0.64200000000000002</v>
      </c>
      <c r="H234" s="27">
        <f ca="1">IF(c_cattime="Yes",VLOOKUP('Demand-Enforced'!$C234,T_fully_custom,MATCH(H$1,OFFSET(T_fully_custom,0,0,1,),0),0),"")</f>
        <v>0.18</v>
      </c>
      <c r="I234" s="27">
        <f ca="1">IF(c_cattime="Yes",VLOOKUP('Demand-Enforced'!$C234,T_fully_custom,MATCH(I$1,OFFSET(T_fully_custom,0,0,1,),0),0),"")</f>
        <v>8.0000000000000071E-3</v>
      </c>
      <c r="J234" s="29">
        <f t="shared" si="3"/>
        <v>2.0948275862068964</v>
      </c>
    </row>
    <row r="235" spans="1:10" x14ac:dyDescent="0.25">
      <c r="A235" s="1">
        <v>10</v>
      </c>
      <c r="B235" s="1">
        <v>17</v>
      </c>
      <c r="C235" s="1">
        <v>13980</v>
      </c>
      <c r="D235" s="5">
        <f>IF(c_type="As_components",VLOOKUP('Demand-Enforced'!C235,T_comp_constructed,4,0),VLOOKUP('Demand-Enforced'!C235,T_fully_custom,4,0))</f>
        <v>109</v>
      </c>
      <c r="E235" s="6">
        <f>IF(c_direct_type="Scalar_from_ambulance",c_direct_uplift*'Demand-Enforced'!D235,IF(c_direct_type="Fully_custom",VLOOKUP('Demand-Enforced'!C235,T_fully_custom,5,0),VLOOKUP(C235,[0]!T_comp_constructed,5,0)))</f>
        <v>253</v>
      </c>
      <c r="F235" s="27">
        <f ca="1">IF(c_cattime="Yes",VLOOKUP('Demand-Enforced'!$C235,T_fully_custom,MATCH(F$1,OFFSET(T_fully_custom,0,0,1,),0),0),"")</f>
        <v>0.18</v>
      </c>
      <c r="G235" s="27">
        <f ca="1">IF(c_cattime="Yes",VLOOKUP('Demand-Enforced'!$C235,T_fully_custom,MATCH(G$1,OFFSET(T_fully_custom,0,0,1,),0),0),"")</f>
        <v>0.63500000000000001</v>
      </c>
      <c r="H235" s="27">
        <f ca="1">IF(c_cattime="Yes",VLOOKUP('Demand-Enforced'!$C235,T_fully_custom,MATCH(H$1,OFFSET(T_fully_custom,0,0,1,),0),0),"")</f>
        <v>0.18</v>
      </c>
      <c r="I235" s="27">
        <f ca="1">IF(c_cattime="Yes",VLOOKUP('Demand-Enforced'!$C235,T_fully_custom,MATCH(I$1,OFFSET(T_fully_custom,0,0,1,),0),0),"")</f>
        <v>5.0000000000001155E-3</v>
      </c>
      <c r="J235" s="29">
        <f t="shared" si="3"/>
        <v>2.3211009174311927</v>
      </c>
    </row>
    <row r="236" spans="1:10" x14ac:dyDescent="0.25">
      <c r="A236" s="1">
        <v>10</v>
      </c>
      <c r="B236" s="1">
        <v>18</v>
      </c>
      <c r="C236" s="1">
        <v>14040</v>
      </c>
      <c r="D236" s="5">
        <f>IF(c_type="As_components",VLOOKUP('Demand-Enforced'!C236,T_comp_constructed,4,0),VLOOKUP('Demand-Enforced'!C236,T_fully_custom,4,0))</f>
        <v>106</v>
      </c>
      <c r="E236" s="6">
        <f>IF(c_direct_type="Scalar_from_ambulance",c_direct_uplift*'Demand-Enforced'!D236,IF(c_direct_type="Fully_custom",VLOOKUP('Demand-Enforced'!C236,T_fully_custom,5,0),VLOOKUP(C236,[0]!T_comp_constructed,5,0)))</f>
        <v>253</v>
      </c>
      <c r="F236" s="27">
        <f ca="1">IF(c_cattime="Yes",VLOOKUP('Demand-Enforced'!$C236,T_fully_custom,MATCH(F$1,OFFSET(T_fully_custom,0,0,1,),0),0),"")</f>
        <v>0.18</v>
      </c>
      <c r="G236" s="27">
        <f ca="1">IF(c_cattime="Yes",VLOOKUP('Demand-Enforced'!$C236,T_fully_custom,MATCH(G$1,OFFSET(T_fully_custom,0,0,1,),0),0),"")</f>
        <v>0.63500000000000001</v>
      </c>
      <c r="H236" s="27">
        <f ca="1">IF(c_cattime="Yes",VLOOKUP('Demand-Enforced'!$C236,T_fully_custom,MATCH(H$1,OFFSET(T_fully_custom,0,0,1,),0),0),"")</f>
        <v>0.18</v>
      </c>
      <c r="I236" s="27">
        <f ca="1">IF(c_cattime="Yes",VLOOKUP('Demand-Enforced'!$C236,T_fully_custom,MATCH(I$1,OFFSET(T_fully_custom,0,0,1,),0),0),"")</f>
        <v>5.0000000000001155E-3</v>
      </c>
      <c r="J236" s="29">
        <f t="shared" si="3"/>
        <v>2.3867924528301887</v>
      </c>
    </row>
    <row r="237" spans="1:10" x14ac:dyDescent="0.25">
      <c r="A237" s="1">
        <v>10</v>
      </c>
      <c r="B237" s="1">
        <v>19</v>
      </c>
      <c r="C237" s="1">
        <v>14100</v>
      </c>
      <c r="D237" s="5">
        <f>IF(c_type="As_components",VLOOKUP('Demand-Enforced'!C237,T_comp_constructed,4,0),VLOOKUP('Demand-Enforced'!C237,T_fully_custom,4,0))</f>
        <v>115</v>
      </c>
      <c r="E237" s="6">
        <f>IF(c_direct_type="Scalar_from_ambulance",c_direct_uplift*'Demand-Enforced'!D237,IF(c_direct_type="Fully_custom",VLOOKUP('Demand-Enforced'!C237,T_fully_custom,5,0),VLOOKUP(C237,[0]!T_comp_constructed,5,0)))</f>
        <v>243</v>
      </c>
      <c r="F237" s="27">
        <f ca="1">IF(c_cattime="Yes",VLOOKUP('Demand-Enforced'!$C237,T_fully_custom,MATCH(F$1,OFFSET(T_fully_custom,0,0,1,),0),0),"")</f>
        <v>0.18</v>
      </c>
      <c r="G237" s="27">
        <f ca="1">IF(c_cattime="Yes",VLOOKUP('Demand-Enforced'!$C237,T_fully_custom,MATCH(G$1,OFFSET(T_fully_custom,0,0,1,),0),0),"")</f>
        <v>0.63100000000000001</v>
      </c>
      <c r="H237" s="27">
        <f ca="1">IF(c_cattime="Yes",VLOOKUP('Demand-Enforced'!$C237,T_fully_custom,MATCH(H$1,OFFSET(T_fully_custom,0,0,1,),0),0),"")</f>
        <v>0.18</v>
      </c>
      <c r="I237" s="27">
        <f ca="1">IF(c_cattime="Yes",VLOOKUP('Demand-Enforced'!$C237,T_fully_custom,MATCH(I$1,OFFSET(T_fully_custom,0,0,1,),0),0),"")</f>
        <v>9.000000000000119E-3</v>
      </c>
      <c r="J237" s="29">
        <f t="shared" si="3"/>
        <v>2.1130434782608694</v>
      </c>
    </row>
    <row r="238" spans="1:10" x14ac:dyDescent="0.25">
      <c r="A238" s="1">
        <v>10</v>
      </c>
      <c r="B238" s="1">
        <v>20</v>
      </c>
      <c r="C238" s="1">
        <v>14160</v>
      </c>
      <c r="D238" s="5">
        <f>IF(c_type="As_components",VLOOKUP('Demand-Enforced'!C238,T_comp_constructed,4,0),VLOOKUP('Demand-Enforced'!C238,T_fully_custom,4,0))</f>
        <v>105</v>
      </c>
      <c r="E238" s="6">
        <f>IF(c_direct_type="Scalar_from_ambulance",c_direct_uplift*'Demand-Enforced'!D238,IF(c_direct_type="Fully_custom",VLOOKUP('Demand-Enforced'!C238,T_fully_custom,5,0),VLOOKUP(C238,[0]!T_comp_constructed,5,0)))</f>
        <v>223</v>
      </c>
      <c r="F238" s="27">
        <f ca="1">IF(c_cattime="Yes",VLOOKUP('Demand-Enforced'!$C238,T_fully_custom,MATCH(F$1,OFFSET(T_fully_custom,0,0,1,),0),0),"")</f>
        <v>0.17</v>
      </c>
      <c r="G238" s="27">
        <f ca="1">IF(c_cattime="Yes",VLOOKUP('Demand-Enforced'!$C238,T_fully_custom,MATCH(G$1,OFFSET(T_fully_custom,0,0,1,),0),0),"")</f>
        <v>0.64100000000000001</v>
      </c>
      <c r="H238" s="27">
        <f ca="1">IF(c_cattime="Yes",VLOOKUP('Demand-Enforced'!$C238,T_fully_custom,MATCH(H$1,OFFSET(T_fully_custom,0,0,1,),0),0),"")</f>
        <v>0.18</v>
      </c>
      <c r="I238" s="27">
        <f ca="1">IF(c_cattime="Yes",VLOOKUP('Demand-Enforced'!$C238,T_fully_custom,MATCH(I$1,OFFSET(T_fully_custom,0,0,1,),0),0),"")</f>
        <v>8.999999999999897E-3</v>
      </c>
      <c r="J238" s="29">
        <f t="shared" si="3"/>
        <v>2.1238095238095238</v>
      </c>
    </row>
    <row r="239" spans="1:10" x14ac:dyDescent="0.25">
      <c r="A239" s="1">
        <v>10</v>
      </c>
      <c r="B239" s="1">
        <v>21</v>
      </c>
      <c r="C239" s="1">
        <v>14220</v>
      </c>
      <c r="D239" s="5">
        <f>IF(c_type="As_components",VLOOKUP('Demand-Enforced'!C239,T_comp_constructed,4,0),VLOOKUP('Demand-Enforced'!C239,T_fully_custom,4,0))</f>
        <v>96</v>
      </c>
      <c r="E239" s="6">
        <f>IF(c_direct_type="Scalar_from_ambulance",c_direct_uplift*'Demand-Enforced'!D239,IF(c_direct_type="Fully_custom",VLOOKUP('Demand-Enforced'!C239,T_fully_custom,5,0),VLOOKUP(C239,[0]!T_comp_constructed,5,0)))</f>
        <v>182</v>
      </c>
      <c r="F239" s="27">
        <f ca="1">IF(c_cattime="Yes",VLOOKUP('Demand-Enforced'!$C239,T_fully_custom,MATCH(F$1,OFFSET(T_fully_custom,0,0,1,),0),0),"")</f>
        <v>0.18</v>
      </c>
      <c r="G239" s="27">
        <f ca="1">IF(c_cattime="Yes",VLOOKUP('Demand-Enforced'!$C239,T_fully_custom,MATCH(G$1,OFFSET(T_fully_custom,0,0,1,),0),0),"")</f>
        <v>0.63500000000000001</v>
      </c>
      <c r="H239" s="27">
        <f ca="1">IF(c_cattime="Yes",VLOOKUP('Demand-Enforced'!$C239,T_fully_custom,MATCH(H$1,OFFSET(T_fully_custom,0,0,1,),0),0),"")</f>
        <v>0.18</v>
      </c>
      <c r="I239" s="27">
        <f ca="1">IF(c_cattime="Yes",VLOOKUP('Demand-Enforced'!$C239,T_fully_custom,MATCH(I$1,OFFSET(T_fully_custom,0,0,1,),0),0),"")</f>
        <v>5.0000000000001155E-3</v>
      </c>
      <c r="J239" s="29">
        <f t="shared" si="3"/>
        <v>1.8958333333333333</v>
      </c>
    </row>
    <row r="240" spans="1:10" x14ac:dyDescent="0.25">
      <c r="A240" s="1">
        <v>10</v>
      </c>
      <c r="B240" s="1">
        <v>22</v>
      </c>
      <c r="C240" s="1">
        <v>14280</v>
      </c>
      <c r="D240" s="5">
        <f>IF(c_type="As_components",VLOOKUP('Demand-Enforced'!C240,T_comp_constructed,4,0),VLOOKUP('Demand-Enforced'!C240,T_fully_custom,4,0))</f>
        <v>91</v>
      </c>
      <c r="E240" s="6">
        <f>IF(c_direct_type="Scalar_from_ambulance",c_direct_uplift*'Demand-Enforced'!D240,IF(c_direct_type="Fully_custom",VLOOKUP('Demand-Enforced'!C240,T_fully_custom,5,0),VLOOKUP(C240,[0]!T_comp_constructed,5,0)))</f>
        <v>162</v>
      </c>
      <c r="F240" s="27">
        <f ca="1">IF(c_cattime="Yes",VLOOKUP('Demand-Enforced'!$C240,T_fully_custom,MATCH(F$1,OFFSET(T_fully_custom,0,0,1,),0),0),"")</f>
        <v>0.2</v>
      </c>
      <c r="G240" s="27">
        <f ca="1">IF(c_cattime="Yes",VLOOKUP('Demand-Enforced'!$C240,T_fully_custom,MATCH(G$1,OFFSET(T_fully_custom,0,0,1,),0),0),"")</f>
        <v>0.61899999999999999</v>
      </c>
      <c r="H240" s="27">
        <f ca="1">IF(c_cattime="Yes",VLOOKUP('Demand-Enforced'!$C240,T_fully_custom,MATCH(H$1,OFFSET(T_fully_custom,0,0,1,),0),0),"")</f>
        <v>0.18</v>
      </c>
      <c r="I240" s="27">
        <f ca="1">IF(c_cattime="Yes",VLOOKUP('Demand-Enforced'!$C240,T_fully_custom,MATCH(I$1,OFFSET(T_fully_custom,0,0,1,),0),0),"")</f>
        <v>1.0000000000001119E-3</v>
      </c>
      <c r="J240" s="29">
        <f t="shared" si="3"/>
        <v>1.7802197802197801</v>
      </c>
    </row>
    <row r="241" spans="1:10" x14ac:dyDescent="0.25">
      <c r="A241" s="1">
        <v>10</v>
      </c>
      <c r="B241" s="1">
        <v>23</v>
      </c>
      <c r="C241" s="1">
        <v>14340</v>
      </c>
      <c r="D241" s="5">
        <f>IF(c_type="As_components",VLOOKUP('Demand-Enforced'!C241,T_comp_constructed,4,0),VLOOKUP('Demand-Enforced'!C241,T_fully_custom,4,0))</f>
        <v>85</v>
      </c>
      <c r="E241" s="6">
        <f>IF(c_direct_type="Scalar_from_ambulance",c_direct_uplift*'Demand-Enforced'!D241,IF(c_direct_type="Fully_custom",VLOOKUP('Demand-Enforced'!C241,T_fully_custom,5,0),VLOOKUP(C241,[0]!T_comp_constructed,5,0)))</f>
        <v>122</v>
      </c>
      <c r="F241" s="27">
        <f ca="1">IF(c_cattime="Yes",VLOOKUP('Demand-Enforced'!$C241,T_fully_custom,MATCH(F$1,OFFSET(T_fully_custom,0,0,1,),0),0),"")</f>
        <v>0.17</v>
      </c>
      <c r="G241" s="27">
        <f ca="1">IF(c_cattime="Yes",VLOOKUP('Demand-Enforced'!$C241,T_fully_custom,MATCH(G$1,OFFSET(T_fully_custom,0,0,1,),0),0),"")</f>
        <v>0.64300000000000002</v>
      </c>
      <c r="H241" s="27">
        <f ca="1">IF(c_cattime="Yes",VLOOKUP('Demand-Enforced'!$C241,T_fully_custom,MATCH(H$1,OFFSET(T_fully_custom,0,0,1,),0),0),"")</f>
        <v>0.18</v>
      </c>
      <c r="I241" s="27">
        <f ca="1">IF(c_cattime="Yes",VLOOKUP('Demand-Enforced'!$C241,T_fully_custom,MATCH(I$1,OFFSET(T_fully_custom,0,0,1,),0),0),"")</f>
        <v>6.9999999999998952E-3</v>
      </c>
      <c r="J241" s="29">
        <f t="shared" si="3"/>
        <v>1.4352941176470588</v>
      </c>
    </row>
    <row r="242" spans="1:10" x14ac:dyDescent="0.25">
      <c r="A242" s="1">
        <v>11</v>
      </c>
      <c r="B242" s="1">
        <v>0</v>
      </c>
      <c r="C242" s="1">
        <v>14400</v>
      </c>
      <c r="D242" s="5">
        <f>IF(c_type="As_components",VLOOKUP('Demand-Enforced'!C242,T_comp_constructed,4,0),VLOOKUP('Demand-Enforced'!C242,T_fully_custom,4,0))</f>
        <v>67</v>
      </c>
      <c r="E242" s="6">
        <f>IF(c_direct_type="Scalar_from_ambulance",c_direct_uplift*'Demand-Enforced'!D242,IF(c_direct_type="Fully_custom",VLOOKUP('Demand-Enforced'!C242,T_fully_custom,5,0),VLOOKUP(C242,[0]!T_comp_constructed,5,0)))</f>
        <v>101</v>
      </c>
      <c r="F242" s="27">
        <f ca="1">IF(c_cattime="Yes",VLOOKUP('Demand-Enforced'!$C242,T_fully_custom,MATCH(F$1,OFFSET(T_fully_custom,0,0,1,),0),0),"")</f>
        <v>0.17</v>
      </c>
      <c r="G242" s="27">
        <f ca="1">IF(c_cattime="Yes",VLOOKUP('Demand-Enforced'!$C242,T_fully_custom,MATCH(G$1,OFFSET(T_fully_custom,0,0,1,),0),0),"")</f>
        <v>0.63800000000000001</v>
      </c>
      <c r="H242" s="27">
        <f ca="1">IF(c_cattime="Yes",VLOOKUP('Demand-Enforced'!$C242,T_fully_custom,MATCH(H$1,OFFSET(T_fully_custom,0,0,1,),0),0),"")</f>
        <v>0.18</v>
      </c>
      <c r="I242" s="27">
        <f ca="1">IF(c_cattime="Yes",VLOOKUP('Demand-Enforced'!$C242,T_fully_custom,MATCH(I$1,OFFSET(T_fully_custom,0,0,1,),0),0),"")</f>
        <v>1.2000000000000011E-2</v>
      </c>
      <c r="J242" s="29">
        <f t="shared" si="3"/>
        <v>1.5074626865671641</v>
      </c>
    </row>
    <row r="243" spans="1:10" x14ac:dyDescent="0.25">
      <c r="A243" s="1">
        <v>11</v>
      </c>
      <c r="B243" s="1">
        <v>1</v>
      </c>
      <c r="C243" s="1">
        <v>14460</v>
      </c>
      <c r="D243" s="5">
        <f>IF(c_type="As_components",VLOOKUP('Demand-Enforced'!C243,T_comp_constructed,4,0),VLOOKUP('Demand-Enforced'!C243,T_fully_custom,4,0))</f>
        <v>68</v>
      </c>
      <c r="E243" s="6">
        <f>IF(c_direct_type="Scalar_from_ambulance",c_direct_uplift*'Demand-Enforced'!D243,IF(c_direct_type="Fully_custom",VLOOKUP('Demand-Enforced'!C243,T_fully_custom,5,0),VLOOKUP(C243,[0]!T_comp_constructed,5,0)))</f>
        <v>81</v>
      </c>
      <c r="F243" s="27">
        <f ca="1">IF(c_cattime="Yes",VLOOKUP('Demand-Enforced'!$C243,T_fully_custom,MATCH(F$1,OFFSET(T_fully_custom,0,0,1,),0),0),"")</f>
        <v>0.17</v>
      </c>
      <c r="G243" s="27">
        <f ca="1">IF(c_cattime="Yes",VLOOKUP('Demand-Enforced'!$C243,T_fully_custom,MATCH(G$1,OFFSET(T_fully_custom,0,0,1,),0),0),"")</f>
        <v>0.64100000000000001</v>
      </c>
      <c r="H243" s="27">
        <f ca="1">IF(c_cattime="Yes",VLOOKUP('Demand-Enforced'!$C243,T_fully_custom,MATCH(H$1,OFFSET(T_fully_custom,0,0,1,),0),0),"")</f>
        <v>0.18</v>
      </c>
      <c r="I243" s="27">
        <f ca="1">IF(c_cattime="Yes",VLOOKUP('Demand-Enforced'!$C243,T_fully_custom,MATCH(I$1,OFFSET(T_fully_custom,0,0,1,),0),0),"")</f>
        <v>8.999999999999897E-3</v>
      </c>
      <c r="J243" s="29">
        <f t="shared" si="3"/>
        <v>1.1911764705882353</v>
      </c>
    </row>
    <row r="244" spans="1:10" x14ac:dyDescent="0.25">
      <c r="A244" s="1">
        <v>11</v>
      </c>
      <c r="B244" s="1">
        <v>2</v>
      </c>
      <c r="C244" s="1">
        <v>14520</v>
      </c>
      <c r="D244" s="5">
        <f>IF(c_type="As_components",VLOOKUP('Demand-Enforced'!C244,T_comp_constructed,4,0),VLOOKUP('Demand-Enforced'!C244,T_fully_custom,4,0))</f>
        <v>57</v>
      </c>
      <c r="E244" s="6">
        <f>IF(c_direct_type="Scalar_from_ambulance",c_direct_uplift*'Demand-Enforced'!D244,IF(c_direct_type="Fully_custom",VLOOKUP('Demand-Enforced'!C244,T_fully_custom,5,0),VLOOKUP(C244,[0]!T_comp_constructed,5,0)))</f>
        <v>61</v>
      </c>
      <c r="F244" s="27">
        <f ca="1">IF(c_cattime="Yes",VLOOKUP('Demand-Enforced'!$C244,T_fully_custom,MATCH(F$1,OFFSET(T_fully_custom,0,0,1,),0),0),"")</f>
        <v>0.15</v>
      </c>
      <c r="G244" s="27">
        <f ca="1">IF(c_cattime="Yes",VLOOKUP('Demand-Enforced'!$C244,T_fully_custom,MATCH(G$1,OFFSET(T_fully_custom,0,0,1,),0),0),"")</f>
        <v>0.65700000000000003</v>
      </c>
      <c r="H244" s="27">
        <f ca="1">IF(c_cattime="Yes",VLOOKUP('Demand-Enforced'!$C244,T_fully_custom,MATCH(H$1,OFFSET(T_fully_custom,0,0,1,),0),0),"")</f>
        <v>0.19</v>
      </c>
      <c r="I244" s="27">
        <f ca="1">IF(c_cattime="Yes",VLOOKUP('Demand-Enforced'!$C244,T_fully_custom,MATCH(I$1,OFFSET(T_fully_custom,0,0,1,),0),0),"")</f>
        <v>2.9999999999998916E-3</v>
      </c>
      <c r="J244" s="29">
        <f t="shared" si="3"/>
        <v>1.0701754385964912</v>
      </c>
    </row>
    <row r="245" spans="1:10" x14ac:dyDescent="0.25">
      <c r="A245" s="1">
        <v>11</v>
      </c>
      <c r="B245" s="1">
        <v>3</v>
      </c>
      <c r="C245" s="1">
        <v>14580</v>
      </c>
      <c r="D245" s="5">
        <f>IF(c_type="As_components",VLOOKUP('Demand-Enforced'!C245,T_comp_constructed,4,0),VLOOKUP('Demand-Enforced'!C245,T_fully_custom,4,0))</f>
        <v>53</v>
      </c>
      <c r="E245" s="6">
        <f>IF(c_direct_type="Scalar_from_ambulance",c_direct_uplift*'Demand-Enforced'!D245,IF(c_direct_type="Fully_custom",VLOOKUP('Demand-Enforced'!C245,T_fully_custom,5,0),VLOOKUP(C245,[0]!T_comp_constructed,5,0)))</f>
        <v>51</v>
      </c>
      <c r="F245" s="27">
        <f ca="1">IF(c_cattime="Yes",VLOOKUP('Demand-Enforced'!$C245,T_fully_custom,MATCH(F$1,OFFSET(T_fully_custom,0,0,1,),0),0),"")</f>
        <v>0.13</v>
      </c>
      <c r="G245" s="27">
        <f ca="1">IF(c_cattime="Yes",VLOOKUP('Demand-Enforced'!$C245,T_fully_custom,MATCH(G$1,OFFSET(T_fully_custom,0,0,1,),0),0),"")</f>
        <v>0.67300000000000004</v>
      </c>
      <c r="H245" s="27">
        <f ca="1">IF(c_cattime="Yes",VLOOKUP('Demand-Enforced'!$C245,T_fully_custom,MATCH(H$1,OFFSET(T_fully_custom,0,0,1,),0),0),"")</f>
        <v>0.19</v>
      </c>
      <c r="I245" s="27">
        <f ca="1">IF(c_cattime="Yes",VLOOKUP('Demand-Enforced'!$C245,T_fully_custom,MATCH(I$1,OFFSET(T_fully_custom,0,0,1,),0),0),"")</f>
        <v>6.9999999999998952E-3</v>
      </c>
      <c r="J245" s="29">
        <f t="shared" si="3"/>
        <v>0.96226415094339623</v>
      </c>
    </row>
    <row r="246" spans="1:10" x14ac:dyDescent="0.25">
      <c r="A246" s="1">
        <v>11</v>
      </c>
      <c r="B246" s="1">
        <v>4</v>
      </c>
      <c r="C246" s="1">
        <v>14640</v>
      </c>
      <c r="D246" s="5">
        <f>IF(c_type="As_components",VLOOKUP('Demand-Enforced'!C246,T_comp_constructed,4,0),VLOOKUP('Demand-Enforced'!C246,T_fully_custom,4,0))</f>
        <v>55</v>
      </c>
      <c r="E246" s="6">
        <f>IF(c_direct_type="Scalar_from_ambulance",c_direct_uplift*'Demand-Enforced'!D246,IF(c_direct_type="Fully_custom",VLOOKUP('Demand-Enforced'!C246,T_fully_custom,5,0),VLOOKUP(C246,[0]!T_comp_constructed,5,0)))</f>
        <v>51</v>
      </c>
      <c r="F246" s="27">
        <f ca="1">IF(c_cattime="Yes",VLOOKUP('Demand-Enforced'!$C246,T_fully_custom,MATCH(F$1,OFFSET(T_fully_custom,0,0,1,),0),0),"")</f>
        <v>0.13</v>
      </c>
      <c r="G246" s="27">
        <f ca="1">IF(c_cattime="Yes",VLOOKUP('Demand-Enforced'!$C246,T_fully_custom,MATCH(G$1,OFFSET(T_fully_custom,0,0,1,),0),0),"")</f>
        <v>0.67500000000000004</v>
      </c>
      <c r="H246" s="27">
        <f ca="1">IF(c_cattime="Yes",VLOOKUP('Demand-Enforced'!$C246,T_fully_custom,MATCH(H$1,OFFSET(T_fully_custom,0,0,1,),0),0),"")</f>
        <v>0.19</v>
      </c>
      <c r="I246" s="27">
        <f ca="1">IF(c_cattime="Yes",VLOOKUP('Demand-Enforced'!$C246,T_fully_custom,MATCH(I$1,OFFSET(T_fully_custom,0,0,1,),0),0),"")</f>
        <v>4.9999999999998934E-3</v>
      </c>
      <c r="J246" s="29">
        <f t="shared" si="3"/>
        <v>0.92727272727272725</v>
      </c>
    </row>
    <row r="247" spans="1:10" x14ac:dyDescent="0.25">
      <c r="A247" s="1">
        <v>11</v>
      </c>
      <c r="B247" s="1">
        <v>5</v>
      </c>
      <c r="C247" s="1">
        <v>14700</v>
      </c>
      <c r="D247" s="5">
        <f>IF(c_type="As_components",VLOOKUP('Demand-Enforced'!C247,T_comp_constructed,4,0),VLOOKUP('Demand-Enforced'!C247,T_fully_custom,4,0))</f>
        <v>54</v>
      </c>
      <c r="E247" s="6">
        <f>IF(c_direct_type="Scalar_from_ambulance",c_direct_uplift*'Demand-Enforced'!D247,IF(c_direct_type="Fully_custom",VLOOKUP('Demand-Enforced'!C247,T_fully_custom,5,0),VLOOKUP(C247,[0]!T_comp_constructed,5,0)))</f>
        <v>51</v>
      </c>
      <c r="F247" s="27">
        <f ca="1">IF(c_cattime="Yes",VLOOKUP('Demand-Enforced'!$C247,T_fully_custom,MATCH(F$1,OFFSET(T_fully_custom,0,0,1,),0),0),"")</f>
        <v>0.13</v>
      </c>
      <c r="G247" s="27">
        <f ca="1">IF(c_cattime="Yes",VLOOKUP('Demand-Enforced'!$C247,T_fully_custom,MATCH(G$1,OFFSET(T_fully_custom,0,0,1,),0),0),"")</f>
        <v>0.67100000000000004</v>
      </c>
      <c r="H247" s="27">
        <f ca="1">IF(c_cattime="Yes",VLOOKUP('Demand-Enforced'!$C247,T_fully_custom,MATCH(H$1,OFFSET(T_fully_custom,0,0,1,),0),0),"")</f>
        <v>0.19</v>
      </c>
      <c r="I247" s="27">
        <f ca="1">IF(c_cattime="Yes",VLOOKUP('Demand-Enforced'!$C247,T_fully_custom,MATCH(I$1,OFFSET(T_fully_custom,0,0,1,),0),0),"")</f>
        <v>8.999999999999897E-3</v>
      </c>
      <c r="J247" s="29">
        <f t="shared" si="3"/>
        <v>0.94444444444444442</v>
      </c>
    </row>
    <row r="248" spans="1:10" x14ac:dyDescent="0.25">
      <c r="A248" s="1">
        <v>11</v>
      </c>
      <c r="B248" s="1">
        <v>6</v>
      </c>
      <c r="C248" s="1">
        <v>14760</v>
      </c>
      <c r="D248" s="5">
        <f>IF(c_type="As_components",VLOOKUP('Demand-Enforced'!C248,T_comp_constructed,4,0),VLOOKUP('Demand-Enforced'!C248,T_fully_custom,4,0))</f>
        <v>61</v>
      </c>
      <c r="E248" s="6">
        <f>IF(c_direct_type="Scalar_from_ambulance",c_direct_uplift*'Demand-Enforced'!D248,IF(c_direct_type="Fully_custom",VLOOKUP('Demand-Enforced'!C248,T_fully_custom,5,0),VLOOKUP(C248,[0]!T_comp_constructed,5,0)))</f>
        <v>51</v>
      </c>
      <c r="F248" s="27">
        <f ca="1">IF(c_cattime="Yes",VLOOKUP('Demand-Enforced'!$C248,T_fully_custom,MATCH(F$1,OFFSET(T_fully_custom,0,0,1,),0),0),"")</f>
        <v>0.12</v>
      </c>
      <c r="G248" s="27">
        <f ca="1">IF(c_cattime="Yes",VLOOKUP('Demand-Enforced'!$C248,T_fully_custom,MATCH(G$1,OFFSET(T_fully_custom,0,0,1,),0),0),"")</f>
        <v>0.68300000000000005</v>
      </c>
      <c r="H248" s="27">
        <f ca="1">IF(c_cattime="Yes",VLOOKUP('Demand-Enforced'!$C248,T_fully_custom,MATCH(H$1,OFFSET(T_fully_custom,0,0,1,),0),0),"")</f>
        <v>0.19</v>
      </c>
      <c r="I248" s="27">
        <f ca="1">IF(c_cattime="Yes",VLOOKUP('Demand-Enforced'!$C248,T_fully_custom,MATCH(I$1,OFFSET(T_fully_custom,0,0,1,),0),0),"")</f>
        <v>6.9999999999998952E-3</v>
      </c>
      <c r="J248" s="29">
        <f t="shared" si="3"/>
        <v>0.83606557377049184</v>
      </c>
    </row>
    <row r="249" spans="1:10" x14ac:dyDescent="0.25">
      <c r="A249" s="1">
        <v>11</v>
      </c>
      <c r="B249" s="1">
        <v>7</v>
      </c>
      <c r="C249" s="1">
        <v>14820</v>
      </c>
      <c r="D249" s="5">
        <f>IF(c_type="As_components",VLOOKUP('Demand-Enforced'!C249,T_comp_constructed,4,0),VLOOKUP('Demand-Enforced'!C249,T_fully_custom,4,0))</f>
        <v>85</v>
      </c>
      <c r="E249" s="6">
        <f>IF(c_direct_type="Scalar_from_ambulance",c_direct_uplift*'Demand-Enforced'!D249,IF(c_direct_type="Fully_custom",VLOOKUP('Demand-Enforced'!C249,T_fully_custom,5,0),VLOOKUP(C249,[0]!T_comp_constructed,5,0)))</f>
        <v>71</v>
      </c>
      <c r="F249" s="27">
        <f ca="1">IF(c_cattime="Yes",VLOOKUP('Demand-Enforced'!$C249,T_fully_custom,MATCH(F$1,OFFSET(T_fully_custom,0,0,1,),0),0),"")</f>
        <v>0.13</v>
      </c>
      <c r="G249" s="27">
        <f ca="1">IF(c_cattime="Yes",VLOOKUP('Demand-Enforced'!$C249,T_fully_custom,MATCH(G$1,OFFSET(T_fully_custom,0,0,1,),0),0),"")</f>
        <v>0.67500000000000004</v>
      </c>
      <c r="H249" s="27">
        <f ca="1">IF(c_cattime="Yes",VLOOKUP('Demand-Enforced'!$C249,T_fully_custom,MATCH(H$1,OFFSET(T_fully_custom,0,0,1,),0),0),"")</f>
        <v>0.19</v>
      </c>
      <c r="I249" s="27">
        <f ca="1">IF(c_cattime="Yes",VLOOKUP('Demand-Enforced'!$C249,T_fully_custom,MATCH(I$1,OFFSET(T_fully_custom,0,0,1,),0),0),"")</f>
        <v>4.9999999999998934E-3</v>
      </c>
      <c r="J249" s="29">
        <f t="shared" si="3"/>
        <v>0.83529411764705885</v>
      </c>
    </row>
    <row r="250" spans="1:10" x14ac:dyDescent="0.25">
      <c r="A250" s="1">
        <v>11</v>
      </c>
      <c r="B250" s="1">
        <v>8</v>
      </c>
      <c r="C250" s="1">
        <v>14880</v>
      </c>
      <c r="D250" s="5">
        <f>IF(c_type="As_components",VLOOKUP('Demand-Enforced'!C250,T_comp_constructed,4,0),VLOOKUP('Demand-Enforced'!C250,T_fully_custom,4,0))</f>
        <v>113</v>
      </c>
      <c r="E250" s="6">
        <f>IF(c_direct_type="Scalar_from_ambulance",c_direct_uplift*'Demand-Enforced'!D250,IF(c_direct_type="Fully_custom",VLOOKUP('Demand-Enforced'!C250,T_fully_custom,5,0),VLOOKUP(C250,[0]!T_comp_constructed,5,0)))</f>
        <v>132</v>
      </c>
      <c r="F250" s="27">
        <f ca="1">IF(c_cattime="Yes",VLOOKUP('Demand-Enforced'!$C250,T_fully_custom,MATCH(F$1,OFFSET(T_fully_custom,0,0,1,),0),0),"")</f>
        <v>0.12</v>
      </c>
      <c r="G250" s="27">
        <f ca="1">IF(c_cattime="Yes",VLOOKUP('Demand-Enforced'!$C250,T_fully_custom,MATCH(G$1,OFFSET(T_fully_custom,0,0,1,),0),0),"")</f>
        <v>0.67900000000000005</v>
      </c>
      <c r="H250" s="27">
        <f ca="1">IF(c_cattime="Yes",VLOOKUP('Demand-Enforced'!$C250,T_fully_custom,MATCH(H$1,OFFSET(T_fully_custom,0,0,1,),0),0),"")</f>
        <v>0.19</v>
      </c>
      <c r="I250" s="27">
        <f ca="1">IF(c_cattime="Yes",VLOOKUP('Demand-Enforced'!$C250,T_fully_custom,MATCH(I$1,OFFSET(T_fully_custom,0,0,1,),0),0),"")</f>
        <v>1.0999999999999899E-2</v>
      </c>
      <c r="J250" s="29">
        <f t="shared" si="3"/>
        <v>1.168141592920354</v>
      </c>
    </row>
    <row r="251" spans="1:10" x14ac:dyDescent="0.25">
      <c r="A251" s="1">
        <v>11</v>
      </c>
      <c r="B251" s="1">
        <v>9</v>
      </c>
      <c r="C251" s="1">
        <v>14940</v>
      </c>
      <c r="D251" s="5">
        <f>IF(c_type="As_components",VLOOKUP('Demand-Enforced'!C251,T_comp_constructed,4,0),VLOOKUP('Demand-Enforced'!C251,T_fully_custom,4,0))</f>
        <v>137</v>
      </c>
      <c r="E251" s="6">
        <f>IF(c_direct_type="Scalar_from_ambulance",c_direct_uplift*'Demand-Enforced'!D251,IF(c_direct_type="Fully_custom",VLOOKUP('Demand-Enforced'!C251,T_fully_custom,5,0),VLOOKUP(C251,[0]!T_comp_constructed,5,0)))</f>
        <v>223</v>
      </c>
      <c r="F251" s="27">
        <f ca="1">IF(c_cattime="Yes",VLOOKUP('Demand-Enforced'!$C251,T_fully_custom,MATCH(F$1,OFFSET(T_fully_custom,0,0,1,),0),0),"")</f>
        <v>0.13</v>
      </c>
      <c r="G251" s="27">
        <f ca="1">IF(c_cattime="Yes",VLOOKUP('Demand-Enforced'!$C251,T_fully_custom,MATCH(G$1,OFFSET(T_fully_custom,0,0,1,),0),0),"")</f>
        <v>0.67300000000000004</v>
      </c>
      <c r="H251" s="27">
        <f ca="1">IF(c_cattime="Yes",VLOOKUP('Demand-Enforced'!$C251,T_fully_custom,MATCH(H$1,OFFSET(T_fully_custom,0,0,1,),0),0),"")</f>
        <v>0.19</v>
      </c>
      <c r="I251" s="27">
        <f ca="1">IF(c_cattime="Yes",VLOOKUP('Demand-Enforced'!$C251,T_fully_custom,MATCH(I$1,OFFSET(T_fully_custom,0,0,1,),0),0),"")</f>
        <v>6.9999999999998952E-3</v>
      </c>
      <c r="J251" s="29">
        <f t="shared" si="3"/>
        <v>1.6277372262773722</v>
      </c>
    </row>
    <row r="252" spans="1:10" x14ac:dyDescent="0.25">
      <c r="A252" s="1">
        <v>11</v>
      </c>
      <c r="B252" s="1">
        <v>10</v>
      </c>
      <c r="C252" s="1">
        <v>15000</v>
      </c>
      <c r="D252" s="5">
        <f>IF(c_type="As_components",VLOOKUP('Demand-Enforced'!C252,T_comp_constructed,4,0),VLOOKUP('Demand-Enforced'!C252,T_fully_custom,4,0))</f>
        <v>145</v>
      </c>
      <c r="E252" s="6">
        <f>IF(c_direct_type="Scalar_from_ambulance",c_direct_uplift*'Demand-Enforced'!D252,IF(c_direct_type="Fully_custom",VLOOKUP('Demand-Enforced'!C252,T_fully_custom,5,0),VLOOKUP(C252,[0]!T_comp_constructed,5,0)))</f>
        <v>253</v>
      </c>
      <c r="F252" s="27">
        <f ca="1">IF(c_cattime="Yes",VLOOKUP('Demand-Enforced'!$C252,T_fully_custom,MATCH(F$1,OFFSET(T_fully_custom,0,0,1,),0),0),"")</f>
        <v>0.12</v>
      </c>
      <c r="G252" s="27">
        <f ca="1">IF(c_cattime="Yes",VLOOKUP('Demand-Enforced'!$C252,T_fully_custom,MATCH(G$1,OFFSET(T_fully_custom,0,0,1,),0),0),"")</f>
        <v>0.67600000000000005</v>
      </c>
      <c r="H252" s="27">
        <f ca="1">IF(c_cattime="Yes",VLOOKUP('Demand-Enforced'!$C252,T_fully_custom,MATCH(H$1,OFFSET(T_fully_custom,0,0,1,),0),0),"")</f>
        <v>0.19</v>
      </c>
      <c r="I252" s="27">
        <f ca="1">IF(c_cattime="Yes",VLOOKUP('Demand-Enforced'!$C252,T_fully_custom,MATCH(I$1,OFFSET(T_fully_custom,0,0,1,),0),0),"")</f>
        <v>1.4000000000000012E-2</v>
      </c>
      <c r="J252" s="29">
        <f t="shared" si="3"/>
        <v>1.7448275862068965</v>
      </c>
    </row>
    <row r="253" spans="1:10" x14ac:dyDescent="0.25">
      <c r="A253" s="1">
        <v>11</v>
      </c>
      <c r="B253" s="1">
        <v>11</v>
      </c>
      <c r="C253" s="1">
        <v>15060</v>
      </c>
      <c r="D253" s="5">
        <f>IF(c_type="As_components",VLOOKUP('Demand-Enforced'!C253,T_comp_constructed,4,0),VLOOKUP('Demand-Enforced'!C253,T_fully_custom,4,0))</f>
        <v>146</v>
      </c>
      <c r="E253" s="6">
        <f>IF(c_direct_type="Scalar_from_ambulance",c_direct_uplift*'Demand-Enforced'!D253,IF(c_direct_type="Fully_custom",VLOOKUP('Demand-Enforced'!C253,T_fully_custom,5,0),VLOOKUP(C253,[0]!T_comp_constructed,5,0)))</f>
        <v>263</v>
      </c>
      <c r="F253" s="27">
        <f ca="1">IF(c_cattime="Yes",VLOOKUP('Demand-Enforced'!$C253,T_fully_custom,MATCH(F$1,OFFSET(T_fully_custom,0,0,1,),0),0),"")</f>
        <v>0.13</v>
      </c>
      <c r="G253" s="27">
        <f ca="1">IF(c_cattime="Yes",VLOOKUP('Demand-Enforced'!$C253,T_fully_custom,MATCH(G$1,OFFSET(T_fully_custom,0,0,1,),0),0),"")</f>
        <v>0.67200000000000004</v>
      </c>
      <c r="H253" s="27">
        <f ca="1">IF(c_cattime="Yes",VLOOKUP('Demand-Enforced'!$C253,T_fully_custom,MATCH(H$1,OFFSET(T_fully_custom,0,0,1,),0),0),"")</f>
        <v>0.19</v>
      </c>
      <c r="I253" s="27">
        <f ca="1">IF(c_cattime="Yes",VLOOKUP('Demand-Enforced'!$C253,T_fully_custom,MATCH(I$1,OFFSET(T_fully_custom,0,0,1,),0),0),"")</f>
        <v>8.0000000000000071E-3</v>
      </c>
      <c r="J253" s="29">
        <f t="shared" si="3"/>
        <v>1.8013698630136987</v>
      </c>
    </row>
    <row r="254" spans="1:10" x14ac:dyDescent="0.25">
      <c r="A254" s="1">
        <v>11</v>
      </c>
      <c r="B254" s="1">
        <v>12</v>
      </c>
      <c r="C254" s="1">
        <v>15120</v>
      </c>
      <c r="D254" s="5">
        <f>IF(c_type="As_components",VLOOKUP('Demand-Enforced'!C254,T_comp_constructed,4,0),VLOOKUP('Demand-Enforced'!C254,T_fully_custom,4,0))</f>
        <v>133</v>
      </c>
      <c r="E254" s="6">
        <f>IF(c_direct_type="Scalar_from_ambulance",c_direct_uplift*'Demand-Enforced'!D254,IF(c_direct_type="Fully_custom",VLOOKUP('Demand-Enforced'!C254,T_fully_custom,5,0),VLOOKUP(C254,[0]!T_comp_constructed,5,0)))</f>
        <v>263</v>
      </c>
      <c r="F254" s="27">
        <f ca="1">IF(c_cattime="Yes",VLOOKUP('Demand-Enforced'!$C254,T_fully_custom,MATCH(F$1,OFFSET(T_fully_custom,0,0,1,),0),0),"")</f>
        <v>0.15</v>
      </c>
      <c r="G254" s="27">
        <f ca="1">IF(c_cattime="Yes",VLOOKUP('Demand-Enforced'!$C254,T_fully_custom,MATCH(G$1,OFFSET(T_fully_custom,0,0,1,),0),0),"")</f>
        <v>0.65700000000000003</v>
      </c>
      <c r="H254" s="27">
        <f ca="1">IF(c_cattime="Yes",VLOOKUP('Demand-Enforced'!$C254,T_fully_custom,MATCH(H$1,OFFSET(T_fully_custom,0,0,1,),0),0),"")</f>
        <v>0.19</v>
      </c>
      <c r="I254" s="27">
        <f ca="1">IF(c_cattime="Yes",VLOOKUP('Demand-Enforced'!$C254,T_fully_custom,MATCH(I$1,OFFSET(T_fully_custom,0,0,1,),0),0),"")</f>
        <v>2.9999999999998916E-3</v>
      </c>
      <c r="J254" s="29">
        <f t="shared" si="3"/>
        <v>1.9774436090225564</v>
      </c>
    </row>
    <row r="255" spans="1:10" x14ac:dyDescent="0.25">
      <c r="A255" s="1">
        <v>11</v>
      </c>
      <c r="B255" s="1">
        <v>13</v>
      </c>
      <c r="C255" s="1">
        <v>15180</v>
      </c>
      <c r="D255" s="5">
        <f>IF(c_type="As_components",VLOOKUP('Demand-Enforced'!C255,T_comp_constructed,4,0),VLOOKUP('Demand-Enforced'!C255,T_fully_custom,4,0))</f>
        <v>126</v>
      </c>
      <c r="E255" s="6">
        <f>IF(c_direct_type="Scalar_from_ambulance",c_direct_uplift*'Demand-Enforced'!D255,IF(c_direct_type="Fully_custom",VLOOKUP('Demand-Enforced'!C255,T_fully_custom,5,0),VLOOKUP(C255,[0]!T_comp_constructed,5,0)))</f>
        <v>253</v>
      </c>
      <c r="F255" s="27">
        <f ca="1">IF(c_cattime="Yes",VLOOKUP('Demand-Enforced'!$C255,T_fully_custom,MATCH(F$1,OFFSET(T_fully_custom,0,0,1,),0),0),"")</f>
        <v>0.16</v>
      </c>
      <c r="G255" s="27">
        <f ca="1">IF(c_cattime="Yes",VLOOKUP('Demand-Enforced'!$C255,T_fully_custom,MATCH(G$1,OFFSET(T_fully_custom,0,0,1,),0),0),"")</f>
        <v>0.64900000000000002</v>
      </c>
      <c r="H255" s="27">
        <f ca="1">IF(c_cattime="Yes",VLOOKUP('Demand-Enforced'!$C255,T_fully_custom,MATCH(H$1,OFFSET(T_fully_custom,0,0,1,),0),0),"")</f>
        <v>0.18</v>
      </c>
      <c r="I255" s="27">
        <f ca="1">IF(c_cattime="Yes",VLOOKUP('Demand-Enforced'!$C255,T_fully_custom,MATCH(I$1,OFFSET(T_fully_custom,0,0,1,),0),0),"")</f>
        <v>1.0999999999999899E-2</v>
      </c>
      <c r="J255" s="29">
        <f t="shared" si="3"/>
        <v>2.0079365079365079</v>
      </c>
    </row>
    <row r="256" spans="1:10" x14ac:dyDescent="0.25">
      <c r="A256" s="1">
        <v>11</v>
      </c>
      <c r="B256" s="1">
        <v>14</v>
      </c>
      <c r="C256" s="1">
        <v>15240</v>
      </c>
      <c r="D256" s="5">
        <f>IF(c_type="As_components",VLOOKUP('Demand-Enforced'!C256,T_comp_constructed,4,0),VLOOKUP('Demand-Enforced'!C256,T_fully_custom,4,0))</f>
        <v>129</v>
      </c>
      <c r="E256" s="6">
        <f>IF(c_direct_type="Scalar_from_ambulance",c_direct_uplift*'Demand-Enforced'!D256,IF(c_direct_type="Fully_custom",VLOOKUP('Demand-Enforced'!C256,T_fully_custom,5,0),VLOOKUP(C256,[0]!T_comp_constructed,5,0)))</f>
        <v>243</v>
      </c>
      <c r="F256" s="27">
        <f ca="1">IF(c_cattime="Yes",VLOOKUP('Demand-Enforced'!$C256,T_fully_custom,MATCH(F$1,OFFSET(T_fully_custom,0,0,1,),0),0),"")</f>
        <v>0.16</v>
      </c>
      <c r="G256" s="27">
        <f ca="1">IF(c_cattime="Yes",VLOOKUP('Demand-Enforced'!$C256,T_fully_custom,MATCH(G$1,OFFSET(T_fully_custom,0,0,1,),0),0),"")</f>
        <v>0.65</v>
      </c>
      <c r="H256" s="27">
        <f ca="1">IF(c_cattime="Yes",VLOOKUP('Demand-Enforced'!$C256,T_fully_custom,MATCH(H$1,OFFSET(T_fully_custom,0,0,1,),0),0),"")</f>
        <v>0.18</v>
      </c>
      <c r="I256" s="27">
        <f ca="1">IF(c_cattime="Yes",VLOOKUP('Demand-Enforced'!$C256,T_fully_custom,MATCH(I$1,OFFSET(T_fully_custom,0,0,1,),0),0),"")</f>
        <v>1.0000000000000009E-2</v>
      </c>
      <c r="J256" s="29">
        <f t="shared" si="3"/>
        <v>1.8837209302325582</v>
      </c>
    </row>
    <row r="257" spans="1:10" x14ac:dyDescent="0.25">
      <c r="A257" s="1">
        <v>11</v>
      </c>
      <c r="B257" s="1">
        <v>15</v>
      </c>
      <c r="C257" s="1">
        <v>15300</v>
      </c>
      <c r="D257" s="5">
        <f>IF(c_type="As_components",VLOOKUP('Demand-Enforced'!C257,T_comp_constructed,4,0),VLOOKUP('Demand-Enforced'!C257,T_fully_custom,4,0))</f>
        <v>127</v>
      </c>
      <c r="E257" s="6">
        <f>IF(c_direct_type="Scalar_from_ambulance",c_direct_uplift*'Demand-Enforced'!D257,IF(c_direct_type="Fully_custom",VLOOKUP('Demand-Enforced'!C257,T_fully_custom,5,0),VLOOKUP(C257,[0]!T_comp_constructed,5,0)))</f>
        <v>243</v>
      </c>
      <c r="F257" s="27">
        <f ca="1">IF(c_cattime="Yes",VLOOKUP('Demand-Enforced'!$C257,T_fully_custom,MATCH(F$1,OFFSET(T_fully_custom,0,0,1,),0),0),"")</f>
        <v>0.15</v>
      </c>
      <c r="G257" s="27">
        <f ca="1">IF(c_cattime="Yes",VLOOKUP('Demand-Enforced'!$C257,T_fully_custom,MATCH(G$1,OFFSET(T_fully_custom,0,0,1,),0),0),"")</f>
        <v>0.65300000000000002</v>
      </c>
      <c r="H257" s="27">
        <f ca="1">IF(c_cattime="Yes",VLOOKUP('Demand-Enforced'!$C257,T_fully_custom,MATCH(H$1,OFFSET(T_fully_custom,0,0,1,),0),0),"")</f>
        <v>0.19</v>
      </c>
      <c r="I257" s="27">
        <f ca="1">IF(c_cattime="Yes",VLOOKUP('Demand-Enforced'!$C257,T_fully_custom,MATCH(I$1,OFFSET(T_fully_custom,0,0,1,),0),0),"")</f>
        <v>6.9999999999998952E-3</v>
      </c>
      <c r="J257" s="29">
        <f t="shared" si="3"/>
        <v>1.9133858267716535</v>
      </c>
    </row>
    <row r="258" spans="1:10" x14ac:dyDescent="0.25">
      <c r="A258" s="1">
        <v>11</v>
      </c>
      <c r="B258" s="1">
        <v>16</v>
      </c>
      <c r="C258" s="1">
        <v>15360</v>
      </c>
      <c r="D258" s="5">
        <f>IF(c_type="As_components",VLOOKUP('Demand-Enforced'!C258,T_comp_constructed,4,0),VLOOKUP('Demand-Enforced'!C258,T_fully_custom,4,0))</f>
        <v>120</v>
      </c>
      <c r="E258" s="6">
        <f>IF(c_direct_type="Scalar_from_ambulance",c_direct_uplift*'Demand-Enforced'!D258,IF(c_direct_type="Fully_custom",VLOOKUP('Demand-Enforced'!C258,T_fully_custom,5,0),VLOOKUP(C258,[0]!T_comp_constructed,5,0)))</f>
        <v>243</v>
      </c>
      <c r="F258" s="27">
        <f ca="1">IF(c_cattime="Yes",VLOOKUP('Demand-Enforced'!$C258,T_fully_custom,MATCH(F$1,OFFSET(T_fully_custom,0,0,1,),0),0),"")</f>
        <v>0.17</v>
      </c>
      <c r="G258" s="27">
        <f ca="1">IF(c_cattime="Yes",VLOOKUP('Demand-Enforced'!$C258,T_fully_custom,MATCH(G$1,OFFSET(T_fully_custom,0,0,1,),0),0),"")</f>
        <v>0.64200000000000002</v>
      </c>
      <c r="H258" s="27">
        <f ca="1">IF(c_cattime="Yes",VLOOKUP('Demand-Enforced'!$C258,T_fully_custom,MATCH(H$1,OFFSET(T_fully_custom,0,0,1,),0),0),"")</f>
        <v>0.18</v>
      </c>
      <c r="I258" s="27">
        <f ca="1">IF(c_cattime="Yes",VLOOKUP('Demand-Enforced'!$C258,T_fully_custom,MATCH(I$1,OFFSET(T_fully_custom,0,0,1,),0),0),"")</f>
        <v>8.0000000000000071E-3</v>
      </c>
      <c r="J258" s="29">
        <f t="shared" ref="J258:J321" si="4">E258/D258</f>
        <v>2.0249999999999999</v>
      </c>
    </row>
    <row r="259" spans="1:10" x14ac:dyDescent="0.25">
      <c r="A259" s="1">
        <v>11</v>
      </c>
      <c r="B259" s="1">
        <v>17</v>
      </c>
      <c r="C259" s="1">
        <v>15420</v>
      </c>
      <c r="D259" s="5">
        <f>IF(c_type="As_components",VLOOKUP('Demand-Enforced'!C259,T_comp_constructed,4,0),VLOOKUP('Demand-Enforced'!C259,T_fully_custom,4,0))</f>
        <v>115</v>
      </c>
      <c r="E259" s="6">
        <f>IF(c_direct_type="Scalar_from_ambulance",c_direct_uplift*'Demand-Enforced'!D259,IF(c_direct_type="Fully_custom",VLOOKUP('Demand-Enforced'!C259,T_fully_custom,5,0),VLOOKUP(C259,[0]!T_comp_constructed,5,0)))</f>
        <v>253</v>
      </c>
      <c r="F259" s="27">
        <f ca="1">IF(c_cattime="Yes",VLOOKUP('Demand-Enforced'!$C259,T_fully_custom,MATCH(F$1,OFFSET(T_fully_custom,0,0,1,),0),0),"")</f>
        <v>0.18</v>
      </c>
      <c r="G259" s="27">
        <f ca="1">IF(c_cattime="Yes",VLOOKUP('Demand-Enforced'!$C259,T_fully_custom,MATCH(G$1,OFFSET(T_fully_custom,0,0,1,),0),0),"")</f>
        <v>0.63500000000000001</v>
      </c>
      <c r="H259" s="27">
        <f ca="1">IF(c_cattime="Yes",VLOOKUP('Demand-Enforced'!$C259,T_fully_custom,MATCH(H$1,OFFSET(T_fully_custom,0,0,1,),0),0),"")</f>
        <v>0.18</v>
      </c>
      <c r="I259" s="27">
        <f ca="1">IF(c_cattime="Yes",VLOOKUP('Demand-Enforced'!$C259,T_fully_custom,MATCH(I$1,OFFSET(T_fully_custom,0,0,1,),0),0),"")</f>
        <v>5.0000000000001155E-3</v>
      </c>
      <c r="J259" s="29">
        <f t="shared" si="4"/>
        <v>2.2000000000000002</v>
      </c>
    </row>
    <row r="260" spans="1:10" x14ac:dyDescent="0.25">
      <c r="A260" s="1">
        <v>11</v>
      </c>
      <c r="B260" s="1">
        <v>18</v>
      </c>
      <c r="C260" s="1">
        <v>15480</v>
      </c>
      <c r="D260" s="5">
        <f>IF(c_type="As_components",VLOOKUP('Demand-Enforced'!C260,T_comp_constructed,4,0),VLOOKUP('Demand-Enforced'!C260,T_fully_custom,4,0))</f>
        <v>114</v>
      </c>
      <c r="E260" s="6">
        <f>IF(c_direct_type="Scalar_from_ambulance",c_direct_uplift*'Demand-Enforced'!D260,IF(c_direct_type="Fully_custom",VLOOKUP('Demand-Enforced'!C260,T_fully_custom,5,0),VLOOKUP(C260,[0]!T_comp_constructed,5,0)))</f>
        <v>253</v>
      </c>
      <c r="F260" s="27">
        <f ca="1">IF(c_cattime="Yes",VLOOKUP('Demand-Enforced'!$C260,T_fully_custom,MATCH(F$1,OFFSET(T_fully_custom,0,0,1,),0),0),"")</f>
        <v>0.18</v>
      </c>
      <c r="G260" s="27">
        <f ca="1">IF(c_cattime="Yes",VLOOKUP('Demand-Enforced'!$C260,T_fully_custom,MATCH(G$1,OFFSET(T_fully_custom,0,0,1,),0),0),"")</f>
        <v>0.63500000000000001</v>
      </c>
      <c r="H260" s="27">
        <f ca="1">IF(c_cattime="Yes",VLOOKUP('Demand-Enforced'!$C260,T_fully_custom,MATCH(H$1,OFFSET(T_fully_custom,0,0,1,),0),0),"")</f>
        <v>0.18</v>
      </c>
      <c r="I260" s="27">
        <f ca="1">IF(c_cattime="Yes",VLOOKUP('Demand-Enforced'!$C260,T_fully_custom,MATCH(I$1,OFFSET(T_fully_custom,0,0,1,),0),0),"")</f>
        <v>5.0000000000001155E-3</v>
      </c>
      <c r="J260" s="29">
        <f t="shared" si="4"/>
        <v>2.2192982456140351</v>
      </c>
    </row>
    <row r="261" spans="1:10" x14ac:dyDescent="0.25">
      <c r="A261" s="1">
        <v>11</v>
      </c>
      <c r="B261" s="1">
        <v>19</v>
      </c>
      <c r="C261" s="1">
        <v>15540</v>
      </c>
      <c r="D261" s="5">
        <f>IF(c_type="As_components",VLOOKUP('Demand-Enforced'!C261,T_comp_constructed,4,0),VLOOKUP('Demand-Enforced'!C261,T_fully_custom,4,0))</f>
        <v>121</v>
      </c>
      <c r="E261" s="6">
        <f>IF(c_direct_type="Scalar_from_ambulance",c_direct_uplift*'Demand-Enforced'!D261,IF(c_direct_type="Fully_custom",VLOOKUP('Demand-Enforced'!C261,T_fully_custom,5,0),VLOOKUP(C261,[0]!T_comp_constructed,5,0)))</f>
        <v>243</v>
      </c>
      <c r="F261" s="27">
        <f ca="1">IF(c_cattime="Yes",VLOOKUP('Demand-Enforced'!$C261,T_fully_custom,MATCH(F$1,OFFSET(T_fully_custom,0,0,1,),0),0),"")</f>
        <v>0.18</v>
      </c>
      <c r="G261" s="27">
        <f ca="1">IF(c_cattime="Yes",VLOOKUP('Demand-Enforced'!$C261,T_fully_custom,MATCH(G$1,OFFSET(T_fully_custom,0,0,1,),0),0),"")</f>
        <v>0.63100000000000001</v>
      </c>
      <c r="H261" s="27">
        <f ca="1">IF(c_cattime="Yes",VLOOKUP('Demand-Enforced'!$C261,T_fully_custom,MATCH(H$1,OFFSET(T_fully_custom,0,0,1,),0),0),"")</f>
        <v>0.18</v>
      </c>
      <c r="I261" s="27">
        <f ca="1">IF(c_cattime="Yes",VLOOKUP('Demand-Enforced'!$C261,T_fully_custom,MATCH(I$1,OFFSET(T_fully_custom,0,0,1,),0),0),"")</f>
        <v>9.000000000000119E-3</v>
      </c>
      <c r="J261" s="29">
        <f t="shared" si="4"/>
        <v>2.0082644628099175</v>
      </c>
    </row>
    <row r="262" spans="1:10" x14ac:dyDescent="0.25">
      <c r="A262" s="1">
        <v>11</v>
      </c>
      <c r="B262" s="1">
        <v>20</v>
      </c>
      <c r="C262" s="1">
        <v>15600</v>
      </c>
      <c r="D262" s="5">
        <f>IF(c_type="As_components",VLOOKUP('Demand-Enforced'!C262,T_comp_constructed,4,0),VLOOKUP('Demand-Enforced'!C262,T_fully_custom,4,0))</f>
        <v>107</v>
      </c>
      <c r="E262" s="6">
        <f>IF(c_direct_type="Scalar_from_ambulance",c_direct_uplift*'Demand-Enforced'!D262,IF(c_direct_type="Fully_custom",VLOOKUP('Demand-Enforced'!C262,T_fully_custom,5,0),VLOOKUP(C262,[0]!T_comp_constructed,5,0)))</f>
        <v>223</v>
      </c>
      <c r="F262" s="27">
        <f ca="1">IF(c_cattime="Yes",VLOOKUP('Demand-Enforced'!$C262,T_fully_custom,MATCH(F$1,OFFSET(T_fully_custom,0,0,1,),0),0),"")</f>
        <v>0.17</v>
      </c>
      <c r="G262" s="27">
        <f ca="1">IF(c_cattime="Yes",VLOOKUP('Demand-Enforced'!$C262,T_fully_custom,MATCH(G$1,OFFSET(T_fully_custom,0,0,1,),0),0),"")</f>
        <v>0.64100000000000001</v>
      </c>
      <c r="H262" s="27">
        <f ca="1">IF(c_cattime="Yes",VLOOKUP('Demand-Enforced'!$C262,T_fully_custom,MATCH(H$1,OFFSET(T_fully_custom,0,0,1,),0),0),"")</f>
        <v>0.18</v>
      </c>
      <c r="I262" s="27">
        <f ca="1">IF(c_cattime="Yes",VLOOKUP('Demand-Enforced'!$C262,T_fully_custom,MATCH(I$1,OFFSET(T_fully_custom,0,0,1,),0),0),"")</f>
        <v>8.999999999999897E-3</v>
      </c>
      <c r="J262" s="29">
        <f t="shared" si="4"/>
        <v>2.0841121495327104</v>
      </c>
    </row>
    <row r="263" spans="1:10" x14ac:dyDescent="0.25">
      <c r="A263" s="1">
        <v>11</v>
      </c>
      <c r="B263" s="1">
        <v>21</v>
      </c>
      <c r="C263" s="1">
        <v>15660</v>
      </c>
      <c r="D263" s="5">
        <f>IF(c_type="As_components",VLOOKUP('Demand-Enforced'!C263,T_comp_constructed,4,0),VLOOKUP('Demand-Enforced'!C263,T_fully_custom,4,0))</f>
        <v>104</v>
      </c>
      <c r="E263" s="6">
        <f>IF(c_direct_type="Scalar_from_ambulance",c_direct_uplift*'Demand-Enforced'!D263,IF(c_direct_type="Fully_custom",VLOOKUP('Demand-Enforced'!C263,T_fully_custom,5,0),VLOOKUP(C263,[0]!T_comp_constructed,5,0)))</f>
        <v>182</v>
      </c>
      <c r="F263" s="27">
        <f ca="1">IF(c_cattime="Yes",VLOOKUP('Demand-Enforced'!$C263,T_fully_custom,MATCH(F$1,OFFSET(T_fully_custom,0,0,1,),0),0),"")</f>
        <v>0.18</v>
      </c>
      <c r="G263" s="27">
        <f ca="1">IF(c_cattime="Yes",VLOOKUP('Demand-Enforced'!$C263,T_fully_custom,MATCH(G$1,OFFSET(T_fully_custom,0,0,1,),0),0),"")</f>
        <v>0.63500000000000001</v>
      </c>
      <c r="H263" s="27">
        <f ca="1">IF(c_cattime="Yes",VLOOKUP('Demand-Enforced'!$C263,T_fully_custom,MATCH(H$1,OFFSET(T_fully_custom,0,0,1,),0),0),"")</f>
        <v>0.18</v>
      </c>
      <c r="I263" s="27">
        <f ca="1">IF(c_cattime="Yes",VLOOKUP('Demand-Enforced'!$C263,T_fully_custom,MATCH(I$1,OFFSET(T_fully_custom,0,0,1,),0),0),"")</f>
        <v>5.0000000000001155E-3</v>
      </c>
      <c r="J263" s="29">
        <f t="shared" si="4"/>
        <v>1.75</v>
      </c>
    </row>
    <row r="264" spans="1:10" x14ac:dyDescent="0.25">
      <c r="A264" s="1">
        <v>11</v>
      </c>
      <c r="B264" s="1">
        <v>22</v>
      </c>
      <c r="C264" s="1">
        <v>15720</v>
      </c>
      <c r="D264" s="5">
        <f>IF(c_type="As_components",VLOOKUP('Demand-Enforced'!C264,T_comp_constructed,4,0),VLOOKUP('Demand-Enforced'!C264,T_fully_custom,4,0))</f>
        <v>95</v>
      </c>
      <c r="E264" s="6">
        <f>IF(c_direct_type="Scalar_from_ambulance",c_direct_uplift*'Demand-Enforced'!D264,IF(c_direct_type="Fully_custom",VLOOKUP('Demand-Enforced'!C264,T_fully_custom,5,0),VLOOKUP(C264,[0]!T_comp_constructed,5,0)))</f>
        <v>162</v>
      </c>
      <c r="F264" s="27">
        <f ca="1">IF(c_cattime="Yes",VLOOKUP('Demand-Enforced'!$C264,T_fully_custom,MATCH(F$1,OFFSET(T_fully_custom,0,0,1,),0),0),"")</f>
        <v>0.2</v>
      </c>
      <c r="G264" s="27">
        <f ca="1">IF(c_cattime="Yes",VLOOKUP('Demand-Enforced'!$C264,T_fully_custom,MATCH(G$1,OFFSET(T_fully_custom,0,0,1,),0),0),"")</f>
        <v>0.61899999999999999</v>
      </c>
      <c r="H264" s="27">
        <f ca="1">IF(c_cattime="Yes",VLOOKUP('Demand-Enforced'!$C264,T_fully_custom,MATCH(H$1,OFFSET(T_fully_custom,0,0,1,),0),0),"")</f>
        <v>0.18</v>
      </c>
      <c r="I264" s="27">
        <f ca="1">IF(c_cattime="Yes",VLOOKUP('Demand-Enforced'!$C264,T_fully_custom,MATCH(I$1,OFFSET(T_fully_custom,0,0,1,),0),0),"")</f>
        <v>1.0000000000001119E-3</v>
      </c>
      <c r="J264" s="29">
        <f t="shared" si="4"/>
        <v>1.7052631578947368</v>
      </c>
    </row>
    <row r="265" spans="1:10" x14ac:dyDescent="0.25">
      <c r="A265" s="1">
        <v>11</v>
      </c>
      <c r="B265" s="1">
        <v>23</v>
      </c>
      <c r="C265" s="1">
        <v>15780</v>
      </c>
      <c r="D265" s="5">
        <f>IF(c_type="As_components",VLOOKUP('Demand-Enforced'!C265,T_comp_constructed,4,0),VLOOKUP('Demand-Enforced'!C265,T_fully_custom,4,0))</f>
        <v>92</v>
      </c>
      <c r="E265" s="6">
        <f>IF(c_direct_type="Scalar_from_ambulance",c_direct_uplift*'Demand-Enforced'!D265,IF(c_direct_type="Fully_custom",VLOOKUP('Demand-Enforced'!C265,T_fully_custom,5,0),VLOOKUP(C265,[0]!T_comp_constructed,5,0)))</f>
        <v>122</v>
      </c>
      <c r="F265" s="27">
        <f ca="1">IF(c_cattime="Yes",VLOOKUP('Demand-Enforced'!$C265,T_fully_custom,MATCH(F$1,OFFSET(T_fully_custom,0,0,1,),0),0),"")</f>
        <v>0.17</v>
      </c>
      <c r="G265" s="27">
        <f ca="1">IF(c_cattime="Yes",VLOOKUP('Demand-Enforced'!$C265,T_fully_custom,MATCH(G$1,OFFSET(T_fully_custom,0,0,1,),0),0),"")</f>
        <v>0.64300000000000002</v>
      </c>
      <c r="H265" s="27">
        <f ca="1">IF(c_cattime="Yes",VLOOKUP('Demand-Enforced'!$C265,T_fully_custom,MATCH(H$1,OFFSET(T_fully_custom,0,0,1,),0),0),"")</f>
        <v>0.18</v>
      </c>
      <c r="I265" s="27">
        <f ca="1">IF(c_cattime="Yes",VLOOKUP('Demand-Enforced'!$C265,T_fully_custom,MATCH(I$1,OFFSET(T_fully_custom,0,0,1,),0),0),"")</f>
        <v>6.9999999999998952E-3</v>
      </c>
      <c r="J265" s="29">
        <f t="shared" si="4"/>
        <v>1.326086956521739</v>
      </c>
    </row>
    <row r="266" spans="1:10" x14ac:dyDescent="0.25">
      <c r="A266" s="1">
        <v>12</v>
      </c>
      <c r="B266" s="1">
        <v>0</v>
      </c>
      <c r="C266" s="1">
        <v>15840</v>
      </c>
      <c r="D266" s="5">
        <f>IF(c_type="As_components",VLOOKUP('Demand-Enforced'!C266,T_comp_constructed,4,0),VLOOKUP('Demand-Enforced'!C266,T_fully_custom,4,0))</f>
        <v>67</v>
      </c>
      <c r="E266" s="6">
        <f>IF(c_direct_type="Scalar_from_ambulance",c_direct_uplift*'Demand-Enforced'!D266,IF(c_direct_type="Fully_custom",VLOOKUP('Demand-Enforced'!C266,T_fully_custom,5,0),VLOOKUP(C266,[0]!T_comp_constructed,5,0)))</f>
        <v>101</v>
      </c>
      <c r="F266" s="27">
        <f ca="1">IF(c_cattime="Yes",VLOOKUP('Demand-Enforced'!$C266,T_fully_custom,MATCH(F$1,OFFSET(T_fully_custom,0,0,1,),0),0),"")</f>
        <v>0.17</v>
      </c>
      <c r="G266" s="27">
        <f ca="1">IF(c_cattime="Yes",VLOOKUP('Demand-Enforced'!$C266,T_fully_custom,MATCH(G$1,OFFSET(T_fully_custom,0,0,1,),0),0),"")</f>
        <v>0.63800000000000001</v>
      </c>
      <c r="H266" s="27">
        <f ca="1">IF(c_cattime="Yes",VLOOKUP('Demand-Enforced'!$C266,T_fully_custom,MATCH(H$1,OFFSET(T_fully_custom,0,0,1,),0),0),"")</f>
        <v>0.18</v>
      </c>
      <c r="I266" s="27">
        <f ca="1">IF(c_cattime="Yes",VLOOKUP('Demand-Enforced'!$C266,T_fully_custom,MATCH(I$1,OFFSET(T_fully_custom,0,0,1,),0),0),"")</f>
        <v>1.2000000000000011E-2</v>
      </c>
      <c r="J266" s="29">
        <f t="shared" si="4"/>
        <v>1.5074626865671641</v>
      </c>
    </row>
    <row r="267" spans="1:10" x14ac:dyDescent="0.25">
      <c r="A267" s="1">
        <v>12</v>
      </c>
      <c r="B267" s="1">
        <v>1</v>
      </c>
      <c r="C267" s="1">
        <v>15900</v>
      </c>
      <c r="D267" s="5">
        <f>IF(c_type="As_components",VLOOKUP('Demand-Enforced'!C267,T_comp_constructed,4,0),VLOOKUP('Demand-Enforced'!C267,T_fully_custom,4,0))</f>
        <v>65</v>
      </c>
      <c r="E267" s="6">
        <f>IF(c_direct_type="Scalar_from_ambulance",c_direct_uplift*'Demand-Enforced'!D267,IF(c_direct_type="Fully_custom",VLOOKUP('Demand-Enforced'!C267,T_fully_custom,5,0),VLOOKUP(C267,[0]!T_comp_constructed,5,0)))</f>
        <v>81</v>
      </c>
      <c r="F267" s="27">
        <f ca="1">IF(c_cattime="Yes",VLOOKUP('Demand-Enforced'!$C267,T_fully_custom,MATCH(F$1,OFFSET(T_fully_custom,0,0,1,),0),0),"")</f>
        <v>0.17</v>
      </c>
      <c r="G267" s="27">
        <f ca="1">IF(c_cattime="Yes",VLOOKUP('Demand-Enforced'!$C267,T_fully_custom,MATCH(G$1,OFFSET(T_fully_custom,0,0,1,),0),0),"")</f>
        <v>0.64100000000000001</v>
      </c>
      <c r="H267" s="27">
        <f ca="1">IF(c_cattime="Yes",VLOOKUP('Demand-Enforced'!$C267,T_fully_custom,MATCH(H$1,OFFSET(T_fully_custom,0,0,1,),0),0),"")</f>
        <v>0.18</v>
      </c>
      <c r="I267" s="27">
        <f ca="1">IF(c_cattime="Yes",VLOOKUP('Demand-Enforced'!$C267,T_fully_custom,MATCH(I$1,OFFSET(T_fully_custom,0,0,1,),0),0),"")</f>
        <v>8.999999999999897E-3</v>
      </c>
      <c r="J267" s="29">
        <f t="shared" si="4"/>
        <v>1.2461538461538462</v>
      </c>
    </row>
    <row r="268" spans="1:10" x14ac:dyDescent="0.25">
      <c r="A268" s="1">
        <v>12</v>
      </c>
      <c r="B268" s="1">
        <v>2</v>
      </c>
      <c r="C268" s="1">
        <v>15960</v>
      </c>
      <c r="D268" s="5">
        <f>IF(c_type="As_components",VLOOKUP('Demand-Enforced'!C268,T_comp_constructed,4,0),VLOOKUP('Demand-Enforced'!C268,T_fully_custom,4,0))</f>
        <v>57</v>
      </c>
      <c r="E268" s="6">
        <f>IF(c_direct_type="Scalar_from_ambulance",c_direct_uplift*'Demand-Enforced'!D268,IF(c_direct_type="Fully_custom",VLOOKUP('Demand-Enforced'!C268,T_fully_custom,5,0),VLOOKUP(C268,[0]!T_comp_constructed,5,0)))</f>
        <v>61</v>
      </c>
      <c r="F268" s="27">
        <f ca="1">IF(c_cattime="Yes",VLOOKUP('Demand-Enforced'!$C268,T_fully_custom,MATCH(F$1,OFFSET(T_fully_custom,0,0,1,),0),0),"")</f>
        <v>0.15</v>
      </c>
      <c r="G268" s="27">
        <f ca="1">IF(c_cattime="Yes",VLOOKUP('Demand-Enforced'!$C268,T_fully_custom,MATCH(G$1,OFFSET(T_fully_custom,0,0,1,),0),0),"")</f>
        <v>0.65700000000000003</v>
      </c>
      <c r="H268" s="27">
        <f ca="1">IF(c_cattime="Yes",VLOOKUP('Demand-Enforced'!$C268,T_fully_custom,MATCH(H$1,OFFSET(T_fully_custom,0,0,1,),0),0),"")</f>
        <v>0.19</v>
      </c>
      <c r="I268" s="27">
        <f ca="1">IF(c_cattime="Yes",VLOOKUP('Demand-Enforced'!$C268,T_fully_custom,MATCH(I$1,OFFSET(T_fully_custom,0,0,1,),0),0),"")</f>
        <v>2.9999999999998916E-3</v>
      </c>
      <c r="J268" s="29">
        <f t="shared" si="4"/>
        <v>1.0701754385964912</v>
      </c>
    </row>
    <row r="269" spans="1:10" x14ac:dyDescent="0.25">
      <c r="A269" s="1">
        <v>12</v>
      </c>
      <c r="B269" s="1">
        <v>3</v>
      </c>
      <c r="C269" s="1">
        <v>16020</v>
      </c>
      <c r="D269" s="5">
        <f>IF(c_type="As_components",VLOOKUP('Demand-Enforced'!C269,T_comp_constructed,4,0),VLOOKUP('Demand-Enforced'!C269,T_fully_custom,4,0))</f>
        <v>54</v>
      </c>
      <c r="E269" s="6">
        <f>IF(c_direct_type="Scalar_from_ambulance",c_direct_uplift*'Demand-Enforced'!D269,IF(c_direct_type="Fully_custom",VLOOKUP('Demand-Enforced'!C269,T_fully_custom,5,0),VLOOKUP(C269,[0]!T_comp_constructed,5,0)))</f>
        <v>51</v>
      </c>
      <c r="F269" s="27">
        <f ca="1">IF(c_cattime="Yes",VLOOKUP('Demand-Enforced'!$C269,T_fully_custom,MATCH(F$1,OFFSET(T_fully_custom,0,0,1,),0),0),"")</f>
        <v>0.13</v>
      </c>
      <c r="G269" s="27">
        <f ca="1">IF(c_cattime="Yes",VLOOKUP('Demand-Enforced'!$C269,T_fully_custom,MATCH(G$1,OFFSET(T_fully_custom,0,0,1,),0),0),"")</f>
        <v>0.67300000000000004</v>
      </c>
      <c r="H269" s="27">
        <f ca="1">IF(c_cattime="Yes",VLOOKUP('Demand-Enforced'!$C269,T_fully_custom,MATCH(H$1,OFFSET(T_fully_custom,0,0,1,),0),0),"")</f>
        <v>0.19</v>
      </c>
      <c r="I269" s="27">
        <f ca="1">IF(c_cattime="Yes",VLOOKUP('Demand-Enforced'!$C269,T_fully_custom,MATCH(I$1,OFFSET(T_fully_custom,0,0,1,),0),0),"")</f>
        <v>6.9999999999998952E-3</v>
      </c>
      <c r="J269" s="29">
        <f t="shared" si="4"/>
        <v>0.94444444444444442</v>
      </c>
    </row>
    <row r="270" spans="1:10" x14ac:dyDescent="0.25">
      <c r="A270" s="1">
        <v>12</v>
      </c>
      <c r="B270" s="1">
        <v>4</v>
      </c>
      <c r="C270" s="1">
        <v>16080</v>
      </c>
      <c r="D270" s="5">
        <f>IF(c_type="As_components",VLOOKUP('Demand-Enforced'!C270,T_comp_constructed,4,0),VLOOKUP('Demand-Enforced'!C270,T_fully_custom,4,0))</f>
        <v>51</v>
      </c>
      <c r="E270" s="6">
        <f>IF(c_direct_type="Scalar_from_ambulance",c_direct_uplift*'Demand-Enforced'!D270,IF(c_direct_type="Fully_custom",VLOOKUP('Demand-Enforced'!C270,T_fully_custom,5,0),VLOOKUP(C270,[0]!T_comp_constructed,5,0)))</f>
        <v>51</v>
      </c>
      <c r="F270" s="27">
        <f ca="1">IF(c_cattime="Yes",VLOOKUP('Demand-Enforced'!$C270,T_fully_custom,MATCH(F$1,OFFSET(T_fully_custom,0,0,1,),0),0),"")</f>
        <v>0.13</v>
      </c>
      <c r="G270" s="27">
        <f ca="1">IF(c_cattime="Yes",VLOOKUP('Demand-Enforced'!$C270,T_fully_custom,MATCH(G$1,OFFSET(T_fully_custom,0,0,1,),0),0),"")</f>
        <v>0.67500000000000004</v>
      </c>
      <c r="H270" s="27">
        <f ca="1">IF(c_cattime="Yes",VLOOKUP('Demand-Enforced'!$C270,T_fully_custom,MATCH(H$1,OFFSET(T_fully_custom,0,0,1,),0),0),"")</f>
        <v>0.19</v>
      </c>
      <c r="I270" s="27">
        <f ca="1">IF(c_cattime="Yes",VLOOKUP('Demand-Enforced'!$C270,T_fully_custom,MATCH(I$1,OFFSET(T_fully_custom,0,0,1,),0),0),"")</f>
        <v>4.9999999999998934E-3</v>
      </c>
      <c r="J270" s="29">
        <f t="shared" si="4"/>
        <v>1</v>
      </c>
    </row>
    <row r="271" spans="1:10" x14ac:dyDescent="0.25">
      <c r="A271" s="1">
        <v>12</v>
      </c>
      <c r="B271" s="1">
        <v>5</v>
      </c>
      <c r="C271" s="1">
        <v>16140</v>
      </c>
      <c r="D271" s="5">
        <f>IF(c_type="As_components",VLOOKUP('Demand-Enforced'!C271,T_comp_constructed,4,0),VLOOKUP('Demand-Enforced'!C271,T_fully_custom,4,0))</f>
        <v>54</v>
      </c>
      <c r="E271" s="6">
        <f>IF(c_direct_type="Scalar_from_ambulance",c_direct_uplift*'Demand-Enforced'!D271,IF(c_direct_type="Fully_custom",VLOOKUP('Demand-Enforced'!C271,T_fully_custom,5,0),VLOOKUP(C271,[0]!T_comp_constructed,5,0)))</f>
        <v>51</v>
      </c>
      <c r="F271" s="27">
        <f ca="1">IF(c_cattime="Yes",VLOOKUP('Demand-Enforced'!$C271,T_fully_custom,MATCH(F$1,OFFSET(T_fully_custom,0,0,1,),0),0),"")</f>
        <v>0.13</v>
      </c>
      <c r="G271" s="27">
        <f ca="1">IF(c_cattime="Yes",VLOOKUP('Demand-Enforced'!$C271,T_fully_custom,MATCH(G$1,OFFSET(T_fully_custom,0,0,1,),0),0),"")</f>
        <v>0.67100000000000004</v>
      </c>
      <c r="H271" s="27">
        <f ca="1">IF(c_cattime="Yes",VLOOKUP('Demand-Enforced'!$C271,T_fully_custom,MATCH(H$1,OFFSET(T_fully_custom,0,0,1,),0),0),"")</f>
        <v>0.19</v>
      </c>
      <c r="I271" s="27">
        <f ca="1">IF(c_cattime="Yes",VLOOKUP('Demand-Enforced'!$C271,T_fully_custom,MATCH(I$1,OFFSET(T_fully_custom,0,0,1,),0),0),"")</f>
        <v>8.999999999999897E-3</v>
      </c>
      <c r="J271" s="29">
        <f t="shared" si="4"/>
        <v>0.94444444444444442</v>
      </c>
    </row>
    <row r="272" spans="1:10" x14ac:dyDescent="0.25">
      <c r="A272" s="1">
        <v>12</v>
      </c>
      <c r="B272" s="1">
        <v>6</v>
      </c>
      <c r="C272" s="1">
        <v>16200</v>
      </c>
      <c r="D272" s="5">
        <f>IF(c_type="As_components",VLOOKUP('Demand-Enforced'!C272,T_comp_constructed,4,0),VLOOKUP('Demand-Enforced'!C272,T_fully_custom,4,0))</f>
        <v>62</v>
      </c>
      <c r="E272" s="6">
        <f>IF(c_direct_type="Scalar_from_ambulance",c_direct_uplift*'Demand-Enforced'!D272,IF(c_direct_type="Fully_custom",VLOOKUP('Demand-Enforced'!C272,T_fully_custom,5,0),VLOOKUP(C272,[0]!T_comp_constructed,5,0)))</f>
        <v>51</v>
      </c>
      <c r="F272" s="27">
        <f ca="1">IF(c_cattime="Yes",VLOOKUP('Demand-Enforced'!$C272,T_fully_custom,MATCH(F$1,OFFSET(T_fully_custom,0,0,1,),0),0),"")</f>
        <v>0.12</v>
      </c>
      <c r="G272" s="27">
        <f ca="1">IF(c_cattime="Yes",VLOOKUP('Demand-Enforced'!$C272,T_fully_custom,MATCH(G$1,OFFSET(T_fully_custom,0,0,1,),0),0),"")</f>
        <v>0.68300000000000005</v>
      </c>
      <c r="H272" s="27">
        <f ca="1">IF(c_cattime="Yes",VLOOKUP('Demand-Enforced'!$C272,T_fully_custom,MATCH(H$1,OFFSET(T_fully_custom,0,0,1,),0),0),"")</f>
        <v>0.19</v>
      </c>
      <c r="I272" s="27">
        <f ca="1">IF(c_cattime="Yes",VLOOKUP('Demand-Enforced'!$C272,T_fully_custom,MATCH(I$1,OFFSET(T_fully_custom,0,0,1,),0),0),"")</f>
        <v>6.9999999999998952E-3</v>
      </c>
      <c r="J272" s="29">
        <f t="shared" si="4"/>
        <v>0.82258064516129037</v>
      </c>
    </row>
    <row r="273" spans="1:10" x14ac:dyDescent="0.25">
      <c r="A273" s="1">
        <v>12</v>
      </c>
      <c r="B273" s="1">
        <v>7</v>
      </c>
      <c r="C273" s="1">
        <v>16260</v>
      </c>
      <c r="D273" s="5">
        <f>IF(c_type="As_components",VLOOKUP('Demand-Enforced'!C273,T_comp_constructed,4,0),VLOOKUP('Demand-Enforced'!C273,T_fully_custom,4,0))</f>
        <v>83</v>
      </c>
      <c r="E273" s="6">
        <f>IF(c_direct_type="Scalar_from_ambulance",c_direct_uplift*'Demand-Enforced'!D273,IF(c_direct_type="Fully_custom",VLOOKUP('Demand-Enforced'!C273,T_fully_custom,5,0),VLOOKUP(C273,[0]!T_comp_constructed,5,0)))</f>
        <v>71</v>
      </c>
      <c r="F273" s="27">
        <f ca="1">IF(c_cattime="Yes",VLOOKUP('Demand-Enforced'!$C273,T_fully_custom,MATCH(F$1,OFFSET(T_fully_custom,0,0,1,),0),0),"")</f>
        <v>0.13</v>
      </c>
      <c r="G273" s="27">
        <f ca="1">IF(c_cattime="Yes",VLOOKUP('Demand-Enforced'!$C273,T_fully_custom,MATCH(G$1,OFFSET(T_fully_custom,0,0,1,),0),0),"")</f>
        <v>0.67500000000000004</v>
      </c>
      <c r="H273" s="27">
        <f ca="1">IF(c_cattime="Yes",VLOOKUP('Demand-Enforced'!$C273,T_fully_custom,MATCH(H$1,OFFSET(T_fully_custom,0,0,1,),0),0),"")</f>
        <v>0.19</v>
      </c>
      <c r="I273" s="27">
        <f ca="1">IF(c_cattime="Yes",VLOOKUP('Demand-Enforced'!$C273,T_fully_custom,MATCH(I$1,OFFSET(T_fully_custom,0,0,1,),0),0),"")</f>
        <v>4.9999999999998934E-3</v>
      </c>
      <c r="J273" s="29">
        <f t="shared" si="4"/>
        <v>0.85542168674698793</v>
      </c>
    </row>
    <row r="274" spans="1:10" x14ac:dyDescent="0.25">
      <c r="A274" s="1">
        <v>12</v>
      </c>
      <c r="B274" s="1">
        <v>8</v>
      </c>
      <c r="C274" s="1">
        <v>16320</v>
      </c>
      <c r="D274" s="5">
        <f>IF(c_type="As_components",VLOOKUP('Demand-Enforced'!C274,T_comp_constructed,4,0),VLOOKUP('Demand-Enforced'!C274,T_fully_custom,4,0))</f>
        <v>111</v>
      </c>
      <c r="E274" s="6">
        <f>IF(c_direct_type="Scalar_from_ambulance",c_direct_uplift*'Demand-Enforced'!D274,IF(c_direct_type="Fully_custom",VLOOKUP('Demand-Enforced'!C274,T_fully_custom,5,0),VLOOKUP(C274,[0]!T_comp_constructed,5,0)))</f>
        <v>132</v>
      </c>
      <c r="F274" s="27">
        <f ca="1">IF(c_cattime="Yes",VLOOKUP('Demand-Enforced'!$C274,T_fully_custom,MATCH(F$1,OFFSET(T_fully_custom,0,0,1,),0),0),"")</f>
        <v>0.12</v>
      </c>
      <c r="G274" s="27">
        <f ca="1">IF(c_cattime="Yes",VLOOKUP('Demand-Enforced'!$C274,T_fully_custom,MATCH(G$1,OFFSET(T_fully_custom,0,0,1,),0),0),"")</f>
        <v>0.67900000000000005</v>
      </c>
      <c r="H274" s="27">
        <f ca="1">IF(c_cattime="Yes",VLOOKUP('Demand-Enforced'!$C274,T_fully_custom,MATCH(H$1,OFFSET(T_fully_custom,0,0,1,),0),0),"")</f>
        <v>0.19</v>
      </c>
      <c r="I274" s="27">
        <f ca="1">IF(c_cattime="Yes",VLOOKUP('Demand-Enforced'!$C274,T_fully_custom,MATCH(I$1,OFFSET(T_fully_custom,0,0,1,),0),0),"")</f>
        <v>1.0999999999999899E-2</v>
      </c>
      <c r="J274" s="29">
        <f t="shared" si="4"/>
        <v>1.1891891891891893</v>
      </c>
    </row>
    <row r="275" spans="1:10" x14ac:dyDescent="0.25">
      <c r="A275" s="1">
        <v>12</v>
      </c>
      <c r="B275" s="1">
        <v>9</v>
      </c>
      <c r="C275" s="1">
        <v>16380</v>
      </c>
      <c r="D275" s="5">
        <f>IF(c_type="As_components",VLOOKUP('Demand-Enforced'!C275,T_comp_constructed,4,0),VLOOKUP('Demand-Enforced'!C275,T_fully_custom,4,0))</f>
        <v>130</v>
      </c>
      <c r="E275" s="6">
        <f>IF(c_direct_type="Scalar_from_ambulance",c_direct_uplift*'Demand-Enforced'!D275,IF(c_direct_type="Fully_custom",VLOOKUP('Demand-Enforced'!C275,T_fully_custom,5,0),VLOOKUP(C275,[0]!T_comp_constructed,5,0)))</f>
        <v>223</v>
      </c>
      <c r="F275" s="27">
        <f ca="1">IF(c_cattime="Yes",VLOOKUP('Demand-Enforced'!$C275,T_fully_custom,MATCH(F$1,OFFSET(T_fully_custom,0,0,1,),0),0),"")</f>
        <v>0.13</v>
      </c>
      <c r="G275" s="27">
        <f ca="1">IF(c_cattime="Yes",VLOOKUP('Demand-Enforced'!$C275,T_fully_custom,MATCH(G$1,OFFSET(T_fully_custom,0,0,1,),0),0),"")</f>
        <v>0.67300000000000004</v>
      </c>
      <c r="H275" s="27">
        <f ca="1">IF(c_cattime="Yes",VLOOKUP('Demand-Enforced'!$C275,T_fully_custom,MATCH(H$1,OFFSET(T_fully_custom,0,0,1,),0),0),"")</f>
        <v>0.19</v>
      </c>
      <c r="I275" s="27">
        <f ca="1">IF(c_cattime="Yes",VLOOKUP('Demand-Enforced'!$C275,T_fully_custom,MATCH(I$1,OFFSET(T_fully_custom,0,0,1,),0),0),"")</f>
        <v>6.9999999999998952E-3</v>
      </c>
      <c r="J275" s="29">
        <f t="shared" si="4"/>
        <v>1.7153846153846153</v>
      </c>
    </row>
    <row r="276" spans="1:10" x14ac:dyDescent="0.25">
      <c r="A276" s="1">
        <v>12</v>
      </c>
      <c r="B276" s="1">
        <v>10</v>
      </c>
      <c r="C276" s="1">
        <v>16440</v>
      </c>
      <c r="D276" s="5">
        <f>IF(c_type="As_components",VLOOKUP('Demand-Enforced'!C276,T_comp_constructed,4,0),VLOOKUP('Demand-Enforced'!C276,T_fully_custom,4,0))</f>
        <v>149</v>
      </c>
      <c r="E276" s="6">
        <f>IF(c_direct_type="Scalar_from_ambulance",c_direct_uplift*'Demand-Enforced'!D276,IF(c_direct_type="Fully_custom",VLOOKUP('Demand-Enforced'!C276,T_fully_custom,5,0),VLOOKUP(C276,[0]!T_comp_constructed,5,0)))</f>
        <v>253</v>
      </c>
      <c r="F276" s="27">
        <f ca="1">IF(c_cattime="Yes",VLOOKUP('Demand-Enforced'!$C276,T_fully_custom,MATCH(F$1,OFFSET(T_fully_custom,0,0,1,),0),0),"")</f>
        <v>0.12</v>
      </c>
      <c r="G276" s="27">
        <f ca="1">IF(c_cattime="Yes",VLOOKUP('Demand-Enforced'!$C276,T_fully_custom,MATCH(G$1,OFFSET(T_fully_custom,0,0,1,),0),0),"")</f>
        <v>0.67600000000000005</v>
      </c>
      <c r="H276" s="27">
        <f ca="1">IF(c_cattime="Yes",VLOOKUP('Demand-Enforced'!$C276,T_fully_custom,MATCH(H$1,OFFSET(T_fully_custom,0,0,1,),0),0),"")</f>
        <v>0.19</v>
      </c>
      <c r="I276" s="27">
        <f ca="1">IF(c_cattime="Yes",VLOOKUP('Demand-Enforced'!$C276,T_fully_custom,MATCH(I$1,OFFSET(T_fully_custom,0,0,1,),0),0),"")</f>
        <v>1.4000000000000012E-2</v>
      </c>
      <c r="J276" s="29">
        <f t="shared" si="4"/>
        <v>1.6979865771812082</v>
      </c>
    </row>
    <row r="277" spans="1:10" x14ac:dyDescent="0.25">
      <c r="A277" s="1">
        <v>12</v>
      </c>
      <c r="B277" s="1">
        <v>11</v>
      </c>
      <c r="C277" s="1">
        <v>16500</v>
      </c>
      <c r="D277" s="5">
        <f>IF(c_type="As_components",VLOOKUP('Demand-Enforced'!C277,T_comp_constructed,4,0),VLOOKUP('Demand-Enforced'!C277,T_fully_custom,4,0))</f>
        <v>143</v>
      </c>
      <c r="E277" s="6">
        <f>IF(c_direct_type="Scalar_from_ambulance",c_direct_uplift*'Demand-Enforced'!D277,IF(c_direct_type="Fully_custom",VLOOKUP('Demand-Enforced'!C277,T_fully_custom,5,0),VLOOKUP(C277,[0]!T_comp_constructed,5,0)))</f>
        <v>263</v>
      </c>
      <c r="F277" s="27">
        <f ca="1">IF(c_cattime="Yes",VLOOKUP('Demand-Enforced'!$C277,T_fully_custom,MATCH(F$1,OFFSET(T_fully_custom,0,0,1,),0),0),"")</f>
        <v>0.13</v>
      </c>
      <c r="G277" s="27">
        <f ca="1">IF(c_cattime="Yes",VLOOKUP('Demand-Enforced'!$C277,T_fully_custom,MATCH(G$1,OFFSET(T_fully_custom,0,0,1,),0),0),"")</f>
        <v>0.67200000000000004</v>
      </c>
      <c r="H277" s="27">
        <f ca="1">IF(c_cattime="Yes",VLOOKUP('Demand-Enforced'!$C277,T_fully_custom,MATCH(H$1,OFFSET(T_fully_custom,0,0,1,),0),0),"")</f>
        <v>0.19</v>
      </c>
      <c r="I277" s="27">
        <f ca="1">IF(c_cattime="Yes",VLOOKUP('Demand-Enforced'!$C277,T_fully_custom,MATCH(I$1,OFFSET(T_fully_custom,0,0,1,),0),0),"")</f>
        <v>8.0000000000000071E-3</v>
      </c>
      <c r="J277" s="29">
        <f t="shared" si="4"/>
        <v>1.8391608391608392</v>
      </c>
    </row>
    <row r="278" spans="1:10" x14ac:dyDescent="0.25">
      <c r="A278" s="1">
        <v>12</v>
      </c>
      <c r="B278" s="1">
        <v>12</v>
      </c>
      <c r="C278" s="1">
        <v>16560</v>
      </c>
      <c r="D278" s="5">
        <f>IF(c_type="As_components",VLOOKUP('Demand-Enforced'!C278,T_comp_constructed,4,0),VLOOKUP('Demand-Enforced'!C278,T_fully_custom,4,0))</f>
        <v>131</v>
      </c>
      <c r="E278" s="6">
        <f>IF(c_direct_type="Scalar_from_ambulance",c_direct_uplift*'Demand-Enforced'!D278,IF(c_direct_type="Fully_custom",VLOOKUP('Demand-Enforced'!C278,T_fully_custom,5,0),VLOOKUP(C278,[0]!T_comp_constructed,5,0)))</f>
        <v>263</v>
      </c>
      <c r="F278" s="27">
        <f ca="1">IF(c_cattime="Yes",VLOOKUP('Demand-Enforced'!$C278,T_fully_custom,MATCH(F$1,OFFSET(T_fully_custom,0,0,1,),0),0),"")</f>
        <v>0.15</v>
      </c>
      <c r="G278" s="27">
        <f ca="1">IF(c_cattime="Yes",VLOOKUP('Demand-Enforced'!$C278,T_fully_custom,MATCH(G$1,OFFSET(T_fully_custom,0,0,1,),0),0),"")</f>
        <v>0.65700000000000003</v>
      </c>
      <c r="H278" s="27">
        <f ca="1">IF(c_cattime="Yes",VLOOKUP('Demand-Enforced'!$C278,T_fully_custom,MATCH(H$1,OFFSET(T_fully_custom,0,0,1,),0),0),"")</f>
        <v>0.19</v>
      </c>
      <c r="I278" s="27">
        <f ca="1">IF(c_cattime="Yes",VLOOKUP('Demand-Enforced'!$C278,T_fully_custom,MATCH(I$1,OFFSET(T_fully_custom,0,0,1,),0),0),"")</f>
        <v>2.9999999999998916E-3</v>
      </c>
      <c r="J278" s="29">
        <f t="shared" si="4"/>
        <v>2.0076335877862594</v>
      </c>
    </row>
    <row r="279" spans="1:10" x14ac:dyDescent="0.25">
      <c r="A279" s="1">
        <v>12</v>
      </c>
      <c r="B279" s="1">
        <v>13</v>
      </c>
      <c r="C279" s="1">
        <v>16620</v>
      </c>
      <c r="D279" s="5">
        <f>IF(c_type="As_components",VLOOKUP('Demand-Enforced'!C279,T_comp_constructed,4,0),VLOOKUP('Demand-Enforced'!C279,T_fully_custom,4,0))</f>
        <v>126</v>
      </c>
      <c r="E279" s="6">
        <f>IF(c_direct_type="Scalar_from_ambulance",c_direct_uplift*'Demand-Enforced'!D279,IF(c_direct_type="Fully_custom",VLOOKUP('Demand-Enforced'!C279,T_fully_custom,5,0),VLOOKUP(C279,[0]!T_comp_constructed,5,0)))</f>
        <v>253</v>
      </c>
      <c r="F279" s="27">
        <f ca="1">IF(c_cattime="Yes",VLOOKUP('Demand-Enforced'!$C279,T_fully_custom,MATCH(F$1,OFFSET(T_fully_custom,0,0,1,),0),0),"")</f>
        <v>0.16</v>
      </c>
      <c r="G279" s="27">
        <f ca="1">IF(c_cattime="Yes",VLOOKUP('Demand-Enforced'!$C279,T_fully_custom,MATCH(G$1,OFFSET(T_fully_custom,0,0,1,),0),0),"")</f>
        <v>0.64900000000000002</v>
      </c>
      <c r="H279" s="27">
        <f ca="1">IF(c_cattime="Yes",VLOOKUP('Demand-Enforced'!$C279,T_fully_custom,MATCH(H$1,OFFSET(T_fully_custom,0,0,1,),0),0),"")</f>
        <v>0.18</v>
      </c>
      <c r="I279" s="27">
        <f ca="1">IF(c_cattime="Yes",VLOOKUP('Demand-Enforced'!$C279,T_fully_custom,MATCH(I$1,OFFSET(T_fully_custom,0,0,1,),0),0),"")</f>
        <v>1.0999999999999899E-2</v>
      </c>
      <c r="J279" s="29">
        <f t="shared" si="4"/>
        <v>2.0079365079365079</v>
      </c>
    </row>
    <row r="280" spans="1:10" x14ac:dyDescent="0.25">
      <c r="A280" s="1">
        <v>12</v>
      </c>
      <c r="B280" s="1">
        <v>14</v>
      </c>
      <c r="C280" s="1">
        <v>16680</v>
      </c>
      <c r="D280" s="5">
        <f>IF(c_type="As_components",VLOOKUP('Demand-Enforced'!C280,T_comp_constructed,4,0),VLOOKUP('Demand-Enforced'!C280,T_fully_custom,4,0))</f>
        <v>118</v>
      </c>
      <c r="E280" s="6">
        <f>IF(c_direct_type="Scalar_from_ambulance",c_direct_uplift*'Demand-Enforced'!D280,IF(c_direct_type="Fully_custom",VLOOKUP('Demand-Enforced'!C280,T_fully_custom,5,0),VLOOKUP(C280,[0]!T_comp_constructed,5,0)))</f>
        <v>243</v>
      </c>
      <c r="F280" s="27">
        <f ca="1">IF(c_cattime="Yes",VLOOKUP('Demand-Enforced'!$C280,T_fully_custom,MATCH(F$1,OFFSET(T_fully_custom,0,0,1,),0),0),"")</f>
        <v>0.16</v>
      </c>
      <c r="G280" s="27">
        <f ca="1">IF(c_cattime="Yes",VLOOKUP('Demand-Enforced'!$C280,T_fully_custom,MATCH(G$1,OFFSET(T_fully_custom,0,0,1,),0),0),"")</f>
        <v>0.65</v>
      </c>
      <c r="H280" s="27">
        <f ca="1">IF(c_cattime="Yes",VLOOKUP('Demand-Enforced'!$C280,T_fully_custom,MATCH(H$1,OFFSET(T_fully_custom,0,0,1,),0),0),"")</f>
        <v>0.18</v>
      </c>
      <c r="I280" s="27">
        <f ca="1">IF(c_cattime="Yes",VLOOKUP('Demand-Enforced'!$C280,T_fully_custom,MATCH(I$1,OFFSET(T_fully_custom,0,0,1,),0),0),"")</f>
        <v>1.0000000000000009E-2</v>
      </c>
      <c r="J280" s="29">
        <f t="shared" si="4"/>
        <v>2.0593220338983049</v>
      </c>
    </row>
    <row r="281" spans="1:10" x14ac:dyDescent="0.25">
      <c r="A281" s="1">
        <v>12</v>
      </c>
      <c r="B281" s="1">
        <v>15</v>
      </c>
      <c r="C281" s="1">
        <v>16740</v>
      </c>
      <c r="D281" s="5">
        <f>IF(c_type="As_components",VLOOKUP('Demand-Enforced'!C281,T_comp_constructed,4,0),VLOOKUP('Demand-Enforced'!C281,T_fully_custom,4,0))</f>
        <v>119</v>
      </c>
      <c r="E281" s="6">
        <f>IF(c_direct_type="Scalar_from_ambulance",c_direct_uplift*'Demand-Enforced'!D281,IF(c_direct_type="Fully_custom",VLOOKUP('Demand-Enforced'!C281,T_fully_custom,5,0),VLOOKUP(C281,[0]!T_comp_constructed,5,0)))</f>
        <v>243</v>
      </c>
      <c r="F281" s="27">
        <f ca="1">IF(c_cattime="Yes",VLOOKUP('Demand-Enforced'!$C281,T_fully_custom,MATCH(F$1,OFFSET(T_fully_custom,0,0,1,),0),0),"")</f>
        <v>0.15</v>
      </c>
      <c r="G281" s="27">
        <f ca="1">IF(c_cattime="Yes",VLOOKUP('Demand-Enforced'!$C281,T_fully_custom,MATCH(G$1,OFFSET(T_fully_custom,0,0,1,),0),0),"")</f>
        <v>0.65300000000000002</v>
      </c>
      <c r="H281" s="27">
        <f ca="1">IF(c_cattime="Yes",VLOOKUP('Demand-Enforced'!$C281,T_fully_custom,MATCH(H$1,OFFSET(T_fully_custom,0,0,1,),0),0),"")</f>
        <v>0.19</v>
      </c>
      <c r="I281" s="27">
        <f ca="1">IF(c_cattime="Yes",VLOOKUP('Demand-Enforced'!$C281,T_fully_custom,MATCH(I$1,OFFSET(T_fully_custom,0,0,1,),0),0),"")</f>
        <v>6.9999999999998952E-3</v>
      </c>
      <c r="J281" s="29">
        <f t="shared" si="4"/>
        <v>2.0420168067226889</v>
      </c>
    </row>
    <row r="282" spans="1:10" x14ac:dyDescent="0.25">
      <c r="A282" s="1">
        <v>12</v>
      </c>
      <c r="B282" s="1">
        <v>16</v>
      </c>
      <c r="C282" s="1">
        <v>16800</v>
      </c>
      <c r="D282" s="5">
        <f>IF(c_type="As_components",VLOOKUP('Demand-Enforced'!C282,T_comp_constructed,4,0),VLOOKUP('Demand-Enforced'!C282,T_fully_custom,4,0))</f>
        <v>125</v>
      </c>
      <c r="E282" s="6">
        <f>IF(c_direct_type="Scalar_from_ambulance",c_direct_uplift*'Demand-Enforced'!D282,IF(c_direct_type="Fully_custom",VLOOKUP('Demand-Enforced'!C282,T_fully_custom,5,0),VLOOKUP(C282,[0]!T_comp_constructed,5,0)))</f>
        <v>243</v>
      </c>
      <c r="F282" s="27">
        <f ca="1">IF(c_cattime="Yes",VLOOKUP('Demand-Enforced'!$C282,T_fully_custom,MATCH(F$1,OFFSET(T_fully_custom,0,0,1,),0),0),"")</f>
        <v>0.17</v>
      </c>
      <c r="G282" s="27">
        <f ca="1">IF(c_cattime="Yes",VLOOKUP('Demand-Enforced'!$C282,T_fully_custom,MATCH(G$1,OFFSET(T_fully_custom,0,0,1,),0),0),"")</f>
        <v>0.64200000000000002</v>
      </c>
      <c r="H282" s="27">
        <f ca="1">IF(c_cattime="Yes",VLOOKUP('Demand-Enforced'!$C282,T_fully_custom,MATCH(H$1,OFFSET(T_fully_custom,0,0,1,),0),0),"")</f>
        <v>0.18</v>
      </c>
      <c r="I282" s="27">
        <f ca="1">IF(c_cattime="Yes",VLOOKUP('Demand-Enforced'!$C282,T_fully_custom,MATCH(I$1,OFFSET(T_fully_custom,0,0,1,),0),0),"")</f>
        <v>8.0000000000000071E-3</v>
      </c>
      <c r="J282" s="29">
        <f t="shared" si="4"/>
        <v>1.944</v>
      </c>
    </row>
    <row r="283" spans="1:10" x14ac:dyDescent="0.25">
      <c r="A283" s="1">
        <v>12</v>
      </c>
      <c r="B283" s="1">
        <v>17</v>
      </c>
      <c r="C283" s="1">
        <v>16860</v>
      </c>
      <c r="D283" s="5">
        <f>IF(c_type="As_components",VLOOKUP('Demand-Enforced'!C283,T_comp_constructed,4,0),VLOOKUP('Demand-Enforced'!C283,T_fully_custom,4,0))</f>
        <v>113</v>
      </c>
      <c r="E283" s="6">
        <f>IF(c_direct_type="Scalar_from_ambulance",c_direct_uplift*'Demand-Enforced'!D283,IF(c_direct_type="Fully_custom",VLOOKUP('Demand-Enforced'!C283,T_fully_custom,5,0),VLOOKUP(C283,[0]!T_comp_constructed,5,0)))</f>
        <v>253</v>
      </c>
      <c r="F283" s="27">
        <f ca="1">IF(c_cattime="Yes",VLOOKUP('Demand-Enforced'!$C283,T_fully_custom,MATCH(F$1,OFFSET(T_fully_custom,0,0,1,),0),0),"")</f>
        <v>0.18</v>
      </c>
      <c r="G283" s="27">
        <f ca="1">IF(c_cattime="Yes",VLOOKUP('Demand-Enforced'!$C283,T_fully_custom,MATCH(G$1,OFFSET(T_fully_custom,0,0,1,),0),0),"")</f>
        <v>0.63500000000000001</v>
      </c>
      <c r="H283" s="27">
        <f ca="1">IF(c_cattime="Yes",VLOOKUP('Demand-Enforced'!$C283,T_fully_custom,MATCH(H$1,OFFSET(T_fully_custom,0,0,1,),0),0),"")</f>
        <v>0.18</v>
      </c>
      <c r="I283" s="27">
        <f ca="1">IF(c_cattime="Yes",VLOOKUP('Demand-Enforced'!$C283,T_fully_custom,MATCH(I$1,OFFSET(T_fully_custom,0,0,1,),0),0),"")</f>
        <v>5.0000000000001155E-3</v>
      </c>
      <c r="J283" s="29">
        <f t="shared" si="4"/>
        <v>2.2389380530973453</v>
      </c>
    </row>
    <row r="284" spans="1:10" x14ac:dyDescent="0.25">
      <c r="A284" s="1">
        <v>12</v>
      </c>
      <c r="B284" s="1">
        <v>18</v>
      </c>
      <c r="C284" s="1">
        <v>16920</v>
      </c>
      <c r="D284" s="5">
        <f>IF(c_type="As_components",VLOOKUP('Demand-Enforced'!C284,T_comp_constructed,4,0),VLOOKUP('Demand-Enforced'!C284,T_fully_custom,4,0))</f>
        <v>110</v>
      </c>
      <c r="E284" s="6">
        <f>IF(c_direct_type="Scalar_from_ambulance",c_direct_uplift*'Demand-Enforced'!D284,IF(c_direct_type="Fully_custom",VLOOKUP('Demand-Enforced'!C284,T_fully_custom,5,0),VLOOKUP(C284,[0]!T_comp_constructed,5,0)))</f>
        <v>253</v>
      </c>
      <c r="F284" s="27">
        <f ca="1">IF(c_cattime="Yes",VLOOKUP('Demand-Enforced'!$C284,T_fully_custom,MATCH(F$1,OFFSET(T_fully_custom,0,0,1,),0),0),"")</f>
        <v>0.18</v>
      </c>
      <c r="G284" s="27">
        <f ca="1">IF(c_cattime="Yes",VLOOKUP('Demand-Enforced'!$C284,T_fully_custom,MATCH(G$1,OFFSET(T_fully_custom,0,0,1,),0),0),"")</f>
        <v>0.63500000000000001</v>
      </c>
      <c r="H284" s="27">
        <f ca="1">IF(c_cattime="Yes",VLOOKUP('Demand-Enforced'!$C284,T_fully_custom,MATCH(H$1,OFFSET(T_fully_custom,0,0,1,),0),0),"")</f>
        <v>0.18</v>
      </c>
      <c r="I284" s="27">
        <f ca="1">IF(c_cattime="Yes",VLOOKUP('Demand-Enforced'!$C284,T_fully_custom,MATCH(I$1,OFFSET(T_fully_custom,0,0,1,),0),0),"")</f>
        <v>5.0000000000001155E-3</v>
      </c>
      <c r="J284" s="29">
        <f t="shared" si="4"/>
        <v>2.2999999999999998</v>
      </c>
    </row>
    <row r="285" spans="1:10" x14ac:dyDescent="0.25">
      <c r="A285" s="1">
        <v>12</v>
      </c>
      <c r="B285" s="1">
        <v>19</v>
      </c>
      <c r="C285" s="1">
        <v>16980</v>
      </c>
      <c r="D285" s="5">
        <f>IF(c_type="As_components",VLOOKUP('Demand-Enforced'!C285,T_comp_constructed,4,0),VLOOKUP('Demand-Enforced'!C285,T_fully_custom,4,0))</f>
        <v>118</v>
      </c>
      <c r="E285" s="6">
        <f>IF(c_direct_type="Scalar_from_ambulance",c_direct_uplift*'Demand-Enforced'!D285,IF(c_direct_type="Fully_custom",VLOOKUP('Demand-Enforced'!C285,T_fully_custom,5,0),VLOOKUP(C285,[0]!T_comp_constructed,5,0)))</f>
        <v>243</v>
      </c>
      <c r="F285" s="27">
        <f ca="1">IF(c_cattime="Yes",VLOOKUP('Demand-Enforced'!$C285,T_fully_custom,MATCH(F$1,OFFSET(T_fully_custom,0,0,1,),0),0),"")</f>
        <v>0.18</v>
      </c>
      <c r="G285" s="27">
        <f ca="1">IF(c_cattime="Yes",VLOOKUP('Demand-Enforced'!$C285,T_fully_custom,MATCH(G$1,OFFSET(T_fully_custom,0,0,1,),0),0),"")</f>
        <v>0.63100000000000001</v>
      </c>
      <c r="H285" s="27">
        <f ca="1">IF(c_cattime="Yes",VLOOKUP('Demand-Enforced'!$C285,T_fully_custom,MATCH(H$1,OFFSET(T_fully_custom,0,0,1,),0),0),"")</f>
        <v>0.18</v>
      </c>
      <c r="I285" s="27">
        <f ca="1">IF(c_cattime="Yes",VLOOKUP('Demand-Enforced'!$C285,T_fully_custom,MATCH(I$1,OFFSET(T_fully_custom,0,0,1,),0),0),"")</f>
        <v>9.000000000000119E-3</v>
      </c>
      <c r="J285" s="29">
        <f t="shared" si="4"/>
        <v>2.0593220338983049</v>
      </c>
    </row>
    <row r="286" spans="1:10" x14ac:dyDescent="0.25">
      <c r="A286" s="1">
        <v>12</v>
      </c>
      <c r="B286" s="1">
        <v>20</v>
      </c>
      <c r="C286" s="1">
        <v>17040</v>
      </c>
      <c r="D286" s="5">
        <f>IF(c_type="As_components",VLOOKUP('Demand-Enforced'!C286,T_comp_constructed,4,0),VLOOKUP('Demand-Enforced'!C286,T_fully_custom,4,0))</f>
        <v>107</v>
      </c>
      <c r="E286" s="6">
        <f>IF(c_direct_type="Scalar_from_ambulance",c_direct_uplift*'Demand-Enforced'!D286,IF(c_direct_type="Fully_custom",VLOOKUP('Demand-Enforced'!C286,T_fully_custom,5,0),VLOOKUP(C286,[0]!T_comp_constructed,5,0)))</f>
        <v>223</v>
      </c>
      <c r="F286" s="27">
        <f ca="1">IF(c_cattime="Yes",VLOOKUP('Demand-Enforced'!$C286,T_fully_custom,MATCH(F$1,OFFSET(T_fully_custom,0,0,1,),0),0),"")</f>
        <v>0.17</v>
      </c>
      <c r="G286" s="27">
        <f ca="1">IF(c_cattime="Yes",VLOOKUP('Demand-Enforced'!$C286,T_fully_custom,MATCH(G$1,OFFSET(T_fully_custom,0,0,1,),0),0),"")</f>
        <v>0.64100000000000001</v>
      </c>
      <c r="H286" s="27">
        <f ca="1">IF(c_cattime="Yes",VLOOKUP('Demand-Enforced'!$C286,T_fully_custom,MATCH(H$1,OFFSET(T_fully_custom,0,0,1,),0),0),"")</f>
        <v>0.18</v>
      </c>
      <c r="I286" s="27">
        <f ca="1">IF(c_cattime="Yes",VLOOKUP('Demand-Enforced'!$C286,T_fully_custom,MATCH(I$1,OFFSET(T_fully_custom,0,0,1,),0),0),"")</f>
        <v>8.999999999999897E-3</v>
      </c>
      <c r="J286" s="29">
        <f t="shared" si="4"/>
        <v>2.0841121495327104</v>
      </c>
    </row>
    <row r="287" spans="1:10" x14ac:dyDescent="0.25">
      <c r="A287" s="1">
        <v>12</v>
      </c>
      <c r="B287" s="1">
        <v>21</v>
      </c>
      <c r="C287" s="1">
        <v>17100</v>
      </c>
      <c r="D287" s="5">
        <f>IF(c_type="As_components",VLOOKUP('Demand-Enforced'!C287,T_comp_constructed,4,0),VLOOKUP('Demand-Enforced'!C287,T_fully_custom,4,0))</f>
        <v>103</v>
      </c>
      <c r="E287" s="6">
        <f>IF(c_direct_type="Scalar_from_ambulance",c_direct_uplift*'Demand-Enforced'!D287,IF(c_direct_type="Fully_custom",VLOOKUP('Demand-Enforced'!C287,T_fully_custom,5,0),VLOOKUP(C287,[0]!T_comp_constructed,5,0)))</f>
        <v>182</v>
      </c>
      <c r="F287" s="27">
        <f ca="1">IF(c_cattime="Yes",VLOOKUP('Demand-Enforced'!$C287,T_fully_custom,MATCH(F$1,OFFSET(T_fully_custom,0,0,1,),0),0),"")</f>
        <v>0.18</v>
      </c>
      <c r="G287" s="27">
        <f ca="1">IF(c_cattime="Yes",VLOOKUP('Demand-Enforced'!$C287,T_fully_custom,MATCH(G$1,OFFSET(T_fully_custom,0,0,1,),0),0),"")</f>
        <v>0.63500000000000001</v>
      </c>
      <c r="H287" s="27">
        <f ca="1">IF(c_cattime="Yes",VLOOKUP('Demand-Enforced'!$C287,T_fully_custom,MATCH(H$1,OFFSET(T_fully_custom,0,0,1,),0),0),"")</f>
        <v>0.18</v>
      </c>
      <c r="I287" s="27">
        <f ca="1">IF(c_cattime="Yes",VLOOKUP('Demand-Enforced'!$C287,T_fully_custom,MATCH(I$1,OFFSET(T_fully_custom,0,0,1,),0),0),"")</f>
        <v>5.0000000000001155E-3</v>
      </c>
      <c r="J287" s="29">
        <f t="shared" si="4"/>
        <v>1.766990291262136</v>
      </c>
    </row>
    <row r="288" spans="1:10" x14ac:dyDescent="0.25">
      <c r="A288" s="1">
        <v>12</v>
      </c>
      <c r="B288" s="1">
        <v>22</v>
      </c>
      <c r="C288" s="1">
        <v>17160</v>
      </c>
      <c r="D288" s="5">
        <f>IF(c_type="As_components",VLOOKUP('Demand-Enforced'!C288,T_comp_constructed,4,0),VLOOKUP('Demand-Enforced'!C288,T_fully_custom,4,0))</f>
        <v>95</v>
      </c>
      <c r="E288" s="6">
        <f>IF(c_direct_type="Scalar_from_ambulance",c_direct_uplift*'Demand-Enforced'!D288,IF(c_direct_type="Fully_custom",VLOOKUP('Demand-Enforced'!C288,T_fully_custom,5,0),VLOOKUP(C288,[0]!T_comp_constructed,5,0)))</f>
        <v>162</v>
      </c>
      <c r="F288" s="27">
        <f ca="1">IF(c_cattime="Yes",VLOOKUP('Demand-Enforced'!$C288,T_fully_custom,MATCH(F$1,OFFSET(T_fully_custom,0,0,1,),0),0),"")</f>
        <v>0.2</v>
      </c>
      <c r="G288" s="27">
        <f ca="1">IF(c_cattime="Yes",VLOOKUP('Demand-Enforced'!$C288,T_fully_custom,MATCH(G$1,OFFSET(T_fully_custom,0,0,1,),0),0),"")</f>
        <v>0.61899999999999999</v>
      </c>
      <c r="H288" s="27">
        <f ca="1">IF(c_cattime="Yes",VLOOKUP('Demand-Enforced'!$C288,T_fully_custom,MATCH(H$1,OFFSET(T_fully_custom,0,0,1,),0),0),"")</f>
        <v>0.18</v>
      </c>
      <c r="I288" s="27">
        <f ca="1">IF(c_cattime="Yes",VLOOKUP('Demand-Enforced'!$C288,T_fully_custom,MATCH(I$1,OFFSET(T_fully_custom,0,0,1,),0),0),"")</f>
        <v>1.0000000000001119E-3</v>
      </c>
      <c r="J288" s="29">
        <f t="shared" si="4"/>
        <v>1.7052631578947368</v>
      </c>
    </row>
    <row r="289" spans="1:10" x14ac:dyDescent="0.25">
      <c r="A289" s="1">
        <v>12</v>
      </c>
      <c r="B289" s="1">
        <v>23</v>
      </c>
      <c r="C289" s="1">
        <v>17220</v>
      </c>
      <c r="D289" s="5">
        <f>IF(c_type="As_components",VLOOKUP('Demand-Enforced'!C289,T_comp_constructed,4,0),VLOOKUP('Demand-Enforced'!C289,T_fully_custom,4,0))</f>
        <v>90</v>
      </c>
      <c r="E289" s="6">
        <f>IF(c_direct_type="Scalar_from_ambulance",c_direct_uplift*'Demand-Enforced'!D289,IF(c_direct_type="Fully_custom",VLOOKUP('Demand-Enforced'!C289,T_fully_custom,5,0),VLOOKUP(C289,[0]!T_comp_constructed,5,0)))</f>
        <v>122</v>
      </c>
      <c r="F289" s="27">
        <f ca="1">IF(c_cattime="Yes",VLOOKUP('Demand-Enforced'!$C289,T_fully_custom,MATCH(F$1,OFFSET(T_fully_custom,0,0,1,),0),0),"")</f>
        <v>0.17</v>
      </c>
      <c r="G289" s="27">
        <f ca="1">IF(c_cattime="Yes",VLOOKUP('Demand-Enforced'!$C289,T_fully_custom,MATCH(G$1,OFFSET(T_fully_custom,0,0,1,),0),0),"")</f>
        <v>0.64300000000000002</v>
      </c>
      <c r="H289" s="27">
        <f ca="1">IF(c_cattime="Yes",VLOOKUP('Demand-Enforced'!$C289,T_fully_custom,MATCH(H$1,OFFSET(T_fully_custom,0,0,1,),0),0),"")</f>
        <v>0.18</v>
      </c>
      <c r="I289" s="27">
        <f ca="1">IF(c_cattime="Yes",VLOOKUP('Demand-Enforced'!$C289,T_fully_custom,MATCH(I$1,OFFSET(T_fully_custom,0,0,1,),0),0),"")</f>
        <v>6.9999999999998952E-3</v>
      </c>
      <c r="J289" s="29">
        <f t="shared" si="4"/>
        <v>1.3555555555555556</v>
      </c>
    </row>
    <row r="290" spans="1:10" x14ac:dyDescent="0.25">
      <c r="A290" s="1">
        <v>13</v>
      </c>
      <c r="B290" s="1">
        <v>0</v>
      </c>
      <c r="C290" s="1">
        <v>17280</v>
      </c>
      <c r="D290" s="5">
        <f>IF(c_type="As_components",VLOOKUP('Demand-Enforced'!C290,T_comp_constructed,4,0),VLOOKUP('Demand-Enforced'!C290,T_fully_custom,4,0))</f>
        <v>68</v>
      </c>
      <c r="E290" s="6">
        <f>IF(c_direct_type="Scalar_from_ambulance",c_direct_uplift*'Demand-Enforced'!D290,IF(c_direct_type="Fully_custom",VLOOKUP('Demand-Enforced'!C290,T_fully_custom,5,0),VLOOKUP(C290,[0]!T_comp_constructed,5,0)))</f>
        <v>94</v>
      </c>
      <c r="F290" s="27">
        <f ca="1">IF(c_cattime="Yes",VLOOKUP('Demand-Enforced'!$C290,T_fully_custom,MATCH(F$1,OFFSET(T_fully_custom,0,0,1,),0),0),"")</f>
        <v>0.17</v>
      </c>
      <c r="G290" s="27">
        <f ca="1">IF(c_cattime="Yes",VLOOKUP('Demand-Enforced'!$C290,T_fully_custom,MATCH(G$1,OFFSET(T_fully_custom,0,0,1,),0),0),"")</f>
        <v>0.63800000000000001</v>
      </c>
      <c r="H290" s="27">
        <f ca="1">IF(c_cattime="Yes",VLOOKUP('Demand-Enforced'!$C290,T_fully_custom,MATCH(H$1,OFFSET(T_fully_custom,0,0,1,),0),0),"")</f>
        <v>0.18</v>
      </c>
      <c r="I290" s="27">
        <f ca="1">IF(c_cattime="Yes",VLOOKUP('Demand-Enforced'!$C290,T_fully_custom,MATCH(I$1,OFFSET(T_fully_custom,0,0,1,),0),0),"")</f>
        <v>1.2000000000000011E-2</v>
      </c>
      <c r="J290" s="29">
        <f t="shared" si="4"/>
        <v>1.3823529411764706</v>
      </c>
    </row>
    <row r="291" spans="1:10" x14ac:dyDescent="0.25">
      <c r="A291" s="1">
        <v>13</v>
      </c>
      <c r="B291" s="1">
        <v>1</v>
      </c>
      <c r="C291" s="1">
        <v>17340</v>
      </c>
      <c r="D291" s="5">
        <f>IF(c_type="As_components",VLOOKUP('Demand-Enforced'!C291,T_comp_constructed,4,0),VLOOKUP('Demand-Enforced'!C291,T_fully_custom,4,0))</f>
        <v>66</v>
      </c>
      <c r="E291" s="6">
        <f>IF(c_direct_type="Scalar_from_ambulance",c_direct_uplift*'Demand-Enforced'!D291,IF(c_direct_type="Fully_custom",VLOOKUP('Demand-Enforced'!C291,T_fully_custom,5,0),VLOOKUP(C291,[0]!T_comp_constructed,5,0)))</f>
        <v>75</v>
      </c>
      <c r="F291" s="27">
        <f ca="1">IF(c_cattime="Yes",VLOOKUP('Demand-Enforced'!$C291,T_fully_custom,MATCH(F$1,OFFSET(T_fully_custom,0,0,1,),0),0),"")</f>
        <v>0.17</v>
      </c>
      <c r="G291" s="27">
        <f ca="1">IF(c_cattime="Yes",VLOOKUP('Demand-Enforced'!$C291,T_fully_custom,MATCH(G$1,OFFSET(T_fully_custom,0,0,1,),0),0),"")</f>
        <v>0.64100000000000001</v>
      </c>
      <c r="H291" s="27">
        <f ca="1">IF(c_cattime="Yes",VLOOKUP('Demand-Enforced'!$C291,T_fully_custom,MATCH(H$1,OFFSET(T_fully_custom,0,0,1,),0),0),"")</f>
        <v>0.18</v>
      </c>
      <c r="I291" s="27">
        <f ca="1">IF(c_cattime="Yes",VLOOKUP('Demand-Enforced'!$C291,T_fully_custom,MATCH(I$1,OFFSET(T_fully_custom,0,0,1,),0),0),"")</f>
        <v>8.999999999999897E-3</v>
      </c>
      <c r="J291" s="29">
        <f t="shared" si="4"/>
        <v>1.1363636363636365</v>
      </c>
    </row>
    <row r="292" spans="1:10" x14ac:dyDescent="0.25">
      <c r="A292" s="1">
        <v>13</v>
      </c>
      <c r="B292" s="1">
        <v>2</v>
      </c>
      <c r="C292" s="1">
        <v>17400</v>
      </c>
      <c r="D292" s="5">
        <f>IF(c_type="As_components",VLOOKUP('Demand-Enforced'!C292,T_comp_constructed,4,0),VLOOKUP('Demand-Enforced'!C292,T_fully_custom,4,0))</f>
        <v>56</v>
      </c>
      <c r="E292" s="6">
        <f>IF(c_direct_type="Scalar_from_ambulance",c_direct_uplift*'Demand-Enforced'!D292,IF(c_direct_type="Fully_custom",VLOOKUP('Demand-Enforced'!C292,T_fully_custom,5,0),VLOOKUP(C292,[0]!T_comp_constructed,5,0)))</f>
        <v>56</v>
      </c>
      <c r="F292" s="27">
        <f ca="1">IF(c_cattime="Yes",VLOOKUP('Demand-Enforced'!$C292,T_fully_custom,MATCH(F$1,OFFSET(T_fully_custom,0,0,1,),0),0),"")</f>
        <v>0.15</v>
      </c>
      <c r="G292" s="27">
        <f ca="1">IF(c_cattime="Yes",VLOOKUP('Demand-Enforced'!$C292,T_fully_custom,MATCH(G$1,OFFSET(T_fully_custom,0,0,1,),0),0),"")</f>
        <v>0.65700000000000003</v>
      </c>
      <c r="H292" s="27">
        <f ca="1">IF(c_cattime="Yes",VLOOKUP('Demand-Enforced'!$C292,T_fully_custom,MATCH(H$1,OFFSET(T_fully_custom,0,0,1,),0),0),"")</f>
        <v>0.19</v>
      </c>
      <c r="I292" s="27">
        <f ca="1">IF(c_cattime="Yes",VLOOKUP('Demand-Enforced'!$C292,T_fully_custom,MATCH(I$1,OFFSET(T_fully_custom,0,0,1,),0),0),"")</f>
        <v>2.9999999999998916E-3</v>
      </c>
      <c r="J292" s="29">
        <f t="shared" si="4"/>
        <v>1</v>
      </c>
    </row>
    <row r="293" spans="1:10" x14ac:dyDescent="0.25">
      <c r="A293" s="1">
        <v>13</v>
      </c>
      <c r="B293" s="1">
        <v>3</v>
      </c>
      <c r="C293" s="1">
        <v>17460</v>
      </c>
      <c r="D293" s="5">
        <f>IF(c_type="As_components",VLOOKUP('Demand-Enforced'!C293,T_comp_constructed,4,0),VLOOKUP('Demand-Enforced'!C293,T_fully_custom,4,0))</f>
        <v>55</v>
      </c>
      <c r="E293" s="6">
        <f>IF(c_direct_type="Scalar_from_ambulance",c_direct_uplift*'Demand-Enforced'!D293,IF(c_direct_type="Fully_custom",VLOOKUP('Demand-Enforced'!C293,T_fully_custom,5,0),VLOOKUP(C293,[0]!T_comp_constructed,5,0)))</f>
        <v>47</v>
      </c>
      <c r="F293" s="27">
        <f ca="1">IF(c_cattime="Yes",VLOOKUP('Demand-Enforced'!$C293,T_fully_custom,MATCH(F$1,OFFSET(T_fully_custom,0,0,1,),0),0),"")</f>
        <v>0.13</v>
      </c>
      <c r="G293" s="27">
        <f ca="1">IF(c_cattime="Yes",VLOOKUP('Demand-Enforced'!$C293,T_fully_custom,MATCH(G$1,OFFSET(T_fully_custom,0,0,1,),0),0),"")</f>
        <v>0.67300000000000004</v>
      </c>
      <c r="H293" s="27">
        <f ca="1">IF(c_cattime="Yes",VLOOKUP('Demand-Enforced'!$C293,T_fully_custom,MATCH(H$1,OFFSET(T_fully_custom,0,0,1,),0),0),"")</f>
        <v>0.19</v>
      </c>
      <c r="I293" s="27">
        <f ca="1">IF(c_cattime="Yes",VLOOKUP('Demand-Enforced'!$C293,T_fully_custom,MATCH(I$1,OFFSET(T_fully_custom,0,0,1,),0),0),"")</f>
        <v>6.9999999999998952E-3</v>
      </c>
      <c r="J293" s="29">
        <f t="shared" si="4"/>
        <v>0.8545454545454545</v>
      </c>
    </row>
    <row r="294" spans="1:10" x14ac:dyDescent="0.25">
      <c r="A294" s="1">
        <v>13</v>
      </c>
      <c r="B294" s="1">
        <v>4</v>
      </c>
      <c r="C294" s="1">
        <v>17520</v>
      </c>
      <c r="D294" s="5">
        <f>IF(c_type="As_components",VLOOKUP('Demand-Enforced'!C294,T_comp_constructed,4,0),VLOOKUP('Demand-Enforced'!C294,T_fully_custom,4,0))</f>
        <v>53</v>
      </c>
      <c r="E294" s="6">
        <f>IF(c_direct_type="Scalar_from_ambulance",c_direct_uplift*'Demand-Enforced'!D294,IF(c_direct_type="Fully_custom",VLOOKUP('Demand-Enforced'!C294,T_fully_custom,5,0),VLOOKUP(C294,[0]!T_comp_constructed,5,0)))</f>
        <v>47</v>
      </c>
      <c r="F294" s="27">
        <f ca="1">IF(c_cattime="Yes",VLOOKUP('Demand-Enforced'!$C294,T_fully_custom,MATCH(F$1,OFFSET(T_fully_custom,0,0,1,),0),0),"")</f>
        <v>0.13</v>
      </c>
      <c r="G294" s="27">
        <f ca="1">IF(c_cattime="Yes",VLOOKUP('Demand-Enforced'!$C294,T_fully_custom,MATCH(G$1,OFFSET(T_fully_custom,0,0,1,),0),0),"")</f>
        <v>0.67500000000000004</v>
      </c>
      <c r="H294" s="27">
        <f ca="1">IF(c_cattime="Yes",VLOOKUP('Demand-Enforced'!$C294,T_fully_custom,MATCH(H$1,OFFSET(T_fully_custom,0,0,1,),0),0),"")</f>
        <v>0.19</v>
      </c>
      <c r="I294" s="27">
        <f ca="1">IF(c_cattime="Yes",VLOOKUP('Demand-Enforced'!$C294,T_fully_custom,MATCH(I$1,OFFSET(T_fully_custom,0,0,1,),0),0),"")</f>
        <v>4.9999999999998934E-3</v>
      </c>
      <c r="J294" s="29">
        <f t="shared" si="4"/>
        <v>0.8867924528301887</v>
      </c>
    </row>
    <row r="295" spans="1:10" x14ac:dyDescent="0.25">
      <c r="A295" s="1">
        <v>13</v>
      </c>
      <c r="B295" s="1">
        <v>5</v>
      </c>
      <c r="C295" s="1">
        <v>17580</v>
      </c>
      <c r="D295" s="5">
        <f>IF(c_type="As_components",VLOOKUP('Demand-Enforced'!C295,T_comp_constructed,4,0),VLOOKUP('Demand-Enforced'!C295,T_fully_custom,4,0))</f>
        <v>54</v>
      </c>
      <c r="E295" s="6">
        <f>IF(c_direct_type="Scalar_from_ambulance",c_direct_uplift*'Demand-Enforced'!D295,IF(c_direct_type="Fully_custom",VLOOKUP('Demand-Enforced'!C295,T_fully_custom,5,0),VLOOKUP(C295,[0]!T_comp_constructed,5,0)))</f>
        <v>47</v>
      </c>
      <c r="F295" s="27">
        <f ca="1">IF(c_cattime="Yes",VLOOKUP('Demand-Enforced'!$C295,T_fully_custom,MATCH(F$1,OFFSET(T_fully_custom,0,0,1,),0),0),"")</f>
        <v>0.13</v>
      </c>
      <c r="G295" s="27">
        <f ca="1">IF(c_cattime="Yes",VLOOKUP('Demand-Enforced'!$C295,T_fully_custom,MATCH(G$1,OFFSET(T_fully_custom,0,0,1,),0),0),"")</f>
        <v>0.67100000000000004</v>
      </c>
      <c r="H295" s="27">
        <f ca="1">IF(c_cattime="Yes",VLOOKUP('Demand-Enforced'!$C295,T_fully_custom,MATCH(H$1,OFFSET(T_fully_custom,0,0,1,),0),0),"")</f>
        <v>0.19</v>
      </c>
      <c r="I295" s="27">
        <f ca="1">IF(c_cattime="Yes",VLOOKUP('Demand-Enforced'!$C295,T_fully_custom,MATCH(I$1,OFFSET(T_fully_custom,0,0,1,),0),0),"")</f>
        <v>8.999999999999897E-3</v>
      </c>
      <c r="J295" s="29">
        <f t="shared" si="4"/>
        <v>0.87037037037037035</v>
      </c>
    </row>
    <row r="296" spans="1:10" x14ac:dyDescent="0.25">
      <c r="A296" s="1">
        <v>13</v>
      </c>
      <c r="B296" s="1">
        <v>6</v>
      </c>
      <c r="C296" s="1">
        <v>17640</v>
      </c>
      <c r="D296" s="5">
        <f>IF(c_type="As_components",VLOOKUP('Demand-Enforced'!C296,T_comp_constructed,4,0),VLOOKUP('Demand-Enforced'!C296,T_fully_custom,4,0))</f>
        <v>61</v>
      </c>
      <c r="E296" s="6">
        <f>IF(c_direct_type="Scalar_from_ambulance",c_direct_uplift*'Demand-Enforced'!D296,IF(c_direct_type="Fully_custom",VLOOKUP('Demand-Enforced'!C296,T_fully_custom,5,0),VLOOKUP(C296,[0]!T_comp_constructed,5,0)))</f>
        <v>47</v>
      </c>
      <c r="F296" s="27">
        <f ca="1">IF(c_cattime="Yes",VLOOKUP('Demand-Enforced'!$C296,T_fully_custom,MATCH(F$1,OFFSET(T_fully_custom,0,0,1,),0),0),"")</f>
        <v>0.12</v>
      </c>
      <c r="G296" s="27">
        <f ca="1">IF(c_cattime="Yes",VLOOKUP('Demand-Enforced'!$C296,T_fully_custom,MATCH(G$1,OFFSET(T_fully_custom,0,0,1,),0),0),"")</f>
        <v>0.68300000000000005</v>
      </c>
      <c r="H296" s="27">
        <f ca="1">IF(c_cattime="Yes",VLOOKUP('Demand-Enforced'!$C296,T_fully_custom,MATCH(H$1,OFFSET(T_fully_custom,0,0,1,),0),0),"")</f>
        <v>0.19</v>
      </c>
      <c r="I296" s="27">
        <f ca="1">IF(c_cattime="Yes",VLOOKUP('Demand-Enforced'!$C296,T_fully_custom,MATCH(I$1,OFFSET(T_fully_custom,0,0,1,),0),0),"")</f>
        <v>6.9999999999998952E-3</v>
      </c>
      <c r="J296" s="29">
        <f t="shared" si="4"/>
        <v>0.77049180327868849</v>
      </c>
    </row>
    <row r="297" spans="1:10" x14ac:dyDescent="0.25">
      <c r="A297" s="1">
        <v>13</v>
      </c>
      <c r="B297" s="1">
        <v>7</v>
      </c>
      <c r="C297" s="1">
        <v>17700</v>
      </c>
      <c r="D297" s="5">
        <f>IF(c_type="As_components",VLOOKUP('Demand-Enforced'!C297,T_comp_constructed,4,0),VLOOKUP('Demand-Enforced'!C297,T_fully_custom,4,0))</f>
        <v>87</v>
      </c>
      <c r="E297" s="6">
        <f>IF(c_direct_type="Scalar_from_ambulance",c_direct_uplift*'Demand-Enforced'!D297,IF(c_direct_type="Fully_custom",VLOOKUP('Demand-Enforced'!C297,T_fully_custom,5,0),VLOOKUP(C297,[0]!T_comp_constructed,5,0)))</f>
        <v>66</v>
      </c>
      <c r="F297" s="27">
        <f ca="1">IF(c_cattime="Yes",VLOOKUP('Demand-Enforced'!$C297,T_fully_custom,MATCH(F$1,OFFSET(T_fully_custom,0,0,1,),0),0),"")</f>
        <v>0.13</v>
      </c>
      <c r="G297" s="27">
        <f ca="1">IF(c_cattime="Yes",VLOOKUP('Demand-Enforced'!$C297,T_fully_custom,MATCH(G$1,OFFSET(T_fully_custom,0,0,1,),0),0),"")</f>
        <v>0.67500000000000004</v>
      </c>
      <c r="H297" s="27">
        <f ca="1">IF(c_cattime="Yes",VLOOKUP('Demand-Enforced'!$C297,T_fully_custom,MATCH(H$1,OFFSET(T_fully_custom,0,0,1,),0),0),"")</f>
        <v>0.19</v>
      </c>
      <c r="I297" s="27">
        <f ca="1">IF(c_cattime="Yes",VLOOKUP('Demand-Enforced'!$C297,T_fully_custom,MATCH(I$1,OFFSET(T_fully_custom,0,0,1,),0),0),"")</f>
        <v>4.9999999999998934E-3</v>
      </c>
      <c r="J297" s="29">
        <f t="shared" si="4"/>
        <v>0.75862068965517238</v>
      </c>
    </row>
    <row r="298" spans="1:10" x14ac:dyDescent="0.25">
      <c r="A298" s="1">
        <v>13</v>
      </c>
      <c r="B298" s="1">
        <v>8</v>
      </c>
      <c r="C298" s="1">
        <v>17760</v>
      </c>
      <c r="D298" s="5">
        <f>IF(c_type="As_components",VLOOKUP('Demand-Enforced'!C298,T_comp_constructed,4,0),VLOOKUP('Demand-Enforced'!C298,T_fully_custom,4,0))</f>
        <v>117</v>
      </c>
      <c r="E298" s="6">
        <f>IF(c_direct_type="Scalar_from_ambulance",c_direct_uplift*'Demand-Enforced'!D298,IF(c_direct_type="Fully_custom",VLOOKUP('Demand-Enforced'!C298,T_fully_custom,5,0),VLOOKUP(C298,[0]!T_comp_constructed,5,0)))</f>
        <v>122</v>
      </c>
      <c r="F298" s="27">
        <f ca="1">IF(c_cattime="Yes",VLOOKUP('Demand-Enforced'!$C298,T_fully_custom,MATCH(F$1,OFFSET(T_fully_custom,0,0,1,),0),0),"")</f>
        <v>0.12</v>
      </c>
      <c r="G298" s="27">
        <f ca="1">IF(c_cattime="Yes",VLOOKUP('Demand-Enforced'!$C298,T_fully_custom,MATCH(G$1,OFFSET(T_fully_custom,0,0,1,),0),0),"")</f>
        <v>0.67900000000000005</v>
      </c>
      <c r="H298" s="27">
        <f ca="1">IF(c_cattime="Yes",VLOOKUP('Demand-Enforced'!$C298,T_fully_custom,MATCH(H$1,OFFSET(T_fully_custom,0,0,1,),0),0),"")</f>
        <v>0.19</v>
      </c>
      <c r="I298" s="27">
        <f ca="1">IF(c_cattime="Yes",VLOOKUP('Demand-Enforced'!$C298,T_fully_custom,MATCH(I$1,OFFSET(T_fully_custom,0,0,1,),0),0),"")</f>
        <v>1.0999999999999899E-2</v>
      </c>
      <c r="J298" s="29">
        <f t="shared" si="4"/>
        <v>1.0427350427350428</v>
      </c>
    </row>
    <row r="299" spans="1:10" x14ac:dyDescent="0.25">
      <c r="A299" s="1">
        <v>13</v>
      </c>
      <c r="B299" s="1">
        <v>9</v>
      </c>
      <c r="C299" s="1">
        <v>17820</v>
      </c>
      <c r="D299" s="5">
        <f>IF(c_type="As_components",VLOOKUP('Demand-Enforced'!C299,T_comp_constructed,4,0),VLOOKUP('Demand-Enforced'!C299,T_fully_custom,4,0))</f>
        <v>129</v>
      </c>
      <c r="E299" s="6">
        <f>IF(c_direct_type="Scalar_from_ambulance",c_direct_uplift*'Demand-Enforced'!D299,IF(c_direct_type="Fully_custom",VLOOKUP('Demand-Enforced'!C299,T_fully_custom,5,0),VLOOKUP(C299,[0]!T_comp_constructed,5,0)))</f>
        <v>207</v>
      </c>
      <c r="F299" s="27">
        <f ca="1">IF(c_cattime="Yes",VLOOKUP('Demand-Enforced'!$C299,T_fully_custom,MATCH(F$1,OFFSET(T_fully_custom,0,0,1,),0),0),"")</f>
        <v>0.13</v>
      </c>
      <c r="G299" s="27">
        <f ca="1">IF(c_cattime="Yes",VLOOKUP('Demand-Enforced'!$C299,T_fully_custom,MATCH(G$1,OFFSET(T_fully_custom,0,0,1,),0),0),"")</f>
        <v>0.67300000000000004</v>
      </c>
      <c r="H299" s="27">
        <f ca="1">IF(c_cattime="Yes",VLOOKUP('Demand-Enforced'!$C299,T_fully_custom,MATCH(H$1,OFFSET(T_fully_custom,0,0,1,),0),0),"")</f>
        <v>0.19</v>
      </c>
      <c r="I299" s="27">
        <f ca="1">IF(c_cattime="Yes",VLOOKUP('Demand-Enforced'!$C299,T_fully_custom,MATCH(I$1,OFFSET(T_fully_custom,0,0,1,),0),0),"")</f>
        <v>6.9999999999998952E-3</v>
      </c>
      <c r="J299" s="29">
        <f t="shared" si="4"/>
        <v>1.6046511627906976</v>
      </c>
    </row>
    <row r="300" spans="1:10" x14ac:dyDescent="0.25">
      <c r="A300" s="1">
        <v>13</v>
      </c>
      <c r="B300" s="1">
        <v>10</v>
      </c>
      <c r="C300" s="1">
        <v>17880</v>
      </c>
      <c r="D300" s="5">
        <f>IF(c_type="As_components",VLOOKUP('Demand-Enforced'!C300,T_comp_constructed,4,0),VLOOKUP('Demand-Enforced'!C300,T_fully_custom,4,0))</f>
        <v>142</v>
      </c>
      <c r="E300" s="6">
        <f>IF(c_direct_type="Scalar_from_ambulance",c_direct_uplift*'Demand-Enforced'!D300,IF(c_direct_type="Fully_custom",VLOOKUP('Demand-Enforced'!C300,T_fully_custom,5,0),VLOOKUP(C300,[0]!T_comp_constructed,5,0)))</f>
        <v>235</v>
      </c>
      <c r="F300" s="27">
        <f ca="1">IF(c_cattime="Yes",VLOOKUP('Demand-Enforced'!$C300,T_fully_custom,MATCH(F$1,OFFSET(T_fully_custom,0,0,1,),0),0),"")</f>
        <v>0.12</v>
      </c>
      <c r="G300" s="27">
        <f ca="1">IF(c_cattime="Yes",VLOOKUP('Demand-Enforced'!$C300,T_fully_custom,MATCH(G$1,OFFSET(T_fully_custom,0,0,1,),0),0),"")</f>
        <v>0.67600000000000005</v>
      </c>
      <c r="H300" s="27">
        <f ca="1">IF(c_cattime="Yes",VLOOKUP('Demand-Enforced'!$C300,T_fully_custom,MATCH(H$1,OFFSET(T_fully_custom,0,0,1,),0),0),"")</f>
        <v>0.19</v>
      </c>
      <c r="I300" s="27">
        <f ca="1">IF(c_cattime="Yes",VLOOKUP('Demand-Enforced'!$C300,T_fully_custom,MATCH(I$1,OFFSET(T_fully_custom,0,0,1,),0),0),"")</f>
        <v>1.4000000000000012E-2</v>
      </c>
      <c r="J300" s="29">
        <f t="shared" si="4"/>
        <v>1.6549295774647887</v>
      </c>
    </row>
    <row r="301" spans="1:10" x14ac:dyDescent="0.25">
      <c r="A301" s="1">
        <v>13</v>
      </c>
      <c r="B301" s="1">
        <v>11</v>
      </c>
      <c r="C301" s="1">
        <v>17940</v>
      </c>
      <c r="D301" s="5">
        <f>IF(c_type="As_components",VLOOKUP('Demand-Enforced'!C301,T_comp_constructed,4,0),VLOOKUP('Demand-Enforced'!C301,T_fully_custom,4,0))</f>
        <v>148</v>
      </c>
      <c r="E301" s="6">
        <f>IF(c_direct_type="Scalar_from_ambulance",c_direct_uplift*'Demand-Enforced'!D301,IF(c_direct_type="Fully_custom",VLOOKUP('Demand-Enforced'!C301,T_fully_custom,5,0),VLOOKUP(C301,[0]!T_comp_constructed,5,0)))</f>
        <v>245</v>
      </c>
      <c r="F301" s="27">
        <f ca="1">IF(c_cattime="Yes",VLOOKUP('Demand-Enforced'!$C301,T_fully_custom,MATCH(F$1,OFFSET(T_fully_custom,0,0,1,),0),0),"")</f>
        <v>0.13</v>
      </c>
      <c r="G301" s="27">
        <f ca="1">IF(c_cattime="Yes",VLOOKUP('Demand-Enforced'!$C301,T_fully_custom,MATCH(G$1,OFFSET(T_fully_custom,0,0,1,),0),0),"")</f>
        <v>0.67200000000000004</v>
      </c>
      <c r="H301" s="27">
        <f ca="1">IF(c_cattime="Yes",VLOOKUP('Demand-Enforced'!$C301,T_fully_custom,MATCH(H$1,OFFSET(T_fully_custom,0,0,1,),0),0),"")</f>
        <v>0.19</v>
      </c>
      <c r="I301" s="27">
        <f ca="1">IF(c_cattime="Yes",VLOOKUP('Demand-Enforced'!$C301,T_fully_custom,MATCH(I$1,OFFSET(T_fully_custom,0,0,1,),0),0),"")</f>
        <v>8.0000000000000071E-3</v>
      </c>
      <c r="J301" s="29">
        <f t="shared" si="4"/>
        <v>1.6554054054054055</v>
      </c>
    </row>
    <row r="302" spans="1:10" x14ac:dyDescent="0.25">
      <c r="A302" s="1">
        <v>13</v>
      </c>
      <c r="B302" s="1">
        <v>12</v>
      </c>
      <c r="C302" s="1">
        <v>18000</v>
      </c>
      <c r="D302" s="5">
        <f>IF(c_type="As_components",VLOOKUP('Demand-Enforced'!C302,T_comp_constructed,4,0),VLOOKUP('Demand-Enforced'!C302,T_fully_custom,4,0))</f>
        <v>133</v>
      </c>
      <c r="E302" s="6">
        <f>IF(c_direct_type="Scalar_from_ambulance",c_direct_uplift*'Demand-Enforced'!D302,IF(c_direct_type="Fully_custom",VLOOKUP('Demand-Enforced'!C302,T_fully_custom,5,0),VLOOKUP(C302,[0]!T_comp_constructed,5,0)))</f>
        <v>245</v>
      </c>
      <c r="F302" s="27">
        <f ca="1">IF(c_cattime="Yes",VLOOKUP('Demand-Enforced'!$C302,T_fully_custom,MATCH(F$1,OFFSET(T_fully_custom,0,0,1,),0),0),"")</f>
        <v>0.15</v>
      </c>
      <c r="G302" s="27">
        <f ca="1">IF(c_cattime="Yes",VLOOKUP('Demand-Enforced'!$C302,T_fully_custom,MATCH(G$1,OFFSET(T_fully_custom,0,0,1,),0),0),"")</f>
        <v>0.65700000000000003</v>
      </c>
      <c r="H302" s="27">
        <f ca="1">IF(c_cattime="Yes",VLOOKUP('Demand-Enforced'!$C302,T_fully_custom,MATCH(H$1,OFFSET(T_fully_custom,0,0,1,),0),0),"")</f>
        <v>0.19</v>
      </c>
      <c r="I302" s="27">
        <f ca="1">IF(c_cattime="Yes",VLOOKUP('Demand-Enforced'!$C302,T_fully_custom,MATCH(I$1,OFFSET(T_fully_custom,0,0,1,),0),0),"")</f>
        <v>2.9999999999998916E-3</v>
      </c>
      <c r="J302" s="29">
        <f t="shared" si="4"/>
        <v>1.8421052631578947</v>
      </c>
    </row>
    <row r="303" spans="1:10" x14ac:dyDescent="0.25">
      <c r="A303" s="1">
        <v>13</v>
      </c>
      <c r="B303" s="1">
        <v>13</v>
      </c>
      <c r="C303" s="1">
        <v>18060</v>
      </c>
      <c r="D303" s="5">
        <f>IF(c_type="As_components",VLOOKUP('Demand-Enforced'!C303,T_comp_constructed,4,0),VLOOKUP('Demand-Enforced'!C303,T_fully_custom,4,0))</f>
        <v>124</v>
      </c>
      <c r="E303" s="6">
        <f>IF(c_direct_type="Scalar_from_ambulance",c_direct_uplift*'Demand-Enforced'!D303,IF(c_direct_type="Fully_custom",VLOOKUP('Demand-Enforced'!C303,T_fully_custom,5,0),VLOOKUP(C303,[0]!T_comp_constructed,5,0)))</f>
        <v>235</v>
      </c>
      <c r="F303" s="27">
        <f ca="1">IF(c_cattime="Yes",VLOOKUP('Demand-Enforced'!$C303,T_fully_custom,MATCH(F$1,OFFSET(T_fully_custom,0,0,1,),0),0),"")</f>
        <v>0.16</v>
      </c>
      <c r="G303" s="27">
        <f ca="1">IF(c_cattime="Yes",VLOOKUP('Demand-Enforced'!$C303,T_fully_custom,MATCH(G$1,OFFSET(T_fully_custom,0,0,1,),0),0),"")</f>
        <v>0.64900000000000002</v>
      </c>
      <c r="H303" s="27">
        <f ca="1">IF(c_cattime="Yes",VLOOKUP('Demand-Enforced'!$C303,T_fully_custom,MATCH(H$1,OFFSET(T_fully_custom,0,0,1,),0),0),"")</f>
        <v>0.18</v>
      </c>
      <c r="I303" s="27">
        <f ca="1">IF(c_cattime="Yes",VLOOKUP('Demand-Enforced'!$C303,T_fully_custom,MATCH(I$1,OFFSET(T_fully_custom,0,0,1,),0),0),"")</f>
        <v>1.0999999999999899E-2</v>
      </c>
      <c r="J303" s="29">
        <f t="shared" si="4"/>
        <v>1.8951612903225807</v>
      </c>
    </row>
    <row r="304" spans="1:10" x14ac:dyDescent="0.25">
      <c r="A304" s="1">
        <v>13</v>
      </c>
      <c r="B304" s="1">
        <v>14</v>
      </c>
      <c r="C304" s="1">
        <v>18120</v>
      </c>
      <c r="D304" s="5">
        <f>IF(c_type="As_components",VLOOKUP('Demand-Enforced'!C304,T_comp_constructed,4,0),VLOOKUP('Demand-Enforced'!C304,T_fully_custom,4,0))</f>
        <v>124</v>
      </c>
      <c r="E304" s="6">
        <f>IF(c_direct_type="Scalar_from_ambulance",c_direct_uplift*'Demand-Enforced'!D304,IF(c_direct_type="Fully_custom",VLOOKUP('Demand-Enforced'!C304,T_fully_custom,5,0),VLOOKUP(C304,[0]!T_comp_constructed,5,0)))</f>
        <v>226</v>
      </c>
      <c r="F304" s="27">
        <f ca="1">IF(c_cattime="Yes",VLOOKUP('Demand-Enforced'!$C304,T_fully_custom,MATCH(F$1,OFFSET(T_fully_custom,0,0,1,),0),0),"")</f>
        <v>0.16</v>
      </c>
      <c r="G304" s="27">
        <f ca="1">IF(c_cattime="Yes",VLOOKUP('Demand-Enforced'!$C304,T_fully_custom,MATCH(G$1,OFFSET(T_fully_custom,0,0,1,),0),0),"")</f>
        <v>0.65</v>
      </c>
      <c r="H304" s="27">
        <f ca="1">IF(c_cattime="Yes",VLOOKUP('Demand-Enforced'!$C304,T_fully_custom,MATCH(H$1,OFFSET(T_fully_custom,0,0,1,),0),0),"")</f>
        <v>0.18</v>
      </c>
      <c r="I304" s="27">
        <f ca="1">IF(c_cattime="Yes",VLOOKUP('Demand-Enforced'!$C304,T_fully_custom,MATCH(I$1,OFFSET(T_fully_custom,0,0,1,),0),0),"")</f>
        <v>1.0000000000000009E-2</v>
      </c>
      <c r="J304" s="29">
        <f t="shared" si="4"/>
        <v>1.8225806451612903</v>
      </c>
    </row>
    <row r="305" spans="1:10" x14ac:dyDescent="0.25">
      <c r="A305" s="1">
        <v>13</v>
      </c>
      <c r="B305" s="1">
        <v>15</v>
      </c>
      <c r="C305" s="1">
        <v>18180</v>
      </c>
      <c r="D305" s="5">
        <f>IF(c_type="As_components",VLOOKUP('Demand-Enforced'!C305,T_comp_constructed,4,0),VLOOKUP('Demand-Enforced'!C305,T_fully_custom,4,0))</f>
        <v>125</v>
      </c>
      <c r="E305" s="6">
        <f>IF(c_direct_type="Scalar_from_ambulance",c_direct_uplift*'Demand-Enforced'!D305,IF(c_direct_type="Fully_custom",VLOOKUP('Demand-Enforced'!C305,T_fully_custom,5,0),VLOOKUP(C305,[0]!T_comp_constructed,5,0)))</f>
        <v>226</v>
      </c>
      <c r="F305" s="27">
        <f ca="1">IF(c_cattime="Yes",VLOOKUP('Demand-Enforced'!$C305,T_fully_custom,MATCH(F$1,OFFSET(T_fully_custom,0,0,1,),0),0),"")</f>
        <v>0.15</v>
      </c>
      <c r="G305" s="27">
        <f ca="1">IF(c_cattime="Yes",VLOOKUP('Demand-Enforced'!$C305,T_fully_custom,MATCH(G$1,OFFSET(T_fully_custom,0,0,1,),0),0),"")</f>
        <v>0.65300000000000002</v>
      </c>
      <c r="H305" s="27">
        <f ca="1">IF(c_cattime="Yes",VLOOKUP('Demand-Enforced'!$C305,T_fully_custom,MATCH(H$1,OFFSET(T_fully_custom,0,0,1,),0),0),"")</f>
        <v>0.19</v>
      </c>
      <c r="I305" s="27">
        <f ca="1">IF(c_cattime="Yes",VLOOKUP('Demand-Enforced'!$C305,T_fully_custom,MATCH(I$1,OFFSET(T_fully_custom,0,0,1,),0),0),"")</f>
        <v>6.9999999999998952E-3</v>
      </c>
      <c r="J305" s="29">
        <f t="shared" si="4"/>
        <v>1.8080000000000001</v>
      </c>
    </row>
    <row r="306" spans="1:10" x14ac:dyDescent="0.25">
      <c r="A306" s="1">
        <v>13</v>
      </c>
      <c r="B306" s="1">
        <v>16</v>
      </c>
      <c r="C306" s="1">
        <v>18240</v>
      </c>
      <c r="D306" s="5">
        <f>IF(c_type="As_components",VLOOKUP('Demand-Enforced'!C306,T_comp_constructed,4,0),VLOOKUP('Demand-Enforced'!C306,T_fully_custom,4,0))</f>
        <v>132</v>
      </c>
      <c r="E306" s="6">
        <f>IF(c_direct_type="Scalar_from_ambulance",c_direct_uplift*'Demand-Enforced'!D306,IF(c_direct_type="Fully_custom",VLOOKUP('Demand-Enforced'!C306,T_fully_custom,5,0),VLOOKUP(C306,[0]!T_comp_constructed,5,0)))</f>
        <v>226</v>
      </c>
      <c r="F306" s="27">
        <f ca="1">IF(c_cattime="Yes",VLOOKUP('Demand-Enforced'!$C306,T_fully_custom,MATCH(F$1,OFFSET(T_fully_custom,0,0,1,),0),0),"")</f>
        <v>0.17</v>
      </c>
      <c r="G306" s="27">
        <f ca="1">IF(c_cattime="Yes",VLOOKUP('Demand-Enforced'!$C306,T_fully_custom,MATCH(G$1,OFFSET(T_fully_custom,0,0,1,),0),0),"")</f>
        <v>0.64200000000000002</v>
      </c>
      <c r="H306" s="27">
        <f ca="1">IF(c_cattime="Yes",VLOOKUP('Demand-Enforced'!$C306,T_fully_custom,MATCH(H$1,OFFSET(T_fully_custom,0,0,1,),0),0),"")</f>
        <v>0.18</v>
      </c>
      <c r="I306" s="27">
        <f ca="1">IF(c_cattime="Yes",VLOOKUP('Demand-Enforced'!$C306,T_fully_custom,MATCH(I$1,OFFSET(T_fully_custom,0,0,1,),0),0),"")</f>
        <v>8.0000000000000071E-3</v>
      </c>
      <c r="J306" s="29">
        <f t="shared" si="4"/>
        <v>1.7121212121212122</v>
      </c>
    </row>
    <row r="307" spans="1:10" x14ac:dyDescent="0.25">
      <c r="A307" s="1">
        <v>13</v>
      </c>
      <c r="B307" s="1">
        <v>17</v>
      </c>
      <c r="C307" s="1">
        <v>18300</v>
      </c>
      <c r="D307" s="5">
        <f>IF(c_type="As_components",VLOOKUP('Demand-Enforced'!C307,T_comp_constructed,4,0),VLOOKUP('Demand-Enforced'!C307,T_fully_custom,4,0))</f>
        <v>111</v>
      </c>
      <c r="E307" s="6">
        <f>IF(c_direct_type="Scalar_from_ambulance",c_direct_uplift*'Demand-Enforced'!D307,IF(c_direct_type="Fully_custom",VLOOKUP('Demand-Enforced'!C307,T_fully_custom,5,0),VLOOKUP(C307,[0]!T_comp_constructed,5,0)))</f>
        <v>235</v>
      </c>
      <c r="F307" s="27">
        <f ca="1">IF(c_cattime="Yes",VLOOKUP('Demand-Enforced'!$C307,T_fully_custom,MATCH(F$1,OFFSET(T_fully_custom,0,0,1,),0),0),"")</f>
        <v>0.18</v>
      </c>
      <c r="G307" s="27">
        <f ca="1">IF(c_cattime="Yes",VLOOKUP('Demand-Enforced'!$C307,T_fully_custom,MATCH(G$1,OFFSET(T_fully_custom,0,0,1,),0),0),"")</f>
        <v>0.63500000000000001</v>
      </c>
      <c r="H307" s="27">
        <f ca="1">IF(c_cattime="Yes",VLOOKUP('Demand-Enforced'!$C307,T_fully_custom,MATCH(H$1,OFFSET(T_fully_custom,0,0,1,),0),0),"")</f>
        <v>0.18</v>
      </c>
      <c r="I307" s="27">
        <f ca="1">IF(c_cattime="Yes",VLOOKUP('Demand-Enforced'!$C307,T_fully_custom,MATCH(I$1,OFFSET(T_fully_custom,0,0,1,),0),0),"")</f>
        <v>5.0000000000001155E-3</v>
      </c>
      <c r="J307" s="29">
        <f t="shared" si="4"/>
        <v>2.1171171171171173</v>
      </c>
    </row>
    <row r="308" spans="1:10" x14ac:dyDescent="0.25">
      <c r="A308" s="1">
        <v>13</v>
      </c>
      <c r="B308" s="1">
        <v>18</v>
      </c>
      <c r="C308" s="1">
        <v>18360</v>
      </c>
      <c r="D308" s="5">
        <f>IF(c_type="As_components",VLOOKUP('Demand-Enforced'!C308,T_comp_constructed,4,0),VLOOKUP('Demand-Enforced'!C308,T_fully_custom,4,0))</f>
        <v>115</v>
      </c>
      <c r="E308" s="6">
        <f>IF(c_direct_type="Scalar_from_ambulance",c_direct_uplift*'Demand-Enforced'!D308,IF(c_direct_type="Fully_custom",VLOOKUP('Demand-Enforced'!C308,T_fully_custom,5,0),VLOOKUP(C308,[0]!T_comp_constructed,5,0)))</f>
        <v>235</v>
      </c>
      <c r="F308" s="27">
        <f ca="1">IF(c_cattime="Yes",VLOOKUP('Demand-Enforced'!$C308,T_fully_custom,MATCH(F$1,OFFSET(T_fully_custom,0,0,1,),0),0),"")</f>
        <v>0.18</v>
      </c>
      <c r="G308" s="27">
        <f ca="1">IF(c_cattime="Yes",VLOOKUP('Demand-Enforced'!$C308,T_fully_custom,MATCH(G$1,OFFSET(T_fully_custom,0,0,1,),0),0),"")</f>
        <v>0.63500000000000001</v>
      </c>
      <c r="H308" s="27">
        <f ca="1">IF(c_cattime="Yes",VLOOKUP('Demand-Enforced'!$C308,T_fully_custom,MATCH(H$1,OFFSET(T_fully_custom,0,0,1,),0),0),"")</f>
        <v>0.18</v>
      </c>
      <c r="I308" s="27">
        <f ca="1">IF(c_cattime="Yes",VLOOKUP('Demand-Enforced'!$C308,T_fully_custom,MATCH(I$1,OFFSET(T_fully_custom,0,0,1,),0),0),"")</f>
        <v>5.0000000000001155E-3</v>
      </c>
      <c r="J308" s="29">
        <f t="shared" si="4"/>
        <v>2.0434782608695654</v>
      </c>
    </row>
    <row r="309" spans="1:10" x14ac:dyDescent="0.25">
      <c r="A309" s="1">
        <v>13</v>
      </c>
      <c r="B309" s="1">
        <v>19</v>
      </c>
      <c r="C309" s="1">
        <v>18420</v>
      </c>
      <c r="D309" s="5">
        <f>IF(c_type="As_components",VLOOKUP('Demand-Enforced'!C309,T_comp_constructed,4,0),VLOOKUP('Demand-Enforced'!C309,T_fully_custom,4,0))</f>
        <v>110</v>
      </c>
      <c r="E309" s="6">
        <f>IF(c_direct_type="Scalar_from_ambulance",c_direct_uplift*'Demand-Enforced'!D309,IF(c_direct_type="Fully_custom",VLOOKUP('Demand-Enforced'!C309,T_fully_custom,5,0),VLOOKUP(C309,[0]!T_comp_constructed,5,0)))</f>
        <v>226</v>
      </c>
      <c r="F309" s="27">
        <f ca="1">IF(c_cattime="Yes",VLOOKUP('Demand-Enforced'!$C309,T_fully_custom,MATCH(F$1,OFFSET(T_fully_custom,0,0,1,),0),0),"")</f>
        <v>0.18</v>
      </c>
      <c r="G309" s="27">
        <f ca="1">IF(c_cattime="Yes",VLOOKUP('Demand-Enforced'!$C309,T_fully_custom,MATCH(G$1,OFFSET(T_fully_custom,0,0,1,),0),0),"")</f>
        <v>0.63100000000000001</v>
      </c>
      <c r="H309" s="27">
        <f ca="1">IF(c_cattime="Yes",VLOOKUP('Demand-Enforced'!$C309,T_fully_custom,MATCH(H$1,OFFSET(T_fully_custom,0,0,1,),0),0),"")</f>
        <v>0.18</v>
      </c>
      <c r="I309" s="27">
        <f ca="1">IF(c_cattime="Yes",VLOOKUP('Demand-Enforced'!$C309,T_fully_custom,MATCH(I$1,OFFSET(T_fully_custom,0,0,1,),0),0),"")</f>
        <v>9.000000000000119E-3</v>
      </c>
      <c r="J309" s="29">
        <f t="shared" si="4"/>
        <v>2.0545454545454547</v>
      </c>
    </row>
    <row r="310" spans="1:10" x14ac:dyDescent="0.25">
      <c r="A310" s="1">
        <v>13</v>
      </c>
      <c r="B310" s="1">
        <v>20</v>
      </c>
      <c r="C310" s="1">
        <v>18480</v>
      </c>
      <c r="D310" s="5">
        <f>IF(c_type="As_components",VLOOKUP('Demand-Enforced'!C310,T_comp_constructed,4,0),VLOOKUP('Demand-Enforced'!C310,T_fully_custom,4,0))</f>
        <v>109</v>
      </c>
      <c r="E310" s="6">
        <f>IF(c_direct_type="Scalar_from_ambulance",c_direct_uplift*'Demand-Enforced'!D310,IF(c_direct_type="Fully_custom",VLOOKUP('Demand-Enforced'!C310,T_fully_custom,5,0),VLOOKUP(C310,[0]!T_comp_constructed,5,0)))</f>
        <v>207</v>
      </c>
      <c r="F310" s="27">
        <f ca="1">IF(c_cattime="Yes",VLOOKUP('Demand-Enforced'!$C310,T_fully_custom,MATCH(F$1,OFFSET(T_fully_custom,0,0,1,),0),0),"")</f>
        <v>0.17</v>
      </c>
      <c r="G310" s="27">
        <f ca="1">IF(c_cattime="Yes",VLOOKUP('Demand-Enforced'!$C310,T_fully_custom,MATCH(G$1,OFFSET(T_fully_custom,0,0,1,),0),0),"")</f>
        <v>0.64100000000000001</v>
      </c>
      <c r="H310" s="27">
        <f ca="1">IF(c_cattime="Yes",VLOOKUP('Demand-Enforced'!$C310,T_fully_custom,MATCH(H$1,OFFSET(T_fully_custom,0,0,1,),0),0),"")</f>
        <v>0.18</v>
      </c>
      <c r="I310" s="27">
        <f ca="1">IF(c_cattime="Yes",VLOOKUP('Demand-Enforced'!$C310,T_fully_custom,MATCH(I$1,OFFSET(T_fully_custom,0,0,1,),0),0),"")</f>
        <v>8.999999999999897E-3</v>
      </c>
      <c r="J310" s="29">
        <f t="shared" si="4"/>
        <v>1.8990825688073394</v>
      </c>
    </row>
    <row r="311" spans="1:10" x14ac:dyDescent="0.25">
      <c r="A311" s="1">
        <v>13</v>
      </c>
      <c r="B311" s="1">
        <v>21</v>
      </c>
      <c r="C311" s="1">
        <v>18540</v>
      </c>
      <c r="D311" s="5">
        <f>IF(c_type="As_components",VLOOKUP('Demand-Enforced'!C311,T_comp_constructed,4,0),VLOOKUP('Demand-Enforced'!C311,T_fully_custom,4,0))</f>
        <v>101</v>
      </c>
      <c r="E311" s="6">
        <f>IF(c_direct_type="Scalar_from_ambulance",c_direct_uplift*'Demand-Enforced'!D311,IF(c_direct_type="Fully_custom",VLOOKUP('Demand-Enforced'!C311,T_fully_custom,5,0),VLOOKUP(C311,[0]!T_comp_constructed,5,0)))</f>
        <v>169</v>
      </c>
      <c r="F311" s="27">
        <f ca="1">IF(c_cattime="Yes",VLOOKUP('Demand-Enforced'!$C311,T_fully_custom,MATCH(F$1,OFFSET(T_fully_custom,0,0,1,),0),0),"")</f>
        <v>0.18</v>
      </c>
      <c r="G311" s="27">
        <f ca="1">IF(c_cattime="Yes",VLOOKUP('Demand-Enforced'!$C311,T_fully_custom,MATCH(G$1,OFFSET(T_fully_custom,0,0,1,),0),0),"")</f>
        <v>0.63500000000000001</v>
      </c>
      <c r="H311" s="27">
        <f ca="1">IF(c_cattime="Yes",VLOOKUP('Demand-Enforced'!$C311,T_fully_custom,MATCH(H$1,OFFSET(T_fully_custom,0,0,1,),0),0),"")</f>
        <v>0.18</v>
      </c>
      <c r="I311" s="27">
        <f ca="1">IF(c_cattime="Yes",VLOOKUP('Demand-Enforced'!$C311,T_fully_custom,MATCH(I$1,OFFSET(T_fully_custom,0,0,1,),0),0),"")</f>
        <v>5.0000000000001155E-3</v>
      </c>
      <c r="J311" s="29">
        <f t="shared" si="4"/>
        <v>1.6732673267326732</v>
      </c>
    </row>
    <row r="312" spans="1:10" x14ac:dyDescent="0.25">
      <c r="A312" s="1">
        <v>13</v>
      </c>
      <c r="B312" s="1">
        <v>22</v>
      </c>
      <c r="C312" s="1">
        <v>18600</v>
      </c>
      <c r="D312" s="5">
        <f>IF(c_type="As_components",VLOOKUP('Demand-Enforced'!C312,T_comp_constructed,4,0),VLOOKUP('Demand-Enforced'!C312,T_fully_custom,4,0))</f>
        <v>98</v>
      </c>
      <c r="E312" s="6">
        <f>IF(c_direct_type="Scalar_from_ambulance",c_direct_uplift*'Demand-Enforced'!D312,IF(c_direct_type="Fully_custom",VLOOKUP('Demand-Enforced'!C312,T_fully_custom,5,0),VLOOKUP(C312,[0]!T_comp_constructed,5,0)))</f>
        <v>150</v>
      </c>
      <c r="F312" s="27">
        <f ca="1">IF(c_cattime="Yes",VLOOKUP('Demand-Enforced'!$C312,T_fully_custom,MATCH(F$1,OFFSET(T_fully_custom,0,0,1,),0),0),"")</f>
        <v>0.2</v>
      </c>
      <c r="G312" s="27">
        <f ca="1">IF(c_cattime="Yes",VLOOKUP('Demand-Enforced'!$C312,T_fully_custom,MATCH(G$1,OFFSET(T_fully_custom,0,0,1,),0),0),"")</f>
        <v>0.61899999999999999</v>
      </c>
      <c r="H312" s="27">
        <f ca="1">IF(c_cattime="Yes",VLOOKUP('Demand-Enforced'!$C312,T_fully_custom,MATCH(H$1,OFFSET(T_fully_custom,0,0,1,),0),0),"")</f>
        <v>0.18</v>
      </c>
      <c r="I312" s="27">
        <f ca="1">IF(c_cattime="Yes",VLOOKUP('Demand-Enforced'!$C312,T_fully_custom,MATCH(I$1,OFFSET(T_fully_custom,0,0,1,),0),0),"")</f>
        <v>1.0000000000001119E-3</v>
      </c>
      <c r="J312" s="29">
        <f t="shared" si="4"/>
        <v>1.5306122448979591</v>
      </c>
    </row>
    <row r="313" spans="1:10" x14ac:dyDescent="0.25">
      <c r="A313" s="1">
        <v>13</v>
      </c>
      <c r="B313" s="1">
        <v>23</v>
      </c>
      <c r="C313" s="1">
        <v>18660</v>
      </c>
      <c r="D313" s="5">
        <f>IF(c_type="As_components",VLOOKUP('Demand-Enforced'!C313,T_comp_constructed,4,0),VLOOKUP('Demand-Enforced'!C313,T_fully_custom,4,0))</f>
        <v>93</v>
      </c>
      <c r="E313" s="6">
        <f>IF(c_direct_type="Scalar_from_ambulance",c_direct_uplift*'Demand-Enforced'!D313,IF(c_direct_type="Fully_custom",VLOOKUP('Demand-Enforced'!C313,T_fully_custom,5,0),VLOOKUP(C313,[0]!T_comp_constructed,5,0)))</f>
        <v>113</v>
      </c>
      <c r="F313" s="27">
        <f ca="1">IF(c_cattime="Yes",VLOOKUP('Demand-Enforced'!$C313,T_fully_custom,MATCH(F$1,OFFSET(T_fully_custom,0,0,1,),0),0),"")</f>
        <v>0.17</v>
      </c>
      <c r="G313" s="27">
        <f ca="1">IF(c_cattime="Yes",VLOOKUP('Demand-Enforced'!$C313,T_fully_custom,MATCH(G$1,OFFSET(T_fully_custom,0,0,1,),0),0),"")</f>
        <v>0.64300000000000002</v>
      </c>
      <c r="H313" s="27">
        <f ca="1">IF(c_cattime="Yes",VLOOKUP('Demand-Enforced'!$C313,T_fully_custom,MATCH(H$1,OFFSET(T_fully_custom,0,0,1,),0),0),"")</f>
        <v>0.18</v>
      </c>
      <c r="I313" s="27">
        <f ca="1">IF(c_cattime="Yes",VLOOKUP('Demand-Enforced'!$C313,T_fully_custom,MATCH(I$1,OFFSET(T_fully_custom,0,0,1,),0),0),"")</f>
        <v>6.9999999999998952E-3</v>
      </c>
      <c r="J313" s="29">
        <f t="shared" si="4"/>
        <v>1.2150537634408602</v>
      </c>
    </row>
    <row r="314" spans="1:10" x14ac:dyDescent="0.25">
      <c r="A314" s="1">
        <v>14</v>
      </c>
      <c r="B314" s="1">
        <v>0</v>
      </c>
      <c r="C314" s="1">
        <v>18720</v>
      </c>
      <c r="D314" s="5">
        <f>IF(c_type="As_components",VLOOKUP('Demand-Enforced'!C314,T_comp_constructed,4,0),VLOOKUP('Demand-Enforced'!C314,T_fully_custom,4,0))</f>
        <v>64</v>
      </c>
      <c r="E314" s="6">
        <f>IF(c_direct_type="Scalar_from_ambulance",c_direct_uplift*'Demand-Enforced'!D314,IF(c_direct_type="Fully_custom",VLOOKUP('Demand-Enforced'!C314,T_fully_custom,5,0),VLOOKUP(C314,[0]!T_comp_constructed,5,0)))</f>
        <v>101</v>
      </c>
      <c r="F314" s="27">
        <f ca="1">IF(c_cattime="Yes",VLOOKUP('Demand-Enforced'!$C314,T_fully_custom,MATCH(F$1,OFFSET(T_fully_custom,0,0,1,),0),0),"")</f>
        <v>0.17</v>
      </c>
      <c r="G314" s="27">
        <f ca="1">IF(c_cattime="Yes",VLOOKUP('Demand-Enforced'!$C314,T_fully_custom,MATCH(G$1,OFFSET(T_fully_custom,0,0,1,),0),0),"")</f>
        <v>0.63800000000000001</v>
      </c>
      <c r="H314" s="27">
        <f ca="1">IF(c_cattime="Yes",VLOOKUP('Demand-Enforced'!$C314,T_fully_custom,MATCH(H$1,OFFSET(T_fully_custom,0,0,1,),0),0),"")</f>
        <v>0.18</v>
      </c>
      <c r="I314" s="27">
        <f ca="1">IF(c_cattime="Yes",VLOOKUP('Demand-Enforced'!$C314,T_fully_custom,MATCH(I$1,OFFSET(T_fully_custom,0,0,1,),0),0),"")</f>
        <v>1.2000000000000011E-2</v>
      </c>
      <c r="J314" s="29">
        <f t="shared" si="4"/>
        <v>1.578125</v>
      </c>
    </row>
    <row r="315" spans="1:10" x14ac:dyDescent="0.25">
      <c r="A315" s="1">
        <v>14</v>
      </c>
      <c r="B315" s="1">
        <v>1</v>
      </c>
      <c r="C315" s="1">
        <v>18780</v>
      </c>
      <c r="D315" s="5">
        <f>IF(c_type="As_components",VLOOKUP('Demand-Enforced'!C315,T_comp_constructed,4,0),VLOOKUP('Demand-Enforced'!C315,T_fully_custom,4,0))</f>
        <v>65</v>
      </c>
      <c r="E315" s="6">
        <f>IF(c_direct_type="Scalar_from_ambulance",c_direct_uplift*'Demand-Enforced'!D315,IF(c_direct_type="Fully_custom",VLOOKUP('Demand-Enforced'!C315,T_fully_custom,5,0),VLOOKUP(C315,[0]!T_comp_constructed,5,0)))</f>
        <v>81</v>
      </c>
      <c r="F315" s="27">
        <f ca="1">IF(c_cattime="Yes",VLOOKUP('Demand-Enforced'!$C315,T_fully_custom,MATCH(F$1,OFFSET(T_fully_custom,0,0,1,),0),0),"")</f>
        <v>0.17</v>
      </c>
      <c r="G315" s="27">
        <f ca="1">IF(c_cattime="Yes",VLOOKUP('Demand-Enforced'!$C315,T_fully_custom,MATCH(G$1,OFFSET(T_fully_custom,0,0,1,),0),0),"")</f>
        <v>0.64100000000000001</v>
      </c>
      <c r="H315" s="27">
        <f ca="1">IF(c_cattime="Yes",VLOOKUP('Demand-Enforced'!$C315,T_fully_custom,MATCH(H$1,OFFSET(T_fully_custom,0,0,1,),0),0),"")</f>
        <v>0.18</v>
      </c>
      <c r="I315" s="27">
        <f ca="1">IF(c_cattime="Yes",VLOOKUP('Demand-Enforced'!$C315,T_fully_custom,MATCH(I$1,OFFSET(T_fully_custom,0,0,1,),0),0),"")</f>
        <v>8.999999999999897E-3</v>
      </c>
      <c r="J315" s="29">
        <f t="shared" si="4"/>
        <v>1.2461538461538462</v>
      </c>
    </row>
    <row r="316" spans="1:10" x14ac:dyDescent="0.25">
      <c r="A316" s="1">
        <v>14</v>
      </c>
      <c r="B316" s="1">
        <v>2</v>
      </c>
      <c r="C316" s="1">
        <v>18840</v>
      </c>
      <c r="D316" s="5">
        <f>IF(c_type="As_components",VLOOKUP('Demand-Enforced'!C316,T_comp_constructed,4,0),VLOOKUP('Demand-Enforced'!C316,T_fully_custom,4,0))</f>
        <v>58</v>
      </c>
      <c r="E316" s="6">
        <f>IF(c_direct_type="Scalar_from_ambulance",c_direct_uplift*'Demand-Enforced'!D316,IF(c_direct_type="Fully_custom",VLOOKUP('Demand-Enforced'!C316,T_fully_custom,5,0),VLOOKUP(C316,[0]!T_comp_constructed,5,0)))</f>
        <v>61</v>
      </c>
      <c r="F316" s="27">
        <f ca="1">IF(c_cattime="Yes",VLOOKUP('Demand-Enforced'!$C316,T_fully_custom,MATCH(F$1,OFFSET(T_fully_custom,0,0,1,),0),0),"")</f>
        <v>0.15</v>
      </c>
      <c r="G316" s="27">
        <f ca="1">IF(c_cattime="Yes",VLOOKUP('Demand-Enforced'!$C316,T_fully_custom,MATCH(G$1,OFFSET(T_fully_custom,0,0,1,),0),0),"")</f>
        <v>0.65700000000000003</v>
      </c>
      <c r="H316" s="27">
        <f ca="1">IF(c_cattime="Yes",VLOOKUP('Demand-Enforced'!$C316,T_fully_custom,MATCH(H$1,OFFSET(T_fully_custom,0,0,1,),0),0),"")</f>
        <v>0.19</v>
      </c>
      <c r="I316" s="27">
        <f ca="1">IF(c_cattime="Yes",VLOOKUP('Demand-Enforced'!$C316,T_fully_custom,MATCH(I$1,OFFSET(T_fully_custom,0,0,1,),0),0),"")</f>
        <v>2.9999999999998916E-3</v>
      </c>
      <c r="J316" s="29">
        <f t="shared" si="4"/>
        <v>1.0517241379310345</v>
      </c>
    </row>
    <row r="317" spans="1:10" x14ac:dyDescent="0.25">
      <c r="A317" s="1">
        <v>14</v>
      </c>
      <c r="B317" s="1">
        <v>3</v>
      </c>
      <c r="C317" s="1">
        <v>18900</v>
      </c>
      <c r="D317" s="5">
        <f>IF(c_type="As_components",VLOOKUP('Demand-Enforced'!C317,T_comp_constructed,4,0),VLOOKUP('Demand-Enforced'!C317,T_fully_custom,4,0))</f>
        <v>52</v>
      </c>
      <c r="E317" s="6">
        <f>IF(c_direct_type="Scalar_from_ambulance",c_direct_uplift*'Demand-Enforced'!D317,IF(c_direct_type="Fully_custom",VLOOKUP('Demand-Enforced'!C317,T_fully_custom,5,0),VLOOKUP(C317,[0]!T_comp_constructed,5,0)))</f>
        <v>51</v>
      </c>
      <c r="F317" s="27">
        <f ca="1">IF(c_cattime="Yes",VLOOKUP('Demand-Enforced'!$C317,T_fully_custom,MATCH(F$1,OFFSET(T_fully_custom,0,0,1,),0),0),"")</f>
        <v>0.13</v>
      </c>
      <c r="G317" s="27">
        <f ca="1">IF(c_cattime="Yes",VLOOKUP('Demand-Enforced'!$C317,T_fully_custom,MATCH(G$1,OFFSET(T_fully_custom,0,0,1,),0),0),"")</f>
        <v>0.67300000000000004</v>
      </c>
      <c r="H317" s="27">
        <f ca="1">IF(c_cattime="Yes",VLOOKUP('Demand-Enforced'!$C317,T_fully_custom,MATCH(H$1,OFFSET(T_fully_custom,0,0,1,),0),0),"")</f>
        <v>0.19</v>
      </c>
      <c r="I317" s="27">
        <f ca="1">IF(c_cattime="Yes",VLOOKUP('Demand-Enforced'!$C317,T_fully_custom,MATCH(I$1,OFFSET(T_fully_custom,0,0,1,),0),0),"")</f>
        <v>6.9999999999998952E-3</v>
      </c>
      <c r="J317" s="29">
        <f t="shared" si="4"/>
        <v>0.98076923076923073</v>
      </c>
    </row>
    <row r="318" spans="1:10" x14ac:dyDescent="0.25">
      <c r="A318" s="1">
        <v>14</v>
      </c>
      <c r="B318" s="1">
        <v>4</v>
      </c>
      <c r="C318" s="1">
        <v>18960</v>
      </c>
      <c r="D318" s="5">
        <f>IF(c_type="As_components",VLOOKUP('Demand-Enforced'!C318,T_comp_constructed,4,0),VLOOKUP('Demand-Enforced'!C318,T_fully_custom,4,0))</f>
        <v>52</v>
      </c>
      <c r="E318" s="6">
        <f>IF(c_direct_type="Scalar_from_ambulance",c_direct_uplift*'Demand-Enforced'!D318,IF(c_direct_type="Fully_custom",VLOOKUP('Demand-Enforced'!C318,T_fully_custom,5,0),VLOOKUP(C318,[0]!T_comp_constructed,5,0)))</f>
        <v>51</v>
      </c>
      <c r="F318" s="27">
        <f ca="1">IF(c_cattime="Yes",VLOOKUP('Demand-Enforced'!$C318,T_fully_custom,MATCH(F$1,OFFSET(T_fully_custom,0,0,1,),0),0),"")</f>
        <v>0.13</v>
      </c>
      <c r="G318" s="27">
        <f ca="1">IF(c_cattime="Yes",VLOOKUP('Demand-Enforced'!$C318,T_fully_custom,MATCH(G$1,OFFSET(T_fully_custom,0,0,1,),0),0),"")</f>
        <v>0.67500000000000004</v>
      </c>
      <c r="H318" s="27">
        <f ca="1">IF(c_cattime="Yes",VLOOKUP('Demand-Enforced'!$C318,T_fully_custom,MATCH(H$1,OFFSET(T_fully_custom,0,0,1,),0),0),"")</f>
        <v>0.19</v>
      </c>
      <c r="I318" s="27">
        <f ca="1">IF(c_cattime="Yes",VLOOKUP('Demand-Enforced'!$C318,T_fully_custom,MATCH(I$1,OFFSET(T_fully_custom,0,0,1,),0),0),"")</f>
        <v>4.9999999999998934E-3</v>
      </c>
      <c r="J318" s="29">
        <f t="shared" si="4"/>
        <v>0.98076923076923073</v>
      </c>
    </row>
    <row r="319" spans="1:10" x14ac:dyDescent="0.25">
      <c r="A319" s="1">
        <v>14</v>
      </c>
      <c r="B319" s="1">
        <v>5</v>
      </c>
      <c r="C319" s="1">
        <v>19020</v>
      </c>
      <c r="D319" s="5">
        <f>IF(c_type="As_components",VLOOKUP('Demand-Enforced'!C319,T_comp_constructed,4,0),VLOOKUP('Demand-Enforced'!C319,T_fully_custom,4,0))</f>
        <v>54</v>
      </c>
      <c r="E319" s="6">
        <f>IF(c_direct_type="Scalar_from_ambulance",c_direct_uplift*'Demand-Enforced'!D319,IF(c_direct_type="Fully_custom",VLOOKUP('Demand-Enforced'!C319,T_fully_custom,5,0),VLOOKUP(C319,[0]!T_comp_constructed,5,0)))</f>
        <v>51</v>
      </c>
      <c r="F319" s="27">
        <f ca="1">IF(c_cattime="Yes",VLOOKUP('Demand-Enforced'!$C319,T_fully_custom,MATCH(F$1,OFFSET(T_fully_custom,0,0,1,),0),0),"")</f>
        <v>0.13</v>
      </c>
      <c r="G319" s="27">
        <f ca="1">IF(c_cattime="Yes",VLOOKUP('Demand-Enforced'!$C319,T_fully_custom,MATCH(G$1,OFFSET(T_fully_custom,0,0,1,),0),0),"")</f>
        <v>0.67100000000000004</v>
      </c>
      <c r="H319" s="27">
        <f ca="1">IF(c_cattime="Yes",VLOOKUP('Demand-Enforced'!$C319,T_fully_custom,MATCH(H$1,OFFSET(T_fully_custom,0,0,1,),0),0),"")</f>
        <v>0.19</v>
      </c>
      <c r="I319" s="27">
        <f ca="1">IF(c_cattime="Yes",VLOOKUP('Demand-Enforced'!$C319,T_fully_custom,MATCH(I$1,OFFSET(T_fully_custom,0,0,1,),0),0),"")</f>
        <v>8.999999999999897E-3</v>
      </c>
      <c r="J319" s="29">
        <f t="shared" si="4"/>
        <v>0.94444444444444442</v>
      </c>
    </row>
    <row r="320" spans="1:10" x14ac:dyDescent="0.25">
      <c r="A320" s="1">
        <v>14</v>
      </c>
      <c r="B320" s="1">
        <v>6</v>
      </c>
      <c r="C320" s="1">
        <v>19080</v>
      </c>
      <c r="D320" s="5">
        <f>IF(c_type="As_components",VLOOKUP('Demand-Enforced'!C320,T_comp_constructed,4,0),VLOOKUP('Demand-Enforced'!C320,T_fully_custom,4,0))</f>
        <v>61</v>
      </c>
      <c r="E320" s="6">
        <f>IF(c_direct_type="Scalar_from_ambulance",c_direct_uplift*'Demand-Enforced'!D320,IF(c_direct_type="Fully_custom",VLOOKUP('Demand-Enforced'!C320,T_fully_custom,5,0),VLOOKUP(C320,[0]!T_comp_constructed,5,0)))</f>
        <v>51</v>
      </c>
      <c r="F320" s="27">
        <f ca="1">IF(c_cattime="Yes",VLOOKUP('Demand-Enforced'!$C320,T_fully_custom,MATCH(F$1,OFFSET(T_fully_custom,0,0,1,),0),0),"")</f>
        <v>0.12</v>
      </c>
      <c r="G320" s="27">
        <f ca="1">IF(c_cattime="Yes",VLOOKUP('Demand-Enforced'!$C320,T_fully_custom,MATCH(G$1,OFFSET(T_fully_custom,0,0,1,),0),0),"")</f>
        <v>0.68300000000000005</v>
      </c>
      <c r="H320" s="27">
        <f ca="1">IF(c_cattime="Yes",VLOOKUP('Demand-Enforced'!$C320,T_fully_custom,MATCH(H$1,OFFSET(T_fully_custom,0,0,1,),0),0),"")</f>
        <v>0.19</v>
      </c>
      <c r="I320" s="27">
        <f ca="1">IF(c_cattime="Yes",VLOOKUP('Demand-Enforced'!$C320,T_fully_custom,MATCH(I$1,OFFSET(T_fully_custom,0,0,1,),0),0),"")</f>
        <v>6.9999999999998952E-3</v>
      </c>
      <c r="J320" s="29">
        <f t="shared" si="4"/>
        <v>0.83606557377049184</v>
      </c>
    </row>
    <row r="321" spans="1:10" x14ac:dyDescent="0.25">
      <c r="A321" s="1">
        <v>14</v>
      </c>
      <c r="B321" s="1">
        <v>7</v>
      </c>
      <c r="C321" s="1">
        <v>19140</v>
      </c>
      <c r="D321" s="5">
        <f>IF(c_type="As_components",VLOOKUP('Demand-Enforced'!C321,T_comp_constructed,4,0),VLOOKUP('Demand-Enforced'!C321,T_fully_custom,4,0))</f>
        <v>82</v>
      </c>
      <c r="E321" s="6">
        <f>IF(c_direct_type="Scalar_from_ambulance",c_direct_uplift*'Demand-Enforced'!D321,IF(c_direct_type="Fully_custom",VLOOKUP('Demand-Enforced'!C321,T_fully_custom,5,0),VLOOKUP(C321,[0]!T_comp_constructed,5,0)))</f>
        <v>71</v>
      </c>
      <c r="F321" s="27">
        <f ca="1">IF(c_cattime="Yes",VLOOKUP('Demand-Enforced'!$C321,T_fully_custom,MATCH(F$1,OFFSET(T_fully_custom,0,0,1,),0),0),"")</f>
        <v>0.13</v>
      </c>
      <c r="G321" s="27">
        <f ca="1">IF(c_cattime="Yes",VLOOKUP('Demand-Enforced'!$C321,T_fully_custom,MATCH(G$1,OFFSET(T_fully_custom,0,0,1,),0),0),"")</f>
        <v>0.67500000000000004</v>
      </c>
      <c r="H321" s="27">
        <f ca="1">IF(c_cattime="Yes",VLOOKUP('Demand-Enforced'!$C321,T_fully_custom,MATCH(H$1,OFFSET(T_fully_custom,0,0,1,),0),0),"")</f>
        <v>0.19</v>
      </c>
      <c r="I321" s="27">
        <f ca="1">IF(c_cattime="Yes",VLOOKUP('Demand-Enforced'!$C321,T_fully_custom,MATCH(I$1,OFFSET(T_fully_custom,0,0,1,),0),0),"")</f>
        <v>4.9999999999998934E-3</v>
      </c>
      <c r="J321" s="29">
        <f t="shared" si="4"/>
        <v>0.86585365853658536</v>
      </c>
    </row>
    <row r="322" spans="1:10" x14ac:dyDescent="0.25">
      <c r="A322" s="1">
        <v>14</v>
      </c>
      <c r="B322" s="1">
        <v>8</v>
      </c>
      <c r="C322" s="1">
        <v>19200</v>
      </c>
      <c r="D322" s="5">
        <f>IF(c_type="As_components",VLOOKUP('Demand-Enforced'!C322,T_comp_constructed,4,0),VLOOKUP('Demand-Enforced'!C322,T_fully_custom,4,0))</f>
        <v>122</v>
      </c>
      <c r="E322" s="6">
        <f>IF(c_direct_type="Scalar_from_ambulance",c_direct_uplift*'Demand-Enforced'!D322,IF(c_direct_type="Fully_custom",VLOOKUP('Demand-Enforced'!C322,T_fully_custom,5,0),VLOOKUP(C322,[0]!T_comp_constructed,5,0)))</f>
        <v>132</v>
      </c>
      <c r="F322" s="27">
        <f ca="1">IF(c_cattime="Yes",VLOOKUP('Demand-Enforced'!$C322,T_fully_custom,MATCH(F$1,OFFSET(T_fully_custom,0,0,1,),0),0),"")</f>
        <v>0.12</v>
      </c>
      <c r="G322" s="27">
        <f ca="1">IF(c_cattime="Yes",VLOOKUP('Demand-Enforced'!$C322,T_fully_custom,MATCH(G$1,OFFSET(T_fully_custom,0,0,1,),0),0),"")</f>
        <v>0.67900000000000005</v>
      </c>
      <c r="H322" s="27">
        <f ca="1">IF(c_cattime="Yes",VLOOKUP('Demand-Enforced'!$C322,T_fully_custom,MATCH(H$1,OFFSET(T_fully_custom,0,0,1,),0),0),"")</f>
        <v>0.19</v>
      </c>
      <c r="I322" s="27">
        <f ca="1">IF(c_cattime="Yes",VLOOKUP('Demand-Enforced'!$C322,T_fully_custom,MATCH(I$1,OFFSET(T_fully_custom,0,0,1,),0),0),"")</f>
        <v>1.0999999999999899E-2</v>
      </c>
      <c r="J322" s="29">
        <f t="shared" ref="J322:J337" si="5">E322/D322</f>
        <v>1.0819672131147542</v>
      </c>
    </row>
    <row r="323" spans="1:10" x14ac:dyDescent="0.25">
      <c r="A323" s="1">
        <v>14</v>
      </c>
      <c r="B323" s="1">
        <v>9</v>
      </c>
      <c r="C323" s="1">
        <v>19260</v>
      </c>
      <c r="D323" s="5">
        <f>IF(c_type="As_components",VLOOKUP('Demand-Enforced'!C323,T_comp_constructed,4,0),VLOOKUP('Demand-Enforced'!C323,T_fully_custom,4,0))</f>
        <v>137</v>
      </c>
      <c r="E323" s="6">
        <f>IF(c_direct_type="Scalar_from_ambulance",c_direct_uplift*'Demand-Enforced'!D323,IF(c_direct_type="Fully_custom",VLOOKUP('Demand-Enforced'!C323,T_fully_custom,5,0),VLOOKUP(C323,[0]!T_comp_constructed,5,0)))</f>
        <v>223</v>
      </c>
      <c r="F323" s="27">
        <f ca="1">IF(c_cattime="Yes",VLOOKUP('Demand-Enforced'!$C323,T_fully_custom,MATCH(F$1,OFFSET(T_fully_custom,0,0,1,),0),0),"")</f>
        <v>0.13</v>
      </c>
      <c r="G323" s="27">
        <f ca="1">IF(c_cattime="Yes",VLOOKUP('Demand-Enforced'!$C323,T_fully_custom,MATCH(G$1,OFFSET(T_fully_custom,0,0,1,),0),0),"")</f>
        <v>0.67300000000000004</v>
      </c>
      <c r="H323" s="27">
        <f ca="1">IF(c_cattime="Yes",VLOOKUP('Demand-Enforced'!$C323,T_fully_custom,MATCH(H$1,OFFSET(T_fully_custom,0,0,1,),0),0),"")</f>
        <v>0.19</v>
      </c>
      <c r="I323" s="27">
        <f ca="1">IF(c_cattime="Yes",VLOOKUP('Demand-Enforced'!$C323,T_fully_custom,MATCH(I$1,OFFSET(T_fully_custom,0,0,1,),0),0),"")</f>
        <v>6.9999999999998952E-3</v>
      </c>
      <c r="J323" s="29">
        <f t="shared" si="5"/>
        <v>1.6277372262773722</v>
      </c>
    </row>
    <row r="324" spans="1:10" x14ac:dyDescent="0.25">
      <c r="A324" s="1">
        <v>14</v>
      </c>
      <c r="B324" s="1">
        <v>10</v>
      </c>
      <c r="C324" s="1">
        <v>19320</v>
      </c>
      <c r="D324" s="5">
        <f>IF(c_type="As_components",VLOOKUP('Demand-Enforced'!C324,T_comp_constructed,4,0),VLOOKUP('Demand-Enforced'!C324,T_fully_custom,4,0))</f>
        <v>143</v>
      </c>
      <c r="E324" s="6">
        <f>IF(c_direct_type="Scalar_from_ambulance",c_direct_uplift*'Demand-Enforced'!D324,IF(c_direct_type="Fully_custom",VLOOKUP('Demand-Enforced'!C324,T_fully_custom,5,0),VLOOKUP(C324,[0]!T_comp_constructed,5,0)))</f>
        <v>253</v>
      </c>
      <c r="F324" s="27">
        <f ca="1">IF(c_cattime="Yes",VLOOKUP('Demand-Enforced'!$C324,T_fully_custom,MATCH(F$1,OFFSET(T_fully_custom,0,0,1,),0),0),"")</f>
        <v>0.12</v>
      </c>
      <c r="G324" s="27">
        <f ca="1">IF(c_cattime="Yes",VLOOKUP('Demand-Enforced'!$C324,T_fully_custom,MATCH(G$1,OFFSET(T_fully_custom,0,0,1,),0),0),"")</f>
        <v>0.67600000000000005</v>
      </c>
      <c r="H324" s="27">
        <f ca="1">IF(c_cattime="Yes",VLOOKUP('Demand-Enforced'!$C324,T_fully_custom,MATCH(H$1,OFFSET(T_fully_custom,0,0,1,),0),0),"")</f>
        <v>0.19</v>
      </c>
      <c r="I324" s="27">
        <f ca="1">IF(c_cattime="Yes",VLOOKUP('Demand-Enforced'!$C324,T_fully_custom,MATCH(I$1,OFFSET(T_fully_custom,0,0,1,),0),0),"")</f>
        <v>1.4000000000000012E-2</v>
      </c>
      <c r="J324" s="29">
        <f t="shared" si="5"/>
        <v>1.7692307692307692</v>
      </c>
    </row>
    <row r="325" spans="1:10" x14ac:dyDescent="0.25">
      <c r="A325" s="1">
        <v>14</v>
      </c>
      <c r="B325" s="1">
        <v>11</v>
      </c>
      <c r="C325" s="1">
        <v>19380</v>
      </c>
      <c r="D325" s="5">
        <f>IF(c_type="As_components",VLOOKUP('Demand-Enforced'!C325,T_comp_constructed,4,0),VLOOKUP('Demand-Enforced'!C325,T_fully_custom,4,0))</f>
        <v>144</v>
      </c>
      <c r="E325" s="6">
        <f>IF(c_direct_type="Scalar_from_ambulance",c_direct_uplift*'Demand-Enforced'!D325,IF(c_direct_type="Fully_custom",VLOOKUP('Demand-Enforced'!C325,T_fully_custom,5,0),VLOOKUP(C325,[0]!T_comp_constructed,5,0)))</f>
        <v>263</v>
      </c>
      <c r="F325" s="27">
        <f ca="1">IF(c_cattime="Yes",VLOOKUP('Demand-Enforced'!$C325,T_fully_custom,MATCH(F$1,OFFSET(T_fully_custom,0,0,1,),0),0),"")</f>
        <v>0.13</v>
      </c>
      <c r="G325" s="27">
        <f ca="1">IF(c_cattime="Yes",VLOOKUP('Demand-Enforced'!$C325,T_fully_custom,MATCH(G$1,OFFSET(T_fully_custom,0,0,1,),0),0),"")</f>
        <v>0.67200000000000004</v>
      </c>
      <c r="H325" s="27">
        <f ca="1">IF(c_cattime="Yes",VLOOKUP('Demand-Enforced'!$C325,T_fully_custom,MATCH(H$1,OFFSET(T_fully_custom,0,0,1,),0),0),"")</f>
        <v>0.19</v>
      </c>
      <c r="I325" s="27">
        <f ca="1">IF(c_cattime="Yes",VLOOKUP('Demand-Enforced'!$C325,T_fully_custom,MATCH(I$1,OFFSET(T_fully_custom,0,0,1,),0),0),"")</f>
        <v>8.0000000000000071E-3</v>
      </c>
      <c r="J325" s="29">
        <f t="shared" si="5"/>
        <v>1.8263888888888888</v>
      </c>
    </row>
    <row r="326" spans="1:10" x14ac:dyDescent="0.25">
      <c r="A326" s="1">
        <v>14</v>
      </c>
      <c r="B326" s="1">
        <v>12</v>
      </c>
      <c r="C326" s="1">
        <v>19440</v>
      </c>
      <c r="D326" s="5">
        <f>IF(c_type="As_components",VLOOKUP('Demand-Enforced'!C326,T_comp_constructed,4,0),VLOOKUP('Demand-Enforced'!C326,T_fully_custom,4,0))</f>
        <v>132</v>
      </c>
      <c r="E326" s="6">
        <f>IF(c_direct_type="Scalar_from_ambulance",c_direct_uplift*'Demand-Enforced'!D326,IF(c_direct_type="Fully_custom",VLOOKUP('Demand-Enforced'!C326,T_fully_custom,5,0),VLOOKUP(C326,[0]!T_comp_constructed,5,0)))</f>
        <v>263</v>
      </c>
      <c r="F326" s="27">
        <f ca="1">IF(c_cattime="Yes",VLOOKUP('Demand-Enforced'!$C326,T_fully_custom,MATCH(F$1,OFFSET(T_fully_custom,0,0,1,),0),0),"")</f>
        <v>0.15</v>
      </c>
      <c r="G326" s="27">
        <f ca="1">IF(c_cattime="Yes",VLOOKUP('Demand-Enforced'!$C326,T_fully_custom,MATCH(G$1,OFFSET(T_fully_custom,0,0,1,),0),0),"")</f>
        <v>0.65700000000000003</v>
      </c>
      <c r="H326" s="27">
        <f ca="1">IF(c_cattime="Yes",VLOOKUP('Demand-Enforced'!$C326,T_fully_custom,MATCH(H$1,OFFSET(T_fully_custom,0,0,1,),0),0),"")</f>
        <v>0.19</v>
      </c>
      <c r="I326" s="27">
        <f ca="1">IF(c_cattime="Yes",VLOOKUP('Demand-Enforced'!$C326,T_fully_custom,MATCH(I$1,OFFSET(T_fully_custom,0,0,1,),0),0),"")</f>
        <v>2.9999999999998916E-3</v>
      </c>
      <c r="J326" s="29">
        <f t="shared" si="5"/>
        <v>1.9924242424242424</v>
      </c>
    </row>
    <row r="327" spans="1:10" x14ac:dyDescent="0.25">
      <c r="A327" s="1">
        <v>14</v>
      </c>
      <c r="B327" s="1">
        <v>13</v>
      </c>
      <c r="C327" s="1">
        <v>19500</v>
      </c>
      <c r="D327" s="5">
        <f>IF(c_type="As_components",VLOOKUP('Demand-Enforced'!C327,T_comp_constructed,4,0),VLOOKUP('Demand-Enforced'!C327,T_fully_custom,4,0))</f>
        <v>124</v>
      </c>
      <c r="E327" s="6">
        <f>IF(c_direct_type="Scalar_from_ambulance",c_direct_uplift*'Demand-Enforced'!D327,IF(c_direct_type="Fully_custom",VLOOKUP('Demand-Enforced'!C327,T_fully_custom,5,0),VLOOKUP(C327,[0]!T_comp_constructed,5,0)))</f>
        <v>253</v>
      </c>
      <c r="F327" s="27">
        <f ca="1">IF(c_cattime="Yes",VLOOKUP('Demand-Enforced'!$C327,T_fully_custom,MATCH(F$1,OFFSET(T_fully_custom,0,0,1,),0),0),"")</f>
        <v>0.16</v>
      </c>
      <c r="G327" s="27">
        <f ca="1">IF(c_cattime="Yes",VLOOKUP('Demand-Enforced'!$C327,T_fully_custom,MATCH(G$1,OFFSET(T_fully_custom,0,0,1,),0),0),"")</f>
        <v>0.64900000000000002</v>
      </c>
      <c r="H327" s="27">
        <f ca="1">IF(c_cattime="Yes",VLOOKUP('Demand-Enforced'!$C327,T_fully_custom,MATCH(H$1,OFFSET(T_fully_custom,0,0,1,),0),0),"")</f>
        <v>0.18</v>
      </c>
      <c r="I327" s="27">
        <f ca="1">IF(c_cattime="Yes",VLOOKUP('Demand-Enforced'!$C327,T_fully_custom,MATCH(I$1,OFFSET(T_fully_custom,0,0,1,),0),0),"")</f>
        <v>1.0999999999999899E-2</v>
      </c>
      <c r="J327" s="29">
        <f t="shared" si="5"/>
        <v>2.0403225806451615</v>
      </c>
    </row>
    <row r="328" spans="1:10" x14ac:dyDescent="0.25">
      <c r="A328" s="1">
        <v>14</v>
      </c>
      <c r="B328" s="1">
        <v>14</v>
      </c>
      <c r="C328" s="1">
        <v>19560</v>
      </c>
      <c r="D328" s="5">
        <f>IF(c_type="As_components",VLOOKUP('Demand-Enforced'!C328,T_comp_constructed,4,0),VLOOKUP('Demand-Enforced'!C328,T_fully_custom,4,0))</f>
        <v>122</v>
      </c>
      <c r="E328" s="6">
        <f>IF(c_direct_type="Scalar_from_ambulance",c_direct_uplift*'Demand-Enforced'!D328,IF(c_direct_type="Fully_custom",VLOOKUP('Demand-Enforced'!C328,T_fully_custom,5,0),VLOOKUP(C328,[0]!T_comp_constructed,5,0)))</f>
        <v>243</v>
      </c>
      <c r="F328" s="27">
        <f ca="1">IF(c_cattime="Yes",VLOOKUP('Demand-Enforced'!$C328,T_fully_custom,MATCH(F$1,OFFSET(T_fully_custom,0,0,1,),0),0),"")</f>
        <v>0.16</v>
      </c>
      <c r="G328" s="27">
        <f ca="1">IF(c_cattime="Yes",VLOOKUP('Demand-Enforced'!$C328,T_fully_custom,MATCH(G$1,OFFSET(T_fully_custom,0,0,1,),0),0),"")</f>
        <v>0.65</v>
      </c>
      <c r="H328" s="27">
        <f ca="1">IF(c_cattime="Yes",VLOOKUP('Demand-Enforced'!$C328,T_fully_custom,MATCH(H$1,OFFSET(T_fully_custom,0,0,1,),0),0),"")</f>
        <v>0.18</v>
      </c>
      <c r="I328" s="27">
        <f ca="1">IF(c_cattime="Yes",VLOOKUP('Demand-Enforced'!$C328,T_fully_custom,MATCH(I$1,OFFSET(T_fully_custom,0,0,1,),0),0),"")</f>
        <v>1.0000000000000009E-2</v>
      </c>
      <c r="J328" s="29">
        <f t="shared" si="5"/>
        <v>1.9918032786885247</v>
      </c>
    </row>
    <row r="329" spans="1:10" x14ac:dyDescent="0.25">
      <c r="A329" s="1">
        <v>14</v>
      </c>
      <c r="B329" s="1">
        <v>15</v>
      </c>
      <c r="C329" s="1">
        <v>19620</v>
      </c>
      <c r="D329" s="5">
        <f>IF(c_type="As_components",VLOOKUP('Demand-Enforced'!C329,T_comp_constructed,4,0),VLOOKUP('Demand-Enforced'!C329,T_fully_custom,4,0))</f>
        <v>125</v>
      </c>
      <c r="E329" s="6">
        <f>IF(c_direct_type="Scalar_from_ambulance",c_direct_uplift*'Demand-Enforced'!D329,IF(c_direct_type="Fully_custom",VLOOKUP('Demand-Enforced'!C329,T_fully_custom,5,0),VLOOKUP(C329,[0]!T_comp_constructed,5,0)))</f>
        <v>243</v>
      </c>
      <c r="F329" s="27">
        <f ca="1">IF(c_cattime="Yes",VLOOKUP('Demand-Enforced'!$C329,T_fully_custom,MATCH(F$1,OFFSET(T_fully_custom,0,0,1,),0),0),"")</f>
        <v>0.15</v>
      </c>
      <c r="G329" s="27">
        <f ca="1">IF(c_cattime="Yes",VLOOKUP('Demand-Enforced'!$C329,T_fully_custom,MATCH(G$1,OFFSET(T_fully_custom,0,0,1,),0),0),"")</f>
        <v>0.65300000000000002</v>
      </c>
      <c r="H329" s="27">
        <f ca="1">IF(c_cattime="Yes",VLOOKUP('Demand-Enforced'!$C329,T_fully_custom,MATCH(H$1,OFFSET(T_fully_custom,0,0,1,),0),0),"")</f>
        <v>0.19</v>
      </c>
      <c r="I329" s="27">
        <f ca="1">IF(c_cattime="Yes",VLOOKUP('Demand-Enforced'!$C329,T_fully_custom,MATCH(I$1,OFFSET(T_fully_custom,0,0,1,),0),0),"")</f>
        <v>6.9999999999998952E-3</v>
      </c>
      <c r="J329" s="29">
        <f t="shared" si="5"/>
        <v>1.944</v>
      </c>
    </row>
    <row r="330" spans="1:10" x14ac:dyDescent="0.25">
      <c r="A330" s="1">
        <v>14</v>
      </c>
      <c r="B330" s="1">
        <v>16</v>
      </c>
      <c r="C330" s="1">
        <v>19680</v>
      </c>
      <c r="D330" s="5">
        <f>IF(c_type="As_components",VLOOKUP('Demand-Enforced'!C330,T_comp_constructed,4,0),VLOOKUP('Demand-Enforced'!C330,T_fully_custom,4,0))</f>
        <v>132</v>
      </c>
      <c r="E330" s="6">
        <f>IF(c_direct_type="Scalar_from_ambulance",c_direct_uplift*'Demand-Enforced'!D330,IF(c_direct_type="Fully_custom",VLOOKUP('Demand-Enforced'!C330,T_fully_custom,5,0),VLOOKUP(C330,[0]!T_comp_constructed,5,0)))</f>
        <v>243</v>
      </c>
      <c r="F330" s="27">
        <f ca="1">IF(c_cattime="Yes",VLOOKUP('Demand-Enforced'!$C330,T_fully_custom,MATCH(F$1,OFFSET(T_fully_custom,0,0,1,),0),0),"")</f>
        <v>0.17</v>
      </c>
      <c r="G330" s="27">
        <f ca="1">IF(c_cattime="Yes",VLOOKUP('Demand-Enforced'!$C330,T_fully_custom,MATCH(G$1,OFFSET(T_fully_custom,0,0,1,),0),0),"")</f>
        <v>0.64200000000000002</v>
      </c>
      <c r="H330" s="27">
        <f ca="1">IF(c_cattime="Yes",VLOOKUP('Demand-Enforced'!$C330,T_fully_custom,MATCH(H$1,OFFSET(T_fully_custom,0,0,1,),0),0),"")</f>
        <v>0.18</v>
      </c>
      <c r="I330" s="27">
        <f ca="1">IF(c_cattime="Yes",VLOOKUP('Demand-Enforced'!$C330,T_fully_custom,MATCH(I$1,OFFSET(T_fully_custom,0,0,1,),0),0),"")</f>
        <v>8.0000000000000071E-3</v>
      </c>
      <c r="J330" s="29">
        <f t="shared" si="5"/>
        <v>1.8409090909090908</v>
      </c>
    </row>
    <row r="331" spans="1:10" x14ac:dyDescent="0.25">
      <c r="A331" s="1">
        <v>14</v>
      </c>
      <c r="B331" s="1">
        <v>17</v>
      </c>
      <c r="C331" s="1">
        <v>19740</v>
      </c>
      <c r="D331" s="5">
        <f>IF(c_type="As_components",VLOOKUP('Demand-Enforced'!C331,T_comp_constructed,4,0),VLOOKUP('Demand-Enforced'!C331,T_fully_custom,4,0))</f>
        <v>115</v>
      </c>
      <c r="E331" s="6">
        <f>IF(c_direct_type="Scalar_from_ambulance",c_direct_uplift*'Demand-Enforced'!D331,IF(c_direct_type="Fully_custom",VLOOKUP('Demand-Enforced'!C331,T_fully_custom,5,0),VLOOKUP(C331,[0]!T_comp_constructed,5,0)))</f>
        <v>253</v>
      </c>
      <c r="F331" s="27">
        <f ca="1">IF(c_cattime="Yes",VLOOKUP('Demand-Enforced'!$C331,T_fully_custom,MATCH(F$1,OFFSET(T_fully_custom,0,0,1,),0),0),"")</f>
        <v>0.18</v>
      </c>
      <c r="G331" s="27">
        <f ca="1">IF(c_cattime="Yes",VLOOKUP('Demand-Enforced'!$C331,T_fully_custom,MATCH(G$1,OFFSET(T_fully_custom,0,0,1,),0),0),"")</f>
        <v>0.63500000000000001</v>
      </c>
      <c r="H331" s="27">
        <f ca="1">IF(c_cattime="Yes",VLOOKUP('Demand-Enforced'!$C331,T_fully_custom,MATCH(H$1,OFFSET(T_fully_custom,0,0,1,),0),0),"")</f>
        <v>0.18</v>
      </c>
      <c r="I331" s="27">
        <f ca="1">IF(c_cattime="Yes",VLOOKUP('Demand-Enforced'!$C331,T_fully_custom,MATCH(I$1,OFFSET(T_fully_custom,0,0,1,),0),0),"")</f>
        <v>5.0000000000001155E-3</v>
      </c>
      <c r="J331" s="29">
        <f t="shared" si="5"/>
        <v>2.2000000000000002</v>
      </c>
    </row>
    <row r="332" spans="1:10" x14ac:dyDescent="0.25">
      <c r="A332" s="1">
        <v>14</v>
      </c>
      <c r="B332" s="1">
        <v>18</v>
      </c>
      <c r="C332" s="1">
        <v>19800</v>
      </c>
      <c r="D332" s="5">
        <f>IF(c_type="As_components",VLOOKUP('Demand-Enforced'!C332,T_comp_constructed,4,0),VLOOKUP('Demand-Enforced'!C332,T_fully_custom,4,0))</f>
        <v>108</v>
      </c>
      <c r="E332" s="6">
        <f>IF(c_direct_type="Scalar_from_ambulance",c_direct_uplift*'Demand-Enforced'!D332,IF(c_direct_type="Fully_custom",VLOOKUP('Demand-Enforced'!C332,T_fully_custom,5,0),VLOOKUP(C332,[0]!T_comp_constructed,5,0)))</f>
        <v>253</v>
      </c>
      <c r="F332" s="27">
        <f ca="1">IF(c_cattime="Yes",VLOOKUP('Demand-Enforced'!$C332,T_fully_custom,MATCH(F$1,OFFSET(T_fully_custom,0,0,1,),0),0),"")</f>
        <v>0.18</v>
      </c>
      <c r="G332" s="27">
        <f ca="1">IF(c_cattime="Yes",VLOOKUP('Demand-Enforced'!$C332,T_fully_custom,MATCH(G$1,OFFSET(T_fully_custom,0,0,1,),0),0),"")</f>
        <v>0.63500000000000001</v>
      </c>
      <c r="H332" s="27">
        <f ca="1">IF(c_cattime="Yes",VLOOKUP('Demand-Enforced'!$C332,T_fully_custom,MATCH(H$1,OFFSET(T_fully_custom,0,0,1,),0),0),"")</f>
        <v>0.18</v>
      </c>
      <c r="I332" s="27">
        <f ca="1">IF(c_cattime="Yes",VLOOKUP('Demand-Enforced'!$C332,T_fully_custom,MATCH(I$1,OFFSET(T_fully_custom,0,0,1,),0),0),"")</f>
        <v>5.0000000000001155E-3</v>
      </c>
      <c r="J332" s="29">
        <f t="shared" si="5"/>
        <v>2.3425925925925926</v>
      </c>
    </row>
    <row r="333" spans="1:10" x14ac:dyDescent="0.25">
      <c r="A333" s="1">
        <v>14</v>
      </c>
      <c r="B333" s="1">
        <v>19</v>
      </c>
      <c r="C333" s="1">
        <v>19860</v>
      </c>
      <c r="D333" s="5">
        <f>IF(c_type="As_components",VLOOKUP('Demand-Enforced'!C333,T_comp_constructed,4,0),VLOOKUP('Demand-Enforced'!C333,T_fully_custom,4,0))</f>
        <v>109</v>
      </c>
      <c r="E333" s="6">
        <f>IF(c_direct_type="Scalar_from_ambulance",c_direct_uplift*'Demand-Enforced'!D333,IF(c_direct_type="Fully_custom",VLOOKUP('Demand-Enforced'!C333,T_fully_custom,5,0),VLOOKUP(C333,[0]!T_comp_constructed,5,0)))</f>
        <v>243</v>
      </c>
      <c r="F333" s="27">
        <f ca="1">IF(c_cattime="Yes",VLOOKUP('Demand-Enforced'!$C333,T_fully_custom,MATCH(F$1,OFFSET(T_fully_custom,0,0,1,),0),0),"")</f>
        <v>0.18</v>
      </c>
      <c r="G333" s="27">
        <f ca="1">IF(c_cattime="Yes",VLOOKUP('Demand-Enforced'!$C333,T_fully_custom,MATCH(G$1,OFFSET(T_fully_custom,0,0,1,),0),0),"")</f>
        <v>0.63100000000000001</v>
      </c>
      <c r="H333" s="27">
        <f ca="1">IF(c_cattime="Yes",VLOOKUP('Demand-Enforced'!$C333,T_fully_custom,MATCH(H$1,OFFSET(T_fully_custom,0,0,1,),0),0),"")</f>
        <v>0.18</v>
      </c>
      <c r="I333" s="27">
        <f ca="1">IF(c_cattime="Yes",VLOOKUP('Demand-Enforced'!$C333,T_fully_custom,MATCH(I$1,OFFSET(T_fully_custom,0,0,1,),0),0),"")</f>
        <v>9.000000000000119E-3</v>
      </c>
      <c r="J333" s="29">
        <f t="shared" si="5"/>
        <v>2.2293577981651378</v>
      </c>
    </row>
    <row r="334" spans="1:10" x14ac:dyDescent="0.25">
      <c r="A334" s="1">
        <v>14</v>
      </c>
      <c r="B334" s="1">
        <v>20</v>
      </c>
      <c r="C334" s="1">
        <v>19920</v>
      </c>
      <c r="D334" s="5">
        <f>IF(c_type="As_components",VLOOKUP('Demand-Enforced'!C334,T_comp_constructed,4,0),VLOOKUP('Demand-Enforced'!C334,T_fully_custom,4,0))</f>
        <v>110</v>
      </c>
      <c r="E334" s="6">
        <f>IF(c_direct_type="Scalar_from_ambulance",c_direct_uplift*'Demand-Enforced'!D334,IF(c_direct_type="Fully_custom",VLOOKUP('Demand-Enforced'!C334,T_fully_custom,5,0),VLOOKUP(C334,[0]!T_comp_constructed,5,0)))</f>
        <v>223</v>
      </c>
      <c r="F334" s="27">
        <f ca="1">IF(c_cattime="Yes",VLOOKUP('Demand-Enforced'!$C334,T_fully_custom,MATCH(F$1,OFFSET(T_fully_custom,0,0,1,),0),0),"")</f>
        <v>0.17</v>
      </c>
      <c r="G334" s="27">
        <f ca="1">IF(c_cattime="Yes",VLOOKUP('Demand-Enforced'!$C334,T_fully_custom,MATCH(G$1,OFFSET(T_fully_custom,0,0,1,),0),0),"")</f>
        <v>0.64100000000000001</v>
      </c>
      <c r="H334" s="27">
        <f ca="1">IF(c_cattime="Yes",VLOOKUP('Demand-Enforced'!$C334,T_fully_custom,MATCH(H$1,OFFSET(T_fully_custom,0,0,1,),0),0),"")</f>
        <v>0.18</v>
      </c>
      <c r="I334" s="27">
        <f ca="1">IF(c_cattime="Yes",VLOOKUP('Demand-Enforced'!$C334,T_fully_custom,MATCH(I$1,OFFSET(T_fully_custom,0,0,1,),0),0),"")</f>
        <v>8.999999999999897E-3</v>
      </c>
      <c r="J334" s="29">
        <f t="shared" si="5"/>
        <v>2.0272727272727273</v>
      </c>
    </row>
    <row r="335" spans="1:10" x14ac:dyDescent="0.25">
      <c r="A335" s="1">
        <v>14</v>
      </c>
      <c r="B335" s="1">
        <v>21</v>
      </c>
      <c r="C335" s="1">
        <v>19980</v>
      </c>
      <c r="D335" s="5">
        <f>IF(c_type="As_components",VLOOKUP('Demand-Enforced'!C335,T_comp_constructed,4,0),VLOOKUP('Demand-Enforced'!C335,T_fully_custom,4,0))</f>
        <v>96</v>
      </c>
      <c r="E335" s="6">
        <f>IF(c_direct_type="Scalar_from_ambulance",c_direct_uplift*'Demand-Enforced'!D335,IF(c_direct_type="Fully_custom",VLOOKUP('Demand-Enforced'!C335,T_fully_custom,5,0),VLOOKUP(C335,[0]!T_comp_constructed,5,0)))</f>
        <v>182</v>
      </c>
      <c r="F335" s="27">
        <f ca="1">IF(c_cattime="Yes",VLOOKUP('Demand-Enforced'!$C335,T_fully_custom,MATCH(F$1,OFFSET(T_fully_custom,0,0,1,),0),0),"")</f>
        <v>0.18</v>
      </c>
      <c r="G335" s="27">
        <f ca="1">IF(c_cattime="Yes",VLOOKUP('Demand-Enforced'!$C335,T_fully_custom,MATCH(G$1,OFFSET(T_fully_custom,0,0,1,),0),0),"")</f>
        <v>0.63500000000000001</v>
      </c>
      <c r="H335" s="27">
        <f ca="1">IF(c_cattime="Yes",VLOOKUP('Demand-Enforced'!$C335,T_fully_custom,MATCH(H$1,OFFSET(T_fully_custom,0,0,1,),0),0),"")</f>
        <v>0.18</v>
      </c>
      <c r="I335" s="27">
        <f ca="1">IF(c_cattime="Yes",VLOOKUP('Demand-Enforced'!$C335,T_fully_custom,MATCH(I$1,OFFSET(T_fully_custom,0,0,1,),0),0),"")</f>
        <v>5.0000000000001155E-3</v>
      </c>
      <c r="J335" s="29">
        <f t="shared" si="5"/>
        <v>1.8958333333333333</v>
      </c>
    </row>
    <row r="336" spans="1:10" x14ac:dyDescent="0.25">
      <c r="A336" s="1">
        <v>14</v>
      </c>
      <c r="B336" s="1">
        <v>22</v>
      </c>
      <c r="C336" s="1">
        <v>20040</v>
      </c>
      <c r="D336" s="5">
        <f>IF(c_type="As_components",VLOOKUP('Demand-Enforced'!C336,T_comp_constructed,4,0),VLOOKUP('Demand-Enforced'!C336,T_fully_custom,4,0))</f>
        <v>94</v>
      </c>
      <c r="E336" s="6">
        <f>IF(c_direct_type="Scalar_from_ambulance",c_direct_uplift*'Demand-Enforced'!D336,IF(c_direct_type="Fully_custom",VLOOKUP('Demand-Enforced'!C336,T_fully_custom,5,0),VLOOKUP(C336,[0]!T_comp_constructed,5,0)))</f>
        <v>162</v>
      </c>
      <c r="F336" s="27">
        <f ca="1">IF(c_cattime="Yes",VLOOKUP('Demand-Enforced'!$C336,T_fully_custom,MATCH(F$1,OFFSET(T_fully_custom,0,0,1,),0),0),"")</f>
        <v>0.2</v>
      </c>
      <c r="G336" s="27">
        <f ca="1">IF(c_cattime="Yes",VLOOKUP('Demand-Enforced'!$C336,T_fully_custom,MATCH(G$1,OFFSET(T_fully_custom,0,0,1,),0),0),"")</f>
        <v>0.61899999999999999</v>
      </c>
      <c r="H336" s="27">
        <f ca="1">IF(c_cattime="Yes",VLOOKUP('Demand-Enforced'!$C336,T_fully_custom,MATCH(H$1,OFFSET(T_fully_custom,0,0,1,),0),0),"")</f>
        <v>0.18</v>
      </c>
      <c r="I336" s="27">
        <f ca="1">IF(c_cattime="Yes",VLOOKUP('Demand-Enforced'!$C336,T_fully_custom,MATCH(I$1,OFFSET(T_fully_custom,0,0,1,),0),0),"")</f>
        <v>1.0000000000001119E-3</v>
      </c>
      <c r="J336" s="29">
        <f t="shared" si="5"/>
        <v>1.7234042553191489</v>
      </c>
    </row>
    <row r="337" spans="1:10" x14ac:dyDescent="0.25">
      <c r="A337" s="1">
        <v>14</v>
      </c>
      <c r="B337" s="1">
        <v>23</v>
      </c>
      <c r="C337" s="1">
        <v>20100</v>
      </c>
      <c r="D337" s="5">
        <f>IF(c_type="As_components",VLOOKUP('Demand-Enforced'!C337,T_comp_constructed,4,0),VLOOKUP('Demand-Enforced'!C337,T_fully_custom,4,0))</f>
        <v>88</v>
      </c>
      <c r="E337" s="6">
        <f>IF(c_direct_type="Scalar_from_ambulance",c_direct_uplift*'Demand-Enforced'!D337,IF(c_direct_type="Fully_custom",VLOOKUP('Demand-Enforced'!C337,T_fully_custom,5,0),VLOOKUP(C337,[0]!T_comp_constructed,5,0)))</f>
        <v>122</v>
      </c>
      <c r="F337" s="27">
        <f ca="1">IF(c_cattime="Yes",VLOOKUP('Demand-Enforced'!$C337,T_fully_custom,MATCH(F$1,OFFSET(T_fully_custom,0,0,1,),0),0),"")</f>
        <v>0.17</v>
      </c>
      <c r="G337" s="27">
        <f ca="1">IF(c_cattime="Yes",VLOOKUP('Demand-Enforced'!$C337,T_fully_custom,MATCH(G$1,OFFSET(T_fully_custom,0,0,1,),0),0),"")</f>
        <v>0.64300000000000002</v>
      </c>
      <c r="H337" s="27">
        <f ca="1">IF(c_cattime="Yes",VLOOKUP('Demand-Enforced'!$C337,T_fully_custom,MATCH(H$1,OFFSET(T_fully_custom,0,0,1,),0),0),"")</f>
        <v>0.18</v>
      </c>
      <c r="I337" s="27">
        <f ca="1">IF(c_cattime="Yes",VLOOKUP('Demand-Enforced'!$C337,T_fully_custom,MATCH(I$1,OFFSET(T_fully_custom,0,0,1,),0),0),"")</f>
        <v>6.9999999999998952E-3</v>
      </c>
      <c r="J337" s="29">
        <f t="shared" si="5"/>
        <v>1.3863636363636365</v>
      </c>
    </row>
    <row r="338" spans="1:10" x14ac:dyDescent="0.25">
      <c r="A338" s="1">
        <v>15</v>
      </c>
      <c r="B338" s="1">
        <v>0</v>
      </c>
      <c r="C338" s="1">
        <v>20160</v>
      </c>
      <c r="D338" s="5">
        <f>IF(c_type="As_components",VLOOKUP('Demand-Enforced'!C338,T_comp_constructed,4,0),VLOOKUP('Demand-Enforced'!C338,T_fully_custom,4,0))</f>
        <v>67</v>
      </c>
      <c r="E338" s="6">
        <f>IF(c_direct_type="Scalar_from_ambulance",c_direct_uplift*'Demand-Enforced'!D338,IF(c_direct_type="Fully_custom",VLOOKUP('Demand-Enforced'!C338,T_fully_custom,5,0),VLOOKUP(C338,[0]!T_comp_constructed,5,0)))</f>
        <v>116</v>
      </c>
      <c r="F338" s="27">
        <f ca="1">IF(c_cattime="Yes",VLOOKUP('Demand-Enforced'!$C338,T_fully_custom,MATCH(F$1,OFFSET(T_fully_custom,0,0,1,),0),0),"")</f>
        <v>0.17</v>
      </c>
      <c r="G338" s="27">
        <f ca="1">IF(c_cattime="Yes",VLOOKUP('Demand-Enforced'!$C338,T_fully_custom,MATCH(G$1,OFFSET(T_fully_custom,0,0,1,),0),0),"")</f>
        <v>0.63800000000000001</v>
      </c>
      <c r="H338" s="27">
        <f ca="1">IF(c_cattime="Yes",VLOOKUP('Demand-Enforced'!$C338,T_fully_custom,MATCH(H$1,OFFSET(T_fully_custom,0,0,1,),0),0),"")</f>
        <v>0.18</v>
      </c>
      <c r="I338" s="27">
        <f ca="1">IF(c_cattime="Yes",VLOOKUP('Demand-Enforced'!$C338,T_fully_custom,MATCH(I$1,OFFSET(T_fully_custom,0,0,1,),0),0),"")</f>
        <v>1.2000000000000011E-2</v>
      </c>
      <c r="J338" s="29">
        <f t="shared" ref="J338:J361" si="6">E338/D338</f>
        <v>1.7313432835820894</v>
      </c>
    </row>
    <row r="339" spans="1:10" x14ac:dyDescent="0.25">
      <c r="A339" s="1">
        <v>15</v>
      </c>
      <c r="B339" s="1">
        <v>1</v>
      </c>
      <c r="C339" s="1">
        <v>20220</v>
      </c>
      <c r="D339" s="5">
        <f>IF(c_type="As_components",VLOOKUP('Demand-Enforced'!C339,T_comp_constructed,4,0),VLOOKUP('Demand-Enforced'!C339,T_fully_custom,4,0))</f>
        <v>64</v>
      </c>
      <c r="E339" s="6">
        <f>IF(c_direct_type="Scalar_from_ambulance",c_direct_uplift*'Demand-Enforced'!D339,IF(c_direct_type="Fully_custom",VLOOKUP('Demand-Enforced'!C339,T_fully_custom,5,0),VLOOKUP(C339,[0]!T_comp_constructed,5,0)))</f>
        <v>93</v>
      </c>
      <c r="F339" s="27">
        <f ca="1">IF(c_cattime="Yes",VLOOKUP('Demand-Enforced'!$C339,T_fully_custom,MATCH(F$1,OFFSET(T_fully_custom,0,0,1,),0),0),"")</f>
        <v>0.17</v>
      </c>
      <c r="G339" s="27">
        <f ca="1">IF(c_cattime="Yes",VLOOKUP('Demand-Enforced'!$C339,T_fully_custom,MATCH(G$1,OFFSET(T_fully_custom,0,0,1,),0),0),"")</f>
        <v>0.64100000000000001</v>
      </c>
      <c r="H339" s="27">
        <f ca="1">IF(c_cattime="Yes",VLOOKUP('Demand-Enforced'!$C339,T_fully_custom,MATCH(H$1,OFFSET(T_fully_custom,0,0,1,),0),0),"")</f>
        <v>0.18</v>
      </c>
      <c r="I339" s="27">
        <f ca="1">IF(c_cattime="Yes",VLOOKUP('Demand-Enforced'!$C339,T_fully_custom,MATCH(I$1,OFFSET(T_fully_custom,0,0,1,),0),0),"")</f>
        <v>8.999999999999897E-3</v>
      </c>
      <c r="J339" s="29">
        <f t="shared" si="6"/>
        <v>1.453125</v>
      </c>
    </row>
    <row r="340" spans="1:10" x14ac:dyDescent="0.25">
      <c r="A340" s="1">
        <v>15</v>
      </c>
      <c r="B340" s="1">
        <v>2</v>
      </c>
      <c r="C340" s="1">
        <v>20280</v>
      </c>
      <c r="D340" s="5">
        <f>IF(c_type="As_components",VLOOKUP('Demand-Enforced'!C340,T_comp_constructed,4,0),VLOOKUP('Demand-Enforced'!C340,T_fully_custom,4,0))</f>
        <v>58</v>
      </c>
      <c r="E340" s="6">
        <f>IF(c_direct_type="Scalar_from_ambulance",c_direct_uplift*'Demand-Enforced'!D340,IF(c_direct_type="Fully_custom",VLOOKUP('Demand-Enforced'!C340,T_fully_custom,5,0),VLOOKUP(C340,[0]!T_comp_constructed,5,0)))</f>
        <v>69</v>
      </c>
      <c r="F340" s="27">
        <f ca="1">IF(c_cattime="Yes",VLOOKUP('Demand-Enforced'!$C340,T_fully_custom,MATCH(F$1,OFFSET(T_fully_custom,0,0,1,),0),0),"")</f>
        <v>0.15</v>
      </c>
      <c r="G340" s="27">
        <f ca="1">IF(c_cattime="Yes",VLOOKUP('Demand-Enforced'!$C340,T_fully_custom,MATCH(G$1,OFFSET(T_fully_custom,0,0,1,),0),0),"")</f>
        <v>0.65700000000000003</v>
      </c>
      <c r="H340" s="27">
        <f ca="1">IF(c_cattime="Yes",VLOOKUP('Demand-Enforced'!$C340,T_fully_custom,MATCH(H$1,OFFSET(T_fully_custom,0,0,1,),0),0),"")</f>
        <v>0.19</v>
      </c>
      <c r="I340" s="27">
        <f ca="1">IF(c_cattime="Yes",VLOOKUP('Demand-Enforced'!$C340,T_fully_custom,MATCH(I$1,OFFSET(T_fully_custom,0,0,1,),0),0),"")</f>
        <v>2.9999999999998916E-3</v>
      </c>
      <c r="J340" s="29">
        <f t="shared" si="6"/>
        <v>1.1896551724137931</v>
      </c>
    </row>
    <row r="341" spans="1:10" x14ac:dyDescent="0.25">
      <c r="A341" s="1">
        <v>15</v>
      </c>
      <c r="B341" s="1">
        <v>3</v>
      </c>
      <c r="C341" s="1">
        <v>20340</v>
      </c>
      <c r="D341" s="5">
        <f>IF(c_type="As_components",VLOOKUP('Demand-Enforced'!C341,T_comp_constructed,4,0),VLOOKUP('Demand-Enforced'!C341,T_fully_custom,4,0))</f>
        <v>52</v>
      </c>
      <c r="E341" s="6">
        <f>IF(c_direct_type="Scalar_from_ambulance",c_direct_uplift*'Demand-Enforced'!D341,IF(c_direct_type="Fully_custom",VLOOKUP('Demand-Enforced'!C341,T_fully_custom,5,0),VLOOKUP(C341,[0]!T_comp_constructed,5,0)))</f>
        <v>58</v>
      </c>
      <c r="F341" s="27">
        <f ca="1">IF(c_cattime="Yes",VLOOKUP('Demand-Enforced'!$C341,T_fully_custom,MATCH(F$1,OFFSET(T_fully_custom,0,0,1,),0),0),"")</f>
        <v>0.13</v>
      </c>
      <c r="G341" s="27">
        <f ca="1">IF(c_cattime="Yes",VLOOKUP('Demand-Enforced'!$C341,T_fully_custom,MATCH(G$1,OFFSET(T_fully_custom,0,0,1,),0),0),"")</f>
        <v>0.67300000000000004</v>
      </c>
      <c r="H341" s="27">
        <f ca="1">IF(c_cattime="Yes",VLOOKUP('Demand-Enforced'!$C341,T_fully_custom,MATCH(H$1,OFFSET(T_fully_custom,0,0,1,),0),0),"")</f>
        <v>0.19</v>
      </c>
      <c r="I341" s="27">
        <f ca="1">IF(c_cattime="Yes",VLOOKUP('Demand-Enforced'!$C341,T_fully_custom,MATCH(I$1,OFFSET(T_fully_custom,0,0,1,),0),0),"")</f>
        <v>6.9999999999998952E-3</v>
      </c>
      <c r="J341" s="29">
        <f t="shared" si="6"/>
        <v>1.1153846153846154</v>
      </c>
    </row>
    <row r="342" spans="1:10" x14ac:dyDescent="0.25">
      <c r="A342" s="1">
        <v>15</v>
      </c>
      <c r="B342" s="1">
        <v>4</v>
      </c>
      <c r="C342" s="1">
        <v>20400</v>
      </c>
      <c r="D342" s="5">
        <f>IF(c_type="As_components",VLOOKUP('Demand-Enforced'!C342,T_comp_constructed,4,0),VLOOKUP('Demand-Enforced'!C342,T_fully_custom,4,0))</f>
        <v>51</v>
      </c>
      <c r="E342" s="6">
        <f>IF(c_direct_type="Scalar_from_ambulance",c_direct_uplift*'Demand-Enforced'!D342,IF(c_direct_type="Fully_custom",VLOOKUP('Demand-Enforced'!C342,T_fully_custom,5,0),VLOOKUP(C342,[0]!T_comp_constructed,5,0)))</f>
        <v>58</v>
      </c>
      <c r="F342" s="27">
        <f ca="1">IF(c_cattime="Yes",VLOOKUP('Demand-Enforced'!$C342,T_fully_custom,MATCH(F$1,OFFSET(T_fully_custom,0,0,1,),0),0),"")</f>
        <v>0.13</v>
      </c>
      <c r="G342" s="27">
        <f ca="1">IF(c_cattime="Yes",VLOOKUP('Demand-Enforced'!$C342,T_fully_custom,MATCH(G$1,OFFSET(T_fully_custom,0,0,1,),0),0),"")</f>
        <v>0.67500000000000004</v>
      </c>
      <c r="H342" s="27">
        <f ca="1">IF(c_cattime="Yes",VLOOKUP('Demand-Enforced'!$C342,T_fully_custom,MATCH(H$1,OFFSET(T_fully_custom,0,0,1,),0),0),"")</f>
        <v>0.19</v>
      </c>
      <c r="I342" s="27">
        <f ca="1">IF(c_cattime="Yes",VLOOKUP('Demand-Enforced'!$C342,T_fully_custom,MATCH(I$1,OFFSET(T_fully_custom,0,0,1,),0),0),"")</f>
        <v>4.9999999999998934E-3</v>
      </c>
      <c r="J342" s="29">
        <f t="shared" si="6"/>
        <v>1.1372549019607843</v>
      </c>
    </row>
    <row r="343" spans="1:10" x14ac:dyDescent="0.25">
      <c r="A343" s="1">
        <v>15</v>
      </c>
      <c r="B343" s="1">
        <v>5</v>
      </c>
      <c r="C343" s="1">
        <v>20460</v>
      </c>
      <c r="D343" s="5">
        <f>IF(c_type="As_components",VLOOKUP('Demand-Enforced'!C343,T_comp_constructed,4,0),VLOOKUP('Demand-Enforced'!C343,T_fully_custom,4,0))</f>
        <v>54</v>
      </c>
      <c r="E343" s="6">
        <f>IF(c_direct_type="Scalar_from_ambulance",c_direct_uplift*'Demand-Enforced'!D343,IF(c_direct_type="Fully_custom",VLOOKUP('Demand-Enforced'!C343,T_fully_custom,5,0),VLOOKUP(C343,[0]!T_comp_constructed,5,0)))</f>
        <v>58</v>
      </c>
      <c r="F343" s="27">
        <f ca="1">IF(c_cattime="Yes",VLOOKUP('Demand-Enforced'!$C343,T_fully_custom,MATCH(F$1,OFFSET(T_fully_custom,0,0,1,),0),0),"")</f>
        <v>0.13</v>
      </c>
      <c r="G343" s="27">
        <f ca="1">IF(c_cattime="Yes",VLOOKUP('Demand-Enforced'!$C343,T_fully_custom,MATCH(G$1,OFFSET(T_fully_custom,0,0,1,),0),0),"")</f>
        <v>0.67100000000000004</v>
      </c>
      <c r="H343" s="27">
        <f ca="1">IF(c_cattime="Yes",VLOOKUP('Demand-Enforced'!$C343,T_fully_custom,MATCH(H$1,OFFSET(T_fully_custom,0,0,1,),0),0),"")</f>
        <v>0.19</v>
      </c>
      <c r="I343" s="27">
        <f ca="1">IF(c_cattime="Yes",VLOOKUP('Demand-Enforced'!$C343,T_fully_custom,MATCH(I$1,OFFSET(T_fully_custom,0,0,1,),0),0),"")</f>
        <v>8.999999999999897E-3</v>
      </c>
      <c r="J343" s="29">
        <f t="shared" si="6"/>
        <v>1.0740740740740742</v>
      </c>
    </row>
    <row r="344" spans="1:10" x14ac:dyDescent="0.25">
      <c r="A344" s="1">
        <v>15</v>
      </c>
      <c r="B344" s="1">
        <v>6</v>
      </c>
      <c r="C344" s="1">
        <v>20520</v>
      </c>
      <c r="D344" s="5">
        <f>IF(c_type="As_components",VLOOKUP('Demand-Enforced'!C344,T_comp_constructed,4,0),VLOOKUP('Demand-Enforced'!C344,T_fully_custom,4,0))</f>
        <v>60</v>
      </c>
      <c r="E344" s="6">
        <f>IF(c_direct_type="Scalar_from_ambulance",c_direct_uplift*'Demand-Enforced'!D344,IF(c_direct_type="Fully_custom",VLOOKUP('Demand-Enforced'!C344,T_fully_custom,5,0),VLOOKUP(C344,[0]!T_comp_constructed,5,0)))</f>
        <v>58</v>
      </c>
      <c r="F344" s="27">
        <f ca="1">IF(c_cattime="Yes",VLOOKUP('Demand-Enforced'!$C344,T_fully_custom,MATCH(F$1,OFFSET(T_fully_custom,0,0,1,),0),0),"")</f>
        <v>0.12</v>
      </c>
      <c r="G344" s="27">
        <f ca="1">IF(c_cattime="Yes",VLOOKUP('Demand-Enforced'!$C344,T_fully_custom,MATCH(G$1,OFFSET(T_fully_custom,0,0,1,),0),0),"")</f>
        <v>0.68300000000000005</v>
      </c>
      <c r="H344" s="27">
        <f ca="1">IF(c_cattime="Yes",VLOOKUP('Demand-Enforced'!$C344,T_fully_custom,MATCH(H$1,OFFSET(T_fully_custom,0,0,1,),0),0),"")</f>
        <v>0.19</v>
      </c>
      <c r="I344" s="27">
        <f ca="1">IF(c_cattime="Yes",VLOOKUP('Demand-Enforced'!$C344,T_fully_custom,MATCH(I$1,OFFSET(T_fully_custom,0,0,1,),0),0),"")</f>
        <v>6.9999999999998952E-3</v>
      </c>
      <c r="J344" s="29">
        <f t="shared" si="6"/>
        <v>0.96666666666666667</v>
      </c>
    </row>
    <row r="345" spans="1:10" x14ac:dyDescent="0.25">
      <c r="A345" s="1">
        <v>15</v>
      </c>
      <c r="B345" s="1">
        <v>7</v>
      </c>
      <c r="C345" s="1">
        <v>20580</v>
      </c>
      <c r="D345" s="5">
        <f>IF(c_type="As_components",VLOOKUP('Demand-Enforced'!C345,T_comp_constructed,4,0),VLOOKUP('Demand-Enforced'!C345,T_fully_custom,4,0))</f>
        <v>79</v>
      </c>
      <c r="E345" s="6">
        <f>IF(c_direct_type="Scalar_from_ambulance",c_direct_uplift*'Demand-Enforced'!D345,IF(c_direct_type="Fully_custom",VLOOKUP('Demand-Enforced'!C345,T_fully_custom,5,0),VLOOKUP(C345,[0]!T_comp_constructed,5,0)))</f>
        <v>81</v>
      </c>
      <c r="F345" s="27">
        <f ca="1">IF(c_cattime="Yes",VLOOKUP('Demand-Enforced'!$C345,T_fully_custom,MATCH(F$1,OFFSET(T_fully_custom,0,0,1,),0),0),"")</f>
        <v>0.13</v>
      </c>
      <c r="G345" s="27">
        <f ca="1">IF(c_cattime="Yes",VLOOKUP('Demand-Enforced'!$C345,T_fully_custom,MATCH(G$1,OFFSET(T_fully_custom,0,0,1,),0),0),"")</f>
        <v>0.67500000000000004</v>
      </c>
      <c r="H345" s="27">
        <f ca="1">IF(c_cattime="Yes",VLOOKUP('Demand-Enforced'!$C345,T_fully_custom,MATCH(H$1,OFFSET(T_fully_custom,0,0,1,),0),0),"")</f>
        <v>0.19</v>
      </c>
      <c r="I345" s="27">
        <f ca="1">IF(c_cattime="Yes",VLOOKUP('Demand-Enforced'!$C345,T_fully_custom,MATCH(I$1,OFFSET(T_fully_custom,0,0,1,),0),0),"")</f>
        <v>4.9999999999998934E-3</v>
      </c>
      <c r="J345" s="29">
        <f t="shared" si="6"/>
        <v>1.0253164556962024</v>
      </c>
    </row>
    <row r="346" spans="1:10" x14ac:dyDescent="0.25">
      <c r="A346" s="1">
        <v>15</v>
      </c>
      <c r="B346" s="1">
        <v>8</v>
      </c>
      <c r="C346" s="1">
        <v>20640</v>
      </c>
      <c r="D346" s="5">
        <f>IF(c_type="As_components",VLOOKUP('Demand-Enforced'!C346,T_comp_constructed,4,0),VLOOKUP('Demand-Enforced'!C346,T_fully_custom,4,0))</f>
        <v>108</v>
      </c>
      <c r="E346" s="6">
        <f>IF(c_direct_type="Scalar_from_ambulance",c_direct_uplift*'Demand-Enforced'!D346,IF(c_direct_type="Fully_custom",VLOOKUP('Demand-Enforced'!C346,T_fully_custom,5,0),VLOOKUP(C346,[0]!T_comp_constructed,5,0)))</f>
        <v>150</v>
      </c>
      <c r="F346" s="27">
        <f ca="1">IF(c_cattime="Yes",VLOOKUP('Demand-Enforced'!$C346,T_fully_custom,MATCH(F$1,OFFSET(T_fully_custom,0,0,1,),0),0),"")</f>
        <v>0.12</v>
      </c>
      <c r="G346" s="27">
        <f ca="1">IF(c_cattime="Yes",VLOOKUP('Demand-Enforced'!$C346,T_fully_custom,MATCH(G$1,OFFSET(T_fully_custom,0,0,1,),0),0),"")</f>
        <v>0.67900000000000005</v>
      </c>
      <c r="H346" s="27">
        <f ca="1">IF(c_cattime="Yes",VLOOKUP('Demand-Enforced'!$C346,T_fully_custom,MATCH(H$1,OFFSET(T_fully_custom,0,0,1,),0),0),"")</f>
        <v>0.19</v>
      </c>
      <c r="I346" s="27">
        <f ca="1">IF(c_cattime="Yes",VLOOKUP('Demand-Enforced'!$C346,T_fully_custom,MATCH(I$1,OFFSET(T_fully_custom,0,0,1,),0),0),"")</f>
        <v>1.0999999999999899E-2</v>
      </c>
      <c r="J346" s="29">
        <f t="shared" si="6"/>
        <v>1.3888888888888888</v>
      </c>
    </row>
    <row r="347" spans="1:10" x14ac:dyDescent="0.25">
      <c r="A347" s="1">
        <v>15</v>
      </c>
      <c r="B347" s="1">
        <v>9</v>
      </c>
      <c r="C347" s="1">
        <v>20700</v>
      </c>
      <c r="D347" s="5">
        <f>IF(c_type="As_components",VLOOKUP('Demand-Enforced'!C347,T_comp_constructed,4,0),VLOOKUP('Demand-Enforced'!C347,T_fully_custom,4,0))</f>
        <v>133</v>
      </c>
      <c r="E347" s="6">
        <f>IF(c_direct_type="Scalar_from_ambulance",c_direct_uplift*'Demand-Enforced'!D347,IF(c_direct_type="Fully_custom",VLOOKUP('Demand-Enforced'!C347,T_fully_custom,5,0),VLOOKUP(C347,[0]!T_comp_constructed,5,0)))</f>
        <v>255</v>
      </c>
      <c r="F347" s="27">
        <f ca="1">IF(c_cattime="Yes",VLOOKUP('Demand-Enforced'!$C347,T_fully_custom,MATCH(F$1,OFFSET(T_fully_custom,0,0,1,),0),0),"")</f>
        <v>0.13</v>
      </c>
      <c r="G347" s="27">
        <f ca="1">IF(c_cattime="Yes",VLOOKUP('Demand-Enforced'!$C347,T_fully_custom,MATCH(G$1,OFFSET(T_fully_custom,0,0,1,),0),0),"")</f>
        <v>0.67300000000000004</v>
      </c>
      <c r="H347" s="27">
        <f ca="1">IF(c_cattime="Yes",VLOOKUP('Demand-Enforced'!$C347,T_fully_custom,MATCH(H$1,OFFSET(T_fully_custom,0,0,1,),0),0),"")</f>
        <v>0.19</v>
      </c>
      <c r="I347" s="27">
        <f ca="1">IF(c_cattime="Yes",VLOOKUP('Demand-Enforced'!$C347,T_fully_custom,MATCH(I$1,OFFSET(T_fully_custom,0,0,1,),0),0),"")</f>
        <v>6.9999999999998952E-3</v>
      </c>
      <c r="J347" s="29">
        <f t="shared" si="6"/>
        <v>1.9172932330827068</v>
      </c>
    </row>
    <row r="348" spans="1:10" x14ac:dyDescent="0.25">
      <c r="A348" s="1">
        <v>15</v>
      </c>
      <c r="B348" s="1">
        <v>10</v>
      </c>
      <c r="C348" s="1">
        <v>20760</v>
      </c>
      <c r="D348" s="5">
        <f>IF(c_type="As_components",VLOOKUP('Demand-Enforced'!C348,T_comp_constructed,4,0),VLOOKUP('Demand-Enforced'!C348,T_fully_custom,4,0))</f>
        <v>133</v>
      </c>
      <c r="E348" s="6">
        <f>IF(c_direct_type="Scalar_from_ambulance",c_direct_uplift*'Demand-Enforced'!D348,IF(c_direct_type="Fully_custom",VLOOKUP('Demand-Enforced'!C348,T_fully_custom,5,0),VLOOKUP(C348,[0]!T_comp_constructed,5,0)))</f>
        <v>289</v>
      </c>
      <c r="F348" s="27">
        <f ca="1">IF(c_cattime="Yes",VLOOKUP('Demand-Enforced'!$C348,T_fully_custom,MATCH(F$1,OFFSET(T_fully_custom,0,0,1,),0),0),"")</f>
        <v>0.12</v>
      </c>
      <c r="G348" s="27">
        <f ca="1">IF(c_cattime="Yes",VLOOKUP('Demand-Enforced'!$C348,T_fully_custom,MATCH(G$1,OFFSET(T_fully_custom,0,0,1,),0),0),"")</f>
        <v>0.67600000000000005</v>
      </c>
      <c r="H348" s="27">
        <f ca="1">IF(c_cattime="Yes",VLOOKUP('Demand-Enforced'!$C348,T_fully_custom,MATCH(H$1,OFFSET(T_fully_custom,0,0,1,),0),0),"")</f>
        <v>0.19</v>
      </c>
      <c r="I348" s="27">
        <f ca="1">IF(c_cattime="Yes",VLOOKUP('Demand-Enforced'!$C348,T_fully_custom,MATCH(I$1,OFFSET(T_fully_custom,0,0,1,),0),0),"")</f>
        <v>1.4000000000000012E-2</v>
      </c>
      <c r="J348" s="29">
        <f t="shared" si="6"/>
        <v>2.1729323308270678</v>
      </c>
    </row>
    <row r="349" spans="1:10" x14ac:dyDescent="0.25">
      <c r="A349" s="1">
        <v>15</v>
      </c>
      <c r="B349" s="1">
        <v>11</v>
      </c>
      <c r="C349" s="1">
        <v>20820</v>
      </c>
      <c r="D349" s="5">
        <f>IF(c_type="As_components",VLOOKUP('Demand-Enforced'!C349,T_comp_constructed,4,0),VLOOKUP('Demand-Enforced'!C349,T_fully_custom,4,0))</f>
        <v>135</v>
      </c>
      <c r="E349" s="6">
        <f>IF(c_direct_type="Scalar_from_ambulance",c_direct_uplift*'Demand-Enforced'!D349,IF(c_direct_type="Fully_custom",VLOOKUP('Demand-Enforced'!C349,T_fully_custom,5,0),VLOOKUP(C349,[0]!T_comp_constructed,5,0)))</f>
        <v>301</v>
      </c>
      <c r="F349" s="27">
        <f ca="1">IF(c_cattime="Yes",VLOOKUP('Demand-Enforced'!$C349,T_fully_custom,MATCH(F$1,OFFSET(T_fully_custom,0,0,1,),0),0),"")</f>
        <v>0.13</v>
      </c>
      <c r="G349" s="27">
        <f ca="1">IF(c_cattime="Yes",VLOOKUP('Demand-Enforced'!$C349,T_fully_custom,MATCH(G$1,OFFSET(T_fully_custom,0,0,1,),0),0),"")</f>
        <v>0.67200000000000004</v>
      </c>
      <c r="H349" s="27">
        <f ca="1">IF(c_cattime="Yes",VLOOKUP('Demand-Enforced'!$C349,T_fully_custom,MATCH(H$1,OFFSET(T_fully_custom,0,0,1,),0),0),"")</f>
        <v>0.19</v>
      </c>
      <c r="I349" s="27">
        <f ca="1">IF(c_cattime="Yes",VLOOKUP('Demand-Enforced'!$C349,T_fully_custom,MATCH(I$1,OFFSET(T_fully_custom,0,0,1,),0),0),"")</f>
        <v>8.0000000000000071E-3</v>
      </c>
      <c r="J349" s="29">
        <f t="shared" si="6"/>
        <v>2.2296296296296299</v>
      </c>
    </row>
    <row r="350" spans="1:10" x14ac:dyDescent="0.25">
      <c r="A350" s="1">
        <v>15</v>
      </c>
      <c r="B350" s="1">
        <v>12</v>
      </c>
      <c r="C350" s="1">
        <v>20880</v>
      </c>
      <c r="D350" s="5">
        <f>IF(c_type="As_components",VLOOKUP('Demand-Enforced'!C350,T_comp_constructed,4,0),VLOOKUP('Demand-Enforced'!C350,T_fully_custom,4,0))</f>
        <v>133</v>
      </c>
      <c r="E350" s="6">
        <f>IF(c_direct_type="Scalar_from_ambulance",c_direct_uplift*'Demand-Enforced'!D350,IF(c_direct_type="Fully_custom",VLOOKUP('Demand-Enforced'!C350,T_fully_custom,5,0),VLOOKUP(C350,[0]!T_comp_constructed,5,0)))</f>
        <v>301</v>
      </c>
      <c r="F350" s="27">
        <f ca="1">IF(c_cattime="Yes",VLOOKUP('Demand-Enforced'!$C350,T_fully_custom,MATCH(F$1,OFFSET(T_fully_custom,0,0,1,),0),0),"")</f>
        <v>0.15</v>
      </c>
      <c r="G350" s="27">
        <f ca="1">IF(c_cattime="Yes",VLOOKUP('Demand-Enforced'!$C350,T_fully_custom,MATCH(G$1,OFFSET(T_fully_custom,0,0,1,),0),0),"")</f>
        <v>0.65700000000000003</v>
      </c>
      <c r="H350" s="27">
        <f ca="1">IF(c_cattime="Yes",VLOOKUP('Demand-Enforced'!$C350,T_fully_custom,MATCH(H$1,OFFSET(T_fully_custom,0,0,1,),0),0),"")</f>
        <v>0.19</v>
      </c>
      <c r="I350" s="27">
        <f ca="1">IF(c_cattime="Yes",VLOOKUP('Demand-Enforced'!$C350,T_fully_custom,MATCH(I$1,OFFSET(T_fully_custom,0,0,1,),0),0),"")</f>
        <v>2.9999999999998916E-3</v>
      </c>
      <c r="J350" s="29">
        <f t="shared" si="6"/>
        <v>2.263157894736842</v>
      </c>
    </row>
    <row r="351" spans="1:10" x14ac:dyDescent="0.25">
      <c r="A351" s="1">
        <v>15</v>
      </c>
      <c r="B351" s="1">
        <v>13</v>
      </c>
      <c r="C351" s="1">
        <v>20940</v>
      </c>
      <c r="D351" s="5">
        <f>IF(c_type="As_components",VLOOKUP('Demand-Enforced'!C351,T_comp_constructed,4,0),VLOOKUP('Demand-Enforced'!C351,T_fully_custom,4,0))</f>
        <v>120</v>
      </c>
      <c r="E351" s="6">
        <f>IF(c_direct_type="Scalar_from_ambulance",c_direct_uplift*'Demand-Enforced'!D351,IF(c_direct_type="Fully_custom",VLOOKUP('Demand-Enforced'!C351,T_fully_custom,5,0),VLOOKUP(C351,[0]!T_comp_constructed,5,0)))</f>
        <v>289</v>
      </c>
      <c r="F351" s="27">
        <f ca="1">IF(c_cattime="Yes",VLOOKUP('Demand-Enforced'!$C351,T_fully_custom,MATCH(F$1,OFFSET(T_fully_custom,0,0,1,),0),0),"")</f>
        <v>0.16</v>
      </c>
      <c r="G351" s="27">
        <f ca="1">IF(c_cattime="Yes",VLOOKUP('Demand-Enforced'!$C351,T_fully_custom,MATCH(G$1,OFFSET(T_fully_custom,0,0,1,),0),0),"")</f>
        <v>0.64900000000000002</v>
      </c>
      <c r="H351" s="27">
        <f ca="1">IF(c_cattime="Yes",VLOOKUP('Demand-Enforced'!$C351,T_fully_custom,MATCH(H$1,OFFSET(T_fully_custom,0,0,1,),0),0),"")</f>
        <v>0.18</v>
      </c>
      <c r="I351" s="27">
        <f ca="1">IF(c_cattime="Yes",VLOOKUP('Demand-Enforced'!$C351,T_fully_custom,MATCH(I$1,OFFSET(T_fully_custom,0,0,1,),0),0),"")</f>
        <v>1.0999999999999899E-2</v>
      </c>
      <c r="J351" s="29">
        <f t="shared" si="6"/>
        <v>2.4083333333333332</v>
      </c>
    </row>
    <row r="352" spans="1:10" x14ac:dyDescent="0.25">
      <c r="A352" s="1">
        <v>15</v>
      </c>
      <c r="B352" s="1">
        <v>14</v>
      </c>
      <c r="C352" s="1">
        <v>21000</v>
      </c>
      <c r="D352" s="5">
        <f>IF(c_type="As_components",VLOOKUP('Demand-Enforced'!C352,T_comp_constructed,4,0),VLOOKUP('Demand-Enforced'!C352,T_fully_custom,4,0))</f>
        <v>124</v>
      </c>
      <c r="E352" s="6">
        <f>IF(c_direct_type="Scalar_from_ambulance",c_direct_uplift*'Demand-Enforced'!D352,IF(c_direct_type="Fully_custom",VLOOKUP('Demand-Enforced'!C352,T_fully_custom,5,0),VLOOKUP(C352,[0]!T_comp_constructed,5,0)))</f>
        <v>278</v>
      </c>
      <c r="F352" s="27">
        <f ca="1">IF(c_cattime="Yes",VLOOKUP('Demand-Enforced'!$C352,T_fully_custom,MATCH(F$1,OFFSET(T_fully_custom,0,0,1,),0),0),"")</f>
        <v>0.16</v>
      </c>
      <c r="G352" s="27">
        <f ca="1">IF(c_cattime="Yes",VLOOKUP('Demand-Enforced'!$C352,T_fully_custom,MATCH(G$1,OFFSET(T_fully_custom,0,0,1,),0),0),"")</f>
        <v>0.65</v>
      </c>
      <c r="H352" s="27">
        <f ca="1">IF(c_cattime="Yes",VLOOKUP('Demand-Enforced'!$C352,T_fully_custom,MATCH(H$1,OFFSET(T_fully_custom,0,0,1,),0),0),"")</f>
        <v>0.18</v>
      </c>
      <c r="I352" s="27">
        <f ca="1">IF(c_cattime="Yes",VLOOKUP('Demand-Enforced'!$C352,T_fully_custom,MATCH(I$1,OFFSET(T_fully_custom,0,0,1,),0),0),"")</f>
        <v>1.0000000000000009E-2</v>
      </c>
      <c r="J352" s="29">
        <f t="shared" si="6"/>
        <v>2.2419354838709675</v>
      </c>
    </row>
    <row r="353" spans="1:10" x14ac:dyDescent="0.25">
      <c r="A353" s="1">
        <v>15</v>
      </c>
      <c r="B353" s="1">
        <v>15</v>
      </c>
      <c r="C353" s="1">
        <v>21060</v>
      </c>
      <c r="D353" s="5">
        <f>IF(c_type="As_components",VLOOKUP('Demand-Enforced'!C353,T_comp_constructed,4,0),VLOOKUP('Demand-Enforced'!C353,T_fully_custom,4,0))</f>
        <v>119</v>
      </c>
      <c r="E353" s="6">
        <f>IF(c_direct_type="Scalar_from_ambulance",c_direct_uplift*'Demand-Enforced'!D353,IF(c_direct_type="Fully_custom",VLOOKUP('Demand-Enforced'!C353,T_fully_custom,5,0),VLOOKUP(C353,[0]!T_comp_constructed,5,0)))</f>
        <v>278</v>
      </c>
      <c r="F353" s="27">
        <f ca="1">IF(c_cattime="Yes",VLOOKUP('Demand-Enforced'!$C353,T_fully_custom,MATCH(F$1,OFFSET(T_fully_custom,0,0,1,),0),0),"")</f>
        <v>0.15</v>
      </c>
      <c r="G353" s="27">
        <f ca="1">IF(c_cattime="Yes",VLOOKUP('Demand-Enforced'!$C353,T_fully_custom,MATCH(G$1,OFFSET(T_fully_custom,0,0,1,),0),0),"")</f>
        <v>0.65300000000000002</v>
      </c>
      <c r="H353" s="27">
        <f ca="1">IF(c_cattime="Yes",VLOOKUP('Demand-Enforced'!$C353,T_fully_custom,MATCH(H$1,OFFSET(T_fully_custom,0,0,1,),0),0),"")</f>
        <v>0.19</v>
      </c>
      <c r="I353" s="27">
        <f ca="1">IF(c_cattime="Yes",VLOOKUP('Demand-Enforced'!$C353,T_fully_custom,MATCH(I$1,OFFSET(T_fully_custom,0,0,1,),0),0),"")</f>
        <v>6.9999999999998952E-3</v>
      </c>
      <c r="J353" s="29">
        <f t="shared" si="6"/>
        <v>2.3361344537815127</v>
      </c>
    </row>
    <row r="354" spans="1:10" x14ac:dyDescent="0.25">
      <c r="A354" s="1">
        <v>15</v>
      </c>
      <c r="B354" s="1">
        <v>16</v>
      </c>
      <c r="C354" s="1">
        <v>21120</v>
      </c>
      <c r="D354" s="5">
        <f>IF(c_type="As_components",VLOOKUP('Demand-Enforced'!C354,T_comp_constructed,4,0),VLOOKUP('Demand-Enforced'!C354,T_fully_custom,4,0))</f>
        <v>121</v>
      </c>
      <c r="E354" s="6">
        <f>IF(c_direct_type="Scalar_from_ambulance",c_direct_uplift*'Demand-Enforced'!D354,IF(c_direct_type="Fully_custom",VLOOKUP('Demand-Enforced'!C354,T_fully_custom,5,0),VLOOKUP(C354,[0]!T_comp_constructed,5,0)))</f>
        <v>278</v>
      </c>
      <c r="F354" s="27">
        <f ca="1">IF(c_cattime="Yes",VLOOKUP('Demand-Enforced'!$C354,T_fully_custom,MATCH(F$1,OFFSET(T_fully_custom,0,0,1,),0),0),"")</f>
        <v>0.17</v>
      </c>
      <c r="G354" s="27">
        <f ca="1">IF(c_cattime="Yes",VLOOKUP('Demand-Enforced'!$C354,T_fully_custom,MATCH(G$1,OFFSET(T_fully_custom,0,0,1,),0),0),"")</f>
        <v>0.64200000000000002</v>
      </c>
      <c r="H354" s="27">
        <f ca="1">IF(c_cattime="Yes",VLOOKUP('Demand-Enforced'!$C354,T_fully_custom,MATCH(H$1,OFFSET(T_fully_custom,0,0,1,),0),0),"")</f>
        <v>0.18</v>
      </c>
      <c r="I354" s="27">
        <f ca="1">IF(c_cattime="Yes",VLOOKUP('Demand-Enforced'!$C354,T_fully_custom,MATCH(I$1,OFFSET(T_fully_custom,0,0,1,),0),0),"")</f>
        <v>8.0000000000000071E-3</v>
      </c>
      <c r="J354" s="29">
        <f t="shared" si="6"/>
        <v>2.2975206611570247</v>
      </c>
    </row>
    <row r="355" spans="1:10" x14ac:dyDescent="0.25">
      <c r="A355" s="1">
        <v>15</v>
      </c>
      <c r="B355" s="1">
        <v>17</v>
      </c>
      <c r="C355" s="1">
        <v>21180</v>
      </c>
      <c r="D355" s="5">
        <f>IF(c_type="As_components",VLOOKUP('Demand-Enforced'!C355,T_comp_constructed,4,0),VLOOKUP('Demand-Enforced'!C355,T_fully_custom,4,0))</f>
        <v>108</v>
      </c>
      <c r="E355" s="6">
        <f>IF(c_direct_type="Scalar_from_ambulance",c_direct_uplift*'Demand-Enforced'!D355,IF(c_direct_type="Fully_custom",VLOOKUP('Demand-Enforced'!C355,T_fully_custom,5,0),VLOOKUP(C355,[0]!T_comp_constructed,5,0)))</f>
        <v>289</v>
      </c>
      <c r="F355" s="27">
        <f ca="1">IF(c_cattime="Yes",VLOOKUP('Demand-Enforced'!$C355,T_fully_custom,MATCH(F$1,OFFSET(T_fully_custom,0,0,1,),0),0),"")</f>
        <v>0.18</v>
      </c>
      <c r="G355" s="27">
        <f ca="1">IF(c_cattime="Yes",VLOOKUP('Demand-Enforced'!$C355,T_fully_custom,MATCH(G$1,OFFSET(T_fully_custom,0,0,1,),0),0),"")</f>
        <v>0.63500000000000001</v>
      </c>
      <c r="H355" s="27">
        <f ca="1">IF(c_cattime="Yes",VLOOKUP('Demand-Enforced'!$C355,T_fully_custom,MATCH(H$1,OFFSET(T_fully_custom,0,0,1,),0),0),"")</f>
        <v>0.18</v>
      </c>
      <c r="I355" s="27">
        <f ca="1">IF(c_cattime="Yes",VLOOKUP('Demand-Enforced'!$C355,T_fully_custom,MATCH(I$1,OFFSET(T_fully_custom,0,0,1,),0),0),"")</f>
        <v>5.0000000000001155E-3</v>
      </c>
      <c r="J355" s="29">
        <f t="shared" si="6"/>
        <v>2.675925925925926</v>
      </c>
    </row>
    <row r="356" spans="1:10" x14ac:dyDescent="0.25">
      <c r="A356" s="1">
        <v>15</v>
      </c>
      <c r="B356" s="1">
        <v>18</v>
      </c>
      <c r="C356" s="1">
        <v>21240</v>
      </c>
      <c r="D356" s="5">
        <f>IF(c_type="As_components",VLOOKUP('Demand-Enforced'!C356,T_comp_constructed,4,0),VLOOKUP('Demand-Enforced'!C356,T_fully_custom,4,0))</f>
        <v>113</v>
      </c>
      <c r="E356" s="6">
        <f>IF(c_direct_type="Scalar_from_ambulance",c_direct_uplift*'Demand-Enforced'!D356,IF(c_direct_type="Fully_custom",VLOOKUP('Demand-Enforced'!C356,T_fully_custom,5,0),VLOOKUP(C356,[0]!T_comp_constructed,5,0)))</f>
        <v>289</v>
      </c>
      <c r="F356" s="27">
        <f ca="1">IF(c_cattime="Yes",VLOOKUP('Demand-Enforced'!$C356,T_fully_custom,MATCH(F$1,OFFSET(T_fully_custom,0,0,1,),0),0),"")</f>
        <v>0.18</v>
      </c>
      <c r="G356" s="27">
        <f ca="1">IF(c_cattime="Yes",VLOOKUP('Demand-Enforced'!$C356,T_fully_custom,MATCH(G$1,OFFSET(T_fully_custom,0,0,1,),0),0),"")</f>
        <v>0.63500000000000001</v>
      </c>
      <c r="H356" s="27">
        <f ca="1">IF(c_cattime="Yes",VLOOKUP('Demand-Enforced'!$C356,T_fully_custom,MATCH(H$1,OFFSET(T_fully_custom,0,0,1,),0),0),"")</f>
        <v>0.18</v>
      </c>
      <c r="I356" s="27">
        <f ca="1">IF(c_cattime="Yes",VLOOKUP('Demand-Enforced'!$C356,T_fully_custom,MATCH(I$1,OFFSET(T_fully_custom,0,0,1,),0),0),"")</f>
        <v>5.0000000000001155E-3</v>
      </c>
      <c r="J356" s="29">
        <f t="shared" si="6"/>
        <v>2.5575221238938055</v>
      </c>
    </row>
    <row r="357" spans="1:10" x14ac:dyDescent="0.25">
      <c r="A357" s="1">
        <v>15</v>
      </c>
      <c r="B357" s="1">
        <v>19</v>
      </c>
      <c r="C357" s="1">
        <v>21300</v>
      </c>
      <c r="D357" s="5">
        <f>IF(c_type="As_components",VLOOKUP('Demand-Enforced'!C357,T_comp_constructed,4,0),VLOOKUP('Demand-Enforced'!C357,T_fully_custom,4,0))</f>
        <v>109</v>
      </c>
      <c r="E357" s="6">
        <f>IF(c_direct_type="Scalar_from_ambulance",c_direct_uplift*'Demand-Enforced'!D357,IF(c_direct_type="Fully_custom",VLOOKUP('Demand-Enforced'!C357,T_fully_custom,5,0),VLOOKUP(C357,[0]!T_comp_constructed,5,0)))</f>
        <v>278</v>
      </c>
      <c r="F357" s="27">
        <f ca="1">IF(c_cattime="Yes",VLOOKUP('Demand-Enforced'!$C357,T_fully_custom,MATCH(F$1,OFFSET(T_fully_custom,0,0,1,),0),0),"")</f>
        <v>0.18</v>
      </c>
      <c r="G357" s="27">
        <f ca="1">IF(c_cattime="Yes",VLOOKUP('Demand-Enforced'!$C357,T_fully_custom,MATCH(G$1,OFFSET(T_fully_custom,0,0,1,),0),0),"")</f>
        <v>0.63100000000000001</v>
      </c>
      <c r="H357" s="27">
        <f ca="1">IF(c_cattime="Yes",VLOOKUP('Demand-Enforced'!$C357,T_fully_custom,MATCH(H$1,OFFSET(T_fully_custom,0,0,1,),0),0),"")</f>
        <v>0.18</v>
      </c>
      <c r="I357" s="27">
        <f ca="1">IF(c_cattime="Yes",VLOOKUP('Demand-Enforced'!$C357,T_fully_custom,MATCH(I$1,OFFSET(T_fully_custom,0,0,1,),0),0),"")</f>
        <v>9.000000000000119E-3</v>
      </c>
      <c r="J357" s="29">
        <f t="shared" si="6"/>
        <v>2.5504587155963301</v>
      </c>
    </row>
    <row r="358" spans="1:10" x14ac:dyDescent="0.25">
      <c r="A358" s="1">
        <v>15</v>
      </c>
      <c r="B358" s="1">
        <v>20</v>
      </c>
      <c r="C358" s="1">
        <v>21360</v>
      </c>
      <c r="D358" s="5">
        <f>IF(c_type="As_components",VLOOKUP('Demand-Enforced'!C358,T_comp_constructed,4,0),VLOOKUP('Demand-Enforced'!C358,T_fully_custom,4,0))</f>
        <v>114</v>
      </c>
      <c r="E358" s="6">
        <f>IF(c_direct_type="Scalar_from_ambulance",c_direct_uplift*'Demand-Enforced'!D358,IF(c_direct_type="Fully_custom",VLOOKUP('Demand-Enforced'!C358,T_fully_custom,5,0),VLOOKUP(C358,[0]!T_comp_constructed,5,0)))</f>
        <v>255</v>
      </c>
      <c r="F358" s="27">
        <f ca="1">IF(c_cattime="Yes",VLOOKUP('Demand-Enforced'!$C358,T_fully_custom,MATCH(F$1,OFFSET(T_fully_custom,0,0,1,),0),0),"")</f>
        <v>0.17</v>
      </c>
      <c r="G358" s="27">
        <f ca="1">IF(c_cattime="Yes",VLOOKUP('Demand-Enforced'!$C358,T_fully_custom,MATCH(G$1,OFFSET(T_fully_custom,0,0,1,),0),0),"")</f>
        <v>0.64100000000000001</v>
      </c>
      <c r="H358" s="27">
        <f ca="1">IF(c_cattime="Yes",VLOOKUP('Demand-Enforced'!$C358,T_fully_custom,MATCH(H$1,OFFSET(T_fully_custom,0,0,1,),0),0),"")</f>
        <v>0.18</v>
      </c>
      <c r="I358" s="27">
        <f ca="1">IF(c_cattime="Yes",VLOOKUP('Demand-Enforced'!$C358,T_fully_custom,MATCH(I$1,OFFSET(T_fully_custom,0,0,1,),0),0),"")</f>
        <v>8.999999999999897E-3</v>
      </c>
      <c r="J358" s="29">
        <f t="shared" si="6"/>
        <v>2.236842105263158</v>
      </c>
    </row>
    <row r="359" spans="1:10" x14ac:dyDescent="0.25">
      <c r="A359" s="1">
        <v>15</v>
      </c>
      <c r="B359" s="1">
        <v>21</v>
      </c>
      <c r="C359" s="1">
        <v>21420</v>
      </c>
      <c r="D359" s="5">
        <f>IF(c_type="As_components",VLOOKUP('Demand-Enforced'!C359,T_comp_constructed,4,0),VLOOKUP('Demand-Enforced'!C359,T_fully_custom,4,0))</f>
        <v>99</v>
      </c>
      <c r="E359" s="6">
        <f>IF(c_direct_type="Scalar_from_ambulance",c_direct_uplift*'Demand-Enforced'!D359,IF(c_direct_type="Fully_custom",VLOOKUP('Demand-Enforced'!C359,T_fully_custom,5,0),VLOOKUP(C359,[0]!T_comp_constructed,5,0)))</f>
        <v>208</v>
      </c>
      <c r="F359" s="27">
        <f ca="1">IF(c_cattime="Yes",VLOOKUP('Demand-Enforced'!$C359,T_fully_custom,MATCH(F$1,OFFSET(T_fully_custom,0,0,1,),0),0),"")</f>
        <v>0.18</v>
      </c>
      <c r="G359" s="27">
        <f ca="1">IF(c_cattime="Yes",VLOOKUP('Demand-Enforced'!$C359,T_fully_custom,MATCH(G$1,OFFSET(T_fully_custom,0,0,1,),0),0),"")</f>
        <v>0.63500000000000001</v>
      </c>
      <c r="H359" s="27">
        <f ca="1">IF(c_cattime="Yes",VLOOKUP('Demand-Enforced'!$C359,T_fully_custom,MATCH(H$1,OFFSET(T_fully_custom,0,0,1,),0),0),"")</f>
        <v>0.18</v>
      </c>
      <c r="I359" s="27">
        <f ca="1">IF(c_cattime="Yes",VLOOKUP('Demand-Enforced'!$C359,T_fully_custom,MATCH(I$1,OFFSET(T_fully_custom,0,0,1,),0),0),"")</f>
        <v>5.0000000000001155E-3</v>
      </c>
      <c r="J359" s="29">
        <f t="shared" si="6"/>
        <v>2.1010101010101012</v>
      </c>
    </row>
    <row r="360" spans="1:10" x14ac:dyDescent="0.25">
      <c r="A360" s="1">
        <v>15</v>
      </c>
      <c r="B360" s="1">
        <v>22</v>
      </c>
      <c r="C360" s="1">
        <v>21480</v>
      </c>
      <c r="D360" s="5">
        <f>IF(c_type="As_components",VLOOKUP('Demand-Enforced'!C360,T_comp_constructed,4,0),VLOOKUP('Demand-Enforced'!C360,T_fully_custom,4,0))</f>
        <v>90</v>
      </c>
      <c r="E360" s="6">
        <f>IF(c_direct_type="Scalar_from_ambulance",c_direct_uplift*'Demand-Enforced'!D360,IF(c_direct_type="Fully_custom",VLOOKUP('Demand-Enforced'!C360,T_fully_custom,5,0),VLOOKUP(C360,[0]!T_comp_constructed,5,0)))</f>
        <v>185</v>
      </c>
      <c r="F360" s="27">
        <f ca="1">IF(c_cattime="Yes",VLOOKUP('Demand-Enforced'!$C360,T_fully_custom,MATCH(F$1,OFFSET(T_fully_custom,0,0,1,),0),0),"")</f>
        <v>0.2</v>
      </c>
      <c r="G360" s="27">
        <f ca="1">IF(c_cattime="Yes",VLOOKUP('Demand-Enforced'!$C360,T_fully_custom,MATCH(G$1,OFFSET(T_fully_custom,0,0,1,),0),0),"")</f>
        <v>0.61899999999999999</v>
      </c>
      <c r="H360" s="27">
        <f ca="1">IF(c_cattime="Yes",VLOOKUP('Demand-Enforced'!$C360,T_fully_custom,MATCH(H$1,OFFSET(T_fully_custom,0,0,1,),0),0),"")</f>
        <v>0.18</v>
      </c>
      <c r="I360" s="27">
        <f ca="1">IF(c_cattime="Yes",VLOOKUP('Demand-Enforced'!$C360,T_fully_custom,MATCH(I$1,OFFSET(T_fully_custom,0,0,1,),0),0),"")</f>
        <v>1.0000000000001119E-3</v>
      </c>
      <c r="J360" s="29">
        <f t="shared" si="6"/>
        <v>2.0555555555555554</v>
      </c>
    </row>
    <row r="361" spans="1:10" x14ac:dyDescent="0.25">
      <c r="A361" s="1">
        <v>15</v>
      </c>
      <c r="B361" s="1">
        <v>23</v>
      </c>
      <c r="C361" s="1">
        <v>21540</v>
      </c>
      <c r="D361" s="5">
        <f>IF(c_type="As_components",VLOOKUP('Demand-Enforced'!C361,T_comp_constructed,4,0),VLOOKUP('Demand-Enforced'!C361,T_fully_custom,4,0))</f>
        <v>85</v>
      </c>
      <c r="E361" s="6">
        <f>IF(c_direct_type="Scalar_from_ambulance",c_direct_uplift*'Demand-Enforced'!D361,IF(c_direct_type="Fully_custom",VLOOKUP('Demand-Enforced'!C361,T_fully_custom,5,0),VLOOKUP(C361,[0]!T_comp_constructed,5,0)))</f>
        <v>139</v>
      </c>
      <c r="F361" s="27">
        <f ca="1">IF(c_cattime="Yes",VLOOKUP('Demand-Enforced'!$C361,T_fully_custom,MATCH(F$1,OFFSET(T_fully_custom,0,0,1,),0),0),"")</f>
        <v>0.17</v>
      </c>
      <c r="G361" s="27">
        <f ca="1">IF(c_cattime="Yes",VLOOKUP('Demand-Enforced'!$C361,T_fully_custom,MATCH(G$1,OFFSET(T_fully_custom,0,0,1,),0),0),"")</f>
        <v>0.64300000000000002</v>
      </c>
      <c r="H361" s="27">
        <f ca="1">IF(c_cattime="Yes",VLOOKUP('Demand-Enforced'!$C361,T_fully_custom,MATCH(H$1,OFFSET(T_fully_custom,0,0,1,),0),0),"")</f>
        <v>0.18</v>
      </c>
      <c r="I361" s="27">
        <f ca="1">IF(c_cattime="Yes",VLOOKUP('Demand-Enforced'!$C361,T_fully_custom,MATCH(I$1,OFFSET(T_fully_custom,0,0,1,),0),0),"")</f>
        <v>6.9999999999998952E-3</v>
      </c>
      <c r="J361" s="29">
        <f t="shared" si="6"/>
        <v>1.6352941176470588</v>
      </c>
    </row>
  </sheetData>
  <sheetProtection sheet="1" objects="1" scenarios="1"/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9F8-BC82-4240-B781-9E4C70ED6E5B}">
  <sheetPr>
    <tabColor theme="9" tint="-0.249977111117893"/>
  </sheetPr>
  <dimension ref="A1:H362"/>
  <sheetViews>
    <sheetView showGridLines="0" workbookViewId="0">
      <selection activeCell="I6" sqref="I6"/>
    </sheetView>
  </sheetViews>
  <sheetFormatPr defaultColWidth="8.85546875" defaultRowHeight="15" x14ac:dyDescent="0.25"/>
  <cols>
    <col min="4" max="5" width="17.85546875" customWidth="1"/>
  </cols>
  <sheetData>
    <row r="1" spans="1:8" x14ac:dyDescent="0.25">
      <c r="A1" s="1" t="s">
        <v>25</v>
      </c>
      <c r="B1" s="1" t="s">
        <v>14</v>
      </c>
      <c r="C1" s="1" t="s">
        <v>26</v>
      </c>
      <c r="D1" s="2" t="s">
        <v>29</v>
      </c>
      <c r="E1" s="2" t="s">
        <v>60</v>
      </c>
      <c r="F1" s="8" t="str">
        <f>'Demand-Enforced'!D1</f>
        <v>Incident_Demand</v>
      </c>
      <c r="H1" s="2" t="s">
        <v>59</v>
      </c>
    </row>
    <row r="2" spans="1:8" x14ac:dyDescent="0.25">
      <c r="A2" s="1">
        <v>1</v>
      </c>
      <c r="B2" s="1">
        <v>0</v>
      </c>
      <c r="C2" s="1">
        <v>0</v>
      </c>
      <c r="D2" s="5">
        <f>IF(c_S_type="As_components",VLOOKUP($C2,T_S_comp_constructed,4,0),VLOOKUP($C2,T_S_fully_custom,4,0))</f>
        <v>176</v>
      </c>
      <c r="E2" s="5">
        <f t="shared" ref="E2:E65" si="0">IF(c_S_type="As_components",VLOOKUP($C2,T_S_comp_constructed,5,0),VLOOKUP($C2,T_S_fully_custom,5,0))</f>
        <v>1.5938558272456335E-3</v>
      </c>
      <c r="F2">
        <f>'Demand-Enforced'!D2</f>
        <v>67</v>
      </c>
      <c r="H2">
        <f>E2/MAX(E:E)*MAX(D:D)</f>
        <v>196.65984915403919</v>
      </c>
    </row>
    <row r="3" spans="1:8" x14ac:dyDescent="0.25">
      <c r="A3" s="1">
        <v>1</v>
      </c>
      <c r="B3" s="1">
        <v>1</v>
      </c>
      <c r="C3" s="1">
        <v>60</v>
      </c>
      <c r="D3" s="5">
        <f t="shared" ref="D3:D33" si="1">IF(c_S_type="As_components",VLOOKUP(C3,T_S_comp_constructed,4,0),VLOOKUP(C3,T_S_fully_custom,4,0))</f>
        <v>167</v>
      </c>
      <c r="E3" s="5">
        <f t="shared" si="0"/>
        <v>1.5127753577905685E-3</v>
      </c>
      <c r="F3">
        <f>'Demand-Enforced'!D3</f>
        <v>66</v>
      </c>
      <c r="H3">
        <f t="shared" ref="H3:H66" si="2">E3/MAX(E:E)*MAX(D:D)</f>
        <v>186.65563633892717</v>
      </c>
    </row>
    <row r="4" spans="1:8" x14ac:dyDescent="0.25">
      <c r="A4" s="1">
        <v>1</v>
      </c>
      <c r="B4" s="1">
        <v>2</v>
      </c>
      <c r="C4" s="1">
        <v>120</v>
      </c>
      <c r="D4" s="5">
        <f t="shared" si="1"/>
        <v>157</v>
      </c>
      <c r="E4" s="5">
        <f t="shared" si="0"/>
        <v>1.424977465720774E-3</v>
      </c>
      <c r="F4">
        <f>'Demand-Enforced'!D4</f>
        <v>58</v>
      </c>
      <c r="H4">
        <f t="shared" si="2"/>
        <v>175.82258612488954</v>
      </c>
    </row>
    <row r="5" spans="1:8" x14ac:dyDescent="0.25">
      <c r="A5" s="1">
        <v>1</v>
      </c>
      <c r="B5" s="1">
        <v>3</v>
      </c>
      <c r="C5" s="1">
        <v>180</v>
      </c>
      <c r="D5" s="5">
        <f t="shared" si="1"/>
        <v>152</v>
      </c>
      <c r="E5" s="5">
        <f t="shared" si="0"/>
        <v>1.3767770122220498E-3</v>
      </c>
      <c r="F5">
        <f>'Demand-Enforced'!D5</f>
        <v>52</v>
      </c>
      <c r="H5">
        <f t="shared" si="2"/>
        <v>169.87531426241731</v>
      </c>
    </row>
    <row r="6" spans="1:8" x14ac:dyDescent="0.25">
      <c r="A6" s="1">
        <v>1</v>
      </c>
      <c r="B6" s="1">
        <v>4</v>
      </c>
      <c r="C6" s="1">
        <v>240</v>
      </c>
      <c r="D6" s="5">
        <f t="shared" si="1"/>
        <v>148</v>
      </c>
      <c r="E6" s="5">
        <f t="shared" si="0"/>
        <v>1.340066886880111E-3</v>
      </c>
      <c r="F6">
        <f>'Demand-Enforced'!D6</f>
        <v>55</v>
      </c>
      <c r="H6">
        <f t="shared" si="2"/>
        <v>165.34579058231913</v>
      </c>
    </row>
    <row r="7" spans="1:8" x14ac:dyDescent="0.25">
      <c r="A7" s="1">
        <v>1</v>
      </c>
      <c r="B7" s="1">
        <v>5</v>
      </c>
      <c r="C7" s="1">
        <v>300</v>
      </c>
      <c r="D7" s="5">
        <f t="shared" si="1"/>
        <v>142</v>
      </c>
      <c r="E7" s="5">
        <f t="shared" si="0"/>
        <v>1.2900986905880422E-3</v>
      </c>
      <c r="F7">
        <f>'Demand-Enforced'!D7</f>
        <v>57</v>
      </c>
      <c r="H7">
        <f t="shared" si="2"/>
        <v>159.18040361486712</v>
      </c>
    </row>
    <row r="8" spans="1:8" x14ac:dyDescent="0.25">
      <c r="A8" s="1">
        <v>1</v>
      </c>
      <c r="B8" s="1">
        <v>6</v>
      </c>
      <c r="C8" s="1">
        <v>360</v>
      </c>
      <c r="D8" s="5">
        <f t="shared" si="1"/>
        <v>149</v>
      </c>
      <c r="E8" s="5">
        <f t="shared" si="0"/>
        <v>1.3563301205789466E-3</v>
      </c>
      <c r="F8">
        <f>'Demand-Enforced'!D8</f>
        <v>62</v>
      </c>
      <c r="H8">
        <f t="shared" si="2"/>
        <v>167.35244954814101</v>
      </c>
    </row>
    <row r="9" spans="1:8" x14ac:dyDescent="0.25">
      <c r="A9" s="1">
        <v>1</v>
      </c>
      <c r="B9" s="1">
        <v>7</v>
      </c>
      <c r="C9" s="1">
        <v>420</v>
      </c>
      <c r="D9" s="5">
        <f t="shared" si="1"/>
        <v>181</v>
      </c>
      <c r="E9" s="5">
        <f t="shared" si="0"/>
        <v>1.6466524120070723E-3</v>
      </c>
      <c r="F9">
        <f>'Demand-Enforced'!D9</f>
        <v>84</v>
      </c>
      <c r="H9">
        <f t="shared" si="2"/>
        <v>203.17422028946112</v>
      </c>
    </row>
    <row r="10" spans="1:8" x14ac:dyDescent="0.25">
      <c r="A10" s="1">
        <v>1</v>
      </c>
      <c r="B10" s="1">
        <v>8</v>
      </c>
      <c r="C10" s="1">
        <v>480</v>
      </c>
      <c r="D10" s="5">
        <f t="shared" si="1"/>
        <v>209</v>
      </c>
      <c r="E10" s="5">
        <f t="shared" si="0"/>
        <v>1.8953148982718679E-3</v>
      </c>
      <c r="F10">
        <f>'Demand-Enforced'!D10</f>
        <v>118</v>
      </c>
      <c r="H10">
        <f t="shared" si="2"/>
        <v>233.85574505673645</v>
      </c>
    </row>
    <row r="11" spans="1:8" x14ac:dyDescent="0.25">
      <c r="A11" s="1">
        <v>1</v>
      </c>
      <c r="B11" s="1">
        <v>9</v>
      </c>
      <c r="C11" s="1">
        <v>540</v>
      </c>
      <c r="D11" s="5">
        <f t="shared" si="1"/>
        <v>221</v>
      </c>
      <c r="E11" s="5">
        <f t="shared" si="0"/>
        <v>2.0042667791021129E-3</v>
      </c>
      <c r="F11">
        <f>'Demand-Enforced'!D11</f>
        <v>134</v>
      </c>
      <c r="H11">
        <f t="shared" si="2"/>
        <v>247.29890602704344</v>
      </c>
    </row>
    <row r="12" spans="1:8" x14ac:dyDescent="0.25">
      <c r="A12" s="1">
        <v>1</v>
      </c>
      <c r="B12" s="1">
        <v>10</v>
      </c>
      <c r="C12" s="1">
        <v>600</v>
      </c>
      <c r="D12" s="5">
        <f t="shared" si="1"/>
        <v>238</v>
      </c>
      <c r="E12" s="5">
        <f t="shared" si="0"/>
        <v>2.1624797591070868E-3</v>
      </c>
      <c r="F12">
        <f>'Demand-Enforced'!D12</f>
        <v>149</v>
      </c>
      <c r="H12">
        <f t="shared" si="2"/>
        <v>266.82020792281031</v>
      </c>
    </row>
    <row r="13" spans="1:8" x14ac:dyDescent="0.25">
      <c r="A13" s="1">
        <v>1</v>
      </c>
      <c r="B13" s="1">
        <v>11</v>
      </c>
      <c r="C13" s="1">
        <v>660</v>
      </c>
      <c r="D13" s="5">
        <f t="shared" si="1"/>
        <v>257</v>
      </c>
      <c r="E13" s="5">
        <f t="shared" si="0"/>
        <v>2.329531453078819E-3</v>
      </c>
      <c r="F13">
        <f>'Demand-Enforced'!D13</f>
        <v>144</v>
      </c>
      <c r="H13">
        <f t="shared" si="2"/>
        <v>287.43208534348025</v>
      </c>
    </row>
    <row r="14" spans="1:8" x14ac:dyDescent="0.25">
      <c r="A14" s="1">
        <v>1</v>
      </c>
      <c r="B14" s="1">
        <v>12</v>
      </c>
      <c r="C14" s="1">
        <v>720</v>
      </c>
      <c r="D14" s="5">
        <f t="shared" si="1"/>
        <v>279</v>
      </c>
      <c r="E14" s="5">
        <f t="shared" si="0"/>
        <v>2.5303470344035682E-3</v>
      </c>
      <c r="F14">
        <f>'Demand-Enforced'!D14</f>
        <v>135</v>
      </c>
      <c r="H14">
        <f t="shared" si="2"/>
        <v>312.20996126928043</v>
      </c>
    </row>
    <row r="15" spans="1:8" x14ac:dyDescent="0.25">
      <c r="A15" s="1">
        <v>1</v>
      </c>
      <c r="B15" s="1">
        <v>13</v>
      </c>
      <c r="C15" s="1">
        <v>780</v>
      </c>
      <c r="D15" s="5">
        <f t="shared" si="1"/>
        <v>286</v>
      </c>
      <c r="E15" s="5">
        <f t="shared" si="0"/>
        <v>2.6015870689756401E-3</v>
      </c>
      <c r="F15">
        <f>'Demand-Enforced'!D15</f>
        <v>126</v>
      </c>
      <c r="H15">
        <f t="shared" si="2"/>
        <v>321</v>
      </c>
    </row>
    <row r="16" spans="1:8" x14ac:dyDescent="0.25">
      <c r="A16" s="1">
        <v>1</v>
      </c>
      <c r="B16" s="1">
        <v>14</v>
      </c>
      <c r="C16" s="1">
        <v>840</v>
      </c>
      <c r="D16" s="5">
        <f t="shared" si="1"/>
        <v>286</v>
      </c>
      <c r="E16" s="5">
        <f t="shared" si="0"/>
        <v>2.5972266367520367E-3</v>
      </c>
      <c r="F16">
        <f>'Demand-Enforced'!D16</f>
        <v>125</v>
      </c>
      <c r="H16">
        <f t="shared" si="2"/>
        <v>320.46198274104745</v>
      </c>
    </row>
    <row r="17" spans="1:8" x14ac:dyDescent="0.25">
      <c r="A17" s="1">
        <v>1</v>
      </c>
      <c r="B17" s="1">
        <v>15</v>
      </c>
      <c r="C17" s="1">
        <v>900</v>
      </c>
      <c r="D17" s="5">
        <f t="shared" si="1"/>
        <v>284</v>
      </c>
      <c r="E17" s="5">
        <f t="shared" si="0"/>
        <v>2.5792865442113744E-3</v>
      </c>
      <c r="F17">
        <f>'Demand-Enforced'!D17</f>
        <v>128</v>
      </c>
      <c r="H17">
        <f t="shared" si="2"/>
        <v>318.24842249767642</v>
      </c>
    </row>
    <row r="18" spans="1:8" x14ac:dyDescent="0.25">
      <c r="A18" s="1">
        <v>1</v>
      </c>
      <c r="B18" s="1">
        <v>16</v>
      </c>
      <c r="C18" s="1">
        <v>960</v>
      </c>
      <c r="D18" s="5">
        <f t="shared" si="1"/>
        <v>278</v>
      </c>
      <c r="E18" s="5">
        <f t="shared" si="0"/>
        <v>2.521068612985687E-3</v>
      </c>
      <c r="F18">
        <f>'Demand-Enforced'!D18</f>
        <v>125</v>
      </c>
      <c r="H18">
        <f t="shared" si="2"/>
        <v>311.06513190313797</v>
      </c>
    </row>
    <row r="19" spans="1:8" x14ac:dyDescent="0.25">
      <c r="A19" s="1">
        <v>1</v>
      </c>
      <c r="B19" s="1">
        <v>17</v>
      </c>
      <c r="C19" s="1">
        <v>1020</v>
      </c>
      <c r="D19" s="5">
        <f t="shared" si="1"/>
        <v>272</v>
      </c>
      <c r="E19" s="5">
        <f t="shared" si="0"/>
        <v>2.4694777575524872E-3</v>
      </c>
      <c r="F19">
        <f>'Demand-Enforced'!D19</f>
        <v>117</v>
      </c>
      <c r="H19">
        <f t="shared" si="2"/>
        <v>304.69953115444656</v>
      </c>
    </row>
    <row r="20" spans="1:8" x14ac:dyDescent="0.25">
      <c r="A20" s="1">
        <v>1</v>
      </c>
      <c r="B20" s="1">
        <v>18</v>
      </c>
      <c r="C20" s="1">
        <v>1080</v>
      </c>
      <c r="D20" s="5">
        <f t="shared" si="1"/>
        <v>251</v>
      </c>
      <c r="E20" s="5">
        <f t="shared" si="0"/>
        <v>2.2793275577476322E-3</v>
      </c>
      <c r="F20">
        <f>'Demand-Enforced'!D20</f>
        <v>113</v>
      </c>
      <c r="H20">
        <f t="shared" si="2"/>
        <v>281.23761636203028</v>
      </c>
    </row>
    <row r="21" spans="1:8" x14ac:dyDescent="0.25">
      <c r="A21" s="1">
        <v>1</v>
      </c>
      <c r="B21" s="1">
        <v>19</v>
      </c>
      <c r="C21" s="1">
        <v>1140</v>
      </c>
      <c r="D21" s="5">
        <f t="shared" si="1"/>
        <v>233</v>
      </c>
      <c r="E21" s="5">
        <f t="shared" si="0"/>
        <v>2.1146917789268086E-3</v>
      </c>
      <c r="F21">
        <f>'Demand-Enforced'!D21</f>
        <v>114</v>
      </c>
      <c r="H21">
        <f t="shared" si="2"/>
        <v>260.92382958483319</v>
      </c>
    </row>
    <row r="22" spans="1:8" x14ac:dyDescent="0.25">
      <c r="A22" s="1">
        <v>1</v>
      </c>
      <c r="B22" s="1">
        <v>20</v>
      </c>
      <c r="C22" s="1">
        <v>1200</v>
      </c>
      <c r="D22" s="5">
        <f t="shared" si="1"/>
        <v>231</v>
      </c>
      <c r="E22" s="5">
        <f t="shared" si="0"/>
        <v>2.0954823072390589E-3</v>
      </c>
      <c r="F22">
        <f>'Demand-Enforced'!D22</f>
        <v>110</v>
      </c>
      <c r="H22">
        <f t="shared" si="2"/>
        <v>258.55364544404426</v>
      </c>
    </row>
    <row r="23" spans="1:8" x14ac:dyDescent="0.25">
      <c r="A23" s="1">
        <v>1</v>
      </c>
      <c r="B23" s="1">
        <v>21</v>
      </c>
      <c r="C23" s="1">
        <v>1260</v>
      </c>
      <c r="D23" s="5">
        <f t="shared" si="1"/>
        <v>228</v>
      </c>
      <c r="E23" s="5">
        <f t="shared" si="0"/>
        <v>2.0663145511487565E-3</v>
      </c>
      <c r="F23">
        <f>'Demand-Enforced'!D23</f>
        <v>101</v>
      </c>
      <c r="H23">
        <f t="shared" si="2"/>
        <v>254.95474621186375</v>
      </c>
    </row>
    <row r="24" spans="1:8" x14ac:dyDescent="0.25">
      <c r="A24" s="1">
        <v>1</v>
      </c>
      <c r="B24" s="1">
        <v>22</v>
      </c>
      <c r="C24" s="1">
        <v>1320</v>
      </c>
      <c r="D24" s="5">
        <f t="shared" si="1"/>
        <v>218</v>
      </c>
      <c r="E24" s="5">
        <f t="shared" si="0"/>
        <v>1.9833484893807801E-3</v>
      </c>
      <c r="F24">
        <f>'Demand-Enforced'!D24</f>
        <v>93</v>
      </c>
      <c r="H24">
        <f t="shared" si="2"/>
        <v>244.71787728477202</v>
      </c>
    </row>
    <row r="25" spans="1:8" x14ac:dyDescent="0.25">
      <c r="A25" s="1">
        <v>1</v>
      </c>
      <c r="B25" s="1">
        <v>23</v>
      </c>
      <c r="C25" s="1">
        <v>1380</v>
      </c>
      <c r="D25" s="5">
        <f t="shared" si="1"/>
        <v>203</v>
      </c>
      <c r="E25" s="5">
        <f t="shared" si="0"/>
        <v>1.8477626171307081E-3</v>
      </c>
      <c r="F25">
        <f>'Demand-Enforced'!D25</f>
        <v>92</v>
      </c>
      <c r="H25">
        <f t="shared" si="2"/>
        <v>227.98844873275738</v>
      </c>
    </row>
    <row r="26" spans="1:8" x14ac:dyDescent="0.25">
      <c r="A26" s="1">
        <v>2</v>
      </c>
      <c r="B26" s="1">
        <v>0</v>
      </c>
      <c r="C26" s="1">
        <v>1440</v>
      </c>
      <c r="D26" s="5">
        <f t="shared" si="1"/>
        <v>188</v>
      </c>
      <c r="E26" s="5">
        <f t="shared" si="0"/>
        <v>1.5938558272456335E-3</v>
      </c>
      <c r="F26">
        <f>'Demand-Enforced'!D26</f>
        <v>71</v>
      </c>
      <c r="H26">
        <f t="shared" si="2"/>
        <v>196.65984915403919</v>
      </c>
    </row>
    <row r="27" spans="1:8" x14ac:dyDescent="0.25">
      <c r="A27" s="1">
        <v>2</v>
      </c>
      <c r="B27" s="1">
        <v>1</v>
      </c>
      <c r="C27" s="1">
        <v>1500</v>
      </c>
      <c r="D27" s="5">
        <f t="shared" si="1"/>
        <v>178</v>
      </c>
      <c r="E27" s="5">
        <f t="shared" si="0"/>
        <v>1.5127753577905685E-3</v>
      </c>
      <c r="F27">
        <f>'Demand-Enforced'!D27</f>
        <v>66</v>
      </c>
      <c r="H27">
        <f t="shared" si="2"/>
        <v>186.65563633892717</v>
      </c>
    </row>
    <row r="28" spans="1:8" x14ac:dyDescent="0.25">
      <c r="A28" s="1">
        <v>2</v>
      </c>
      <c r="B28" s="1">
        <v>2</v>
      </c>
      <c r="C28" s="1">
        <v>1560</v>
      </c>
      <c r="D28" s="5">
        <f t="shared" si="1"/>
        <v>168</v>
      </c>
      <c r="E28" s="5">
        <f t="shared" si="0"/>
        <v>1.424977465720774E-3</v>
      </c>
      <c r="F28">
        <f>'Demand-Enforced'!D28</f>
        <v>62</v>
      </c>
      <c r="H28">
        <f t="shared" si="2"/>
        <v>175.82258612488954</v>
      </c>
    </row>
    <row r="29" spans="1:8" x14ac:dyDescent="0.25">
      <c r="A29" s="1">
        <v>2</v>
      </c>
      <c r="B29" s="1">
        <v>3</v>
      </c>
      <c r="C29" s="1">
        <v>1620</v>
      </c>
      <c r="D29" s="5">
        <f t="shared" si="1"/>
        <v>162</v>
      </c>
      <c r="E29" s="5">
        <f t="shared" si="0"/>
        <v>1.3767770122220498E-3</v>
      </c>
      <c r="F29">
        <f>'Demand-Enforced'!D29</f>
        <v>56</v>
      </c>
      <c r="H29">
        <f t="shared" si="2"/>
        <v>169.87531426241731</v>
      </c>
    </row>
    <row r="30" spans="1:8" x14ac:dyDescent="0.25">
      <c r="A30" s="1">
        <v>2</v>
      </c>
      <c r="B30" s="1">
        <v>4</v>
      </c>
      <c r="C30" s="1">
        <v>1680</v>
      </c>
      <c r="D30" s="5">
        <f t="shared" si="1"/>
        <v>158</v>
      </c>
      <c r="E30" s="5">
        <f t="shared" si="0"/>
        <v>1.340066886880111E-3</v>
      </c>
      <c r="F30">
        <f>'Demand-Enforced'!D30</f>
        <v>53</v>
      </c>
      <c r="H30">
        <f t="shared" si="2"/>
        <v>165.34579058231913</v>
      </c>
    </row>
    <row r="31" spans="1:8" x14ac:dyDescent="0.25">
      <c r="A31" s="1">
        <v>2</v>
      </c>
      <c r="B31" s="1">
        <v>5</v>
      </c>
      <c r="C31" s="1">
        <v>1740</v>
      </c>
      <c r="D31" s="5">
        <f t="shared" si="1"/>
        <v>152</v>
      </c>
      <c r="E31" s="5">
        <f t="shared" si="0"/>
        <v>1.2900986905880422E-3</v>
      </c>
      <c r="F31">
        <f>'Demand-Enforced'!D31</f>
        <v>56</v>
      </c>
      <c r="H31">
        <f t="shared" si="2"/>
        <v>159.18040361486712</v>
      </c>
    </row>
    <row r="32" spans="1:8" x14ac:dyDescent="0.25">
      <c r="A32" s="1">
        <v>2</v>
      </c>
      <c r="B32" s="1">
        <v>6</v>
      </c>
      <c r="C32" s="1">
        <v>1800</v>
      </c>
      <c r="D32" s="5">
        <f t="shared" si="1"/>
        <v>160</v>
      </c>
      <c r="E32" s="5">
        <f t="shared" si="0"/>
        <v>1.3563301205789466E-3</v>
      </c>
      <c r="F32">
        <f>'Demand-Enforced'!D32</f>
        <v>64</v>
      </c>
      <c r="H32">
        <f t="shared" si="2"/>
        <v>167.35244954814101</v>
      </c>
    </row>
    <row r="33" spans="1:8" x14ac:dyDescent="0.25">
      <c r="A33" s="1">
        <v>2</v>
      </c>
      <c r="B33" s="1">
        <v>7</v>
      </c>
      <c r="C33" s="1">
        <v>1860</v>
      </c>
      <c r="D33" s="5">
        <f t="shared" si="1"/>
        <v>194</v>
      </c>
      <c r="E33" s="5">
        <f t="shared" si="0"/>
        <v>1.6466524120070723E-3</v>
      </c>
      <c r="F33">
        <f>'Demand-Enforced'!D33</f>
        <v>89</v>
      </c>
      <c r="H33">
        <f t="shared" si="2"/>
        <v>203.17422028946112</v>
      </c>
    </row>
    <row r="34" spans="1:8" x14ac:dyDescent="0.25">
      <c r="A34" s="1">
        <v>2</v>
      </c>
      <c r="B34" s="1">
        <v>8</v>
      </c>
      <c r="C34" s="1">
        <v>1920</v>
      </c>
      <c r="D34" s="5">
        <f t="shared" ref="D34:D65" si="3">IF(c_S_type="As_components",VLOOKUP(C34,T_S_comp_constructed,4,0),VLOOKUP(C34,T_S_fully_custom,4,0))</f>
        <v>223</v>
      </c>
      <c r="E34" s="5">
        <f t="shared" si="0"/>
        <v>1.8953148982718679E-3</v>
      </c>
      <c r="F34">
        <f>'Demand-Enforced'!D34</f>
        <v>121</v>
      </c>
      <c r="H34">
        <f t="shared" si="2"/>
        <v>233.85574505673645</v>
      </c>
    </row>
    <row r="35" spans="1:8" x14ac:dyDescent="0.25">
      <c r="A35" s="1">
        <v>2</v>
      </c>
      <c r="B35" s="1">
        <v>9</v>
      </c>
      <c r="C35" s="1">
        <v>1980</v>
      </c>
      <c r="D35" s="5">
        <f t="shared" si="3"/>
        <v>236</v>
      </c>
      <c r="E35" s="5">
        <f t="shared" si="0"/>
        <v>2.0042667791021129E-3</v>
      </c>
      <c r="F35">
        <f>'Demand-Enforced'!D35</f>
        <v>137</v>
      </c>
      <c r="H35">
        <f t="shared" si="2"/>
        <v>247.29890602704344</v>
      </c>
    </row>
    <row r="36" spans="1:8" x14ac:dyDescent="0.25">
      <c r="A36" s="1">
        <v>2</v>
      </c>
      <c r="B36" s="1">
        <v>10</v>
      </c>
      <c r="C36" s="1">
        <v>2040</v>
      </c>
      <c r="D36" s="5">
        <f t="shared" si="3"/>
        <v>254</v>
      </c>
      <c r="E36" s="5">
        <f t="shared" si="0"/>
        <v>2.1624797591070868E-3</v>
      </c>
      <c r="F36">
        <f>'Demand-Enforced'!D36</f>
        <v>152</v>
      </c>
      <c r="H36">
        <f t="shared" si="2"/>
        <v>266.82020792281031</v>
      </c>
    </row>
    <row r="37" spans="1:8" x14ac:dyDescent="0.25">
      <c r="A37" s="1">
        <v>2</v>
      </c>
      <c r="B37" s="1">
        <v>11</v>
      </c>
      <c r="C37" s="1">
        <v>2100</v>
      </c>
      <c r="D37" s="5">
        <f t="shared" si="3"/>
        <v>274</v>
      </c>
      <c r="E37" s="5">
        <f t="shared" si="0"/>
        <v>2.329531453078819E-3</v>
      </c>
      <c r="F37">
        <f>'Demand-Enforced'!D37</f>
        <v>149</v>
      </c>
      <c r="H37">
        <f t="shared" si="2"/>
        <v>287.43208534348025</v>
      </c>
    </row>
    <row r="38" spans="1:8" x14ac:dyDescent="0.25">
      <c r="A38" s="1">
        <v>2</v>
      </c>
      <c r="B38" s="1">
        <v>12</v>
      </c>
      <c r="C38" s="1">
        <v>2160</v>
      </c>
      <c r="D38" s="5">
        <f t="shared" si="3"/>
        <v>298</v>
      </c>
      <c r="E38" s="5">
        <f t="shared" si="0"/>
        <v>2.5303470344035682E-3</v>
      </c>
      <c r="F38">
        <f>'Demand-Enforced'!D38</f>
        <v>134</v>
      </c>
      <c r="H38">
        <f t="shared" si="2"/>
        <v>312.20996126928043</v>
      </c>
    </row>
    <row r="39" spans="1:8" x14ac:dyDescent="0.25">
      <c r="A39" s="1">
        <v>2</v>
      </c>
      <c r="B39" s="1">
        <v>13</v>
      </c>
      <c r="C39" s="1">
        <v>2220</v>
      </c>
      <c r="D39" s="5">
        <f t="shared" si="3"/>
        <v>306</v>
      </c>
      <c r="E39" s="5">
        <f t="shared" si="0"/>
        <v>2.6015870689756401E-3</v>
      </c>
      <c r="F39">
        <f>'Demand-Enforced'!D39</f>
        <v>123</v>
      </c>
      <c r="H39">
        <f t="shared" si="2"/>
        <v>321</v>
      </c>
    </row>
    <row r="40" spans="1:8" x14ac:dyDescent="0.25">
      <c r="A40" s="1">
        <v>2</v>
      </c>
      <c r="B40" s="1">
        <v>14</v>
      </c>
      <c r="C40" s="1">
        <v>2280</v>
      </c>
      <c r="D40" s="5">
        <f t="shared" si="3"/>
        <v>306</v>
      </c>
      <c r="E40" s="5">
        <f t="shared" si="0"/>
        <v>2.5972266367520367E-3</v>
      </c>
      <c r="F40">
        <f>'Demand-Enforced'!D40</f>
        <v>122</v>
      </c>
      <c r="H40">
        <f t="shared" si="2"/>
        <v>320.46198274104745</v>
      </c>
    </row>
    <row r="41" spans="1:8" x14ac:dyDescent="0.25">
      <c r="A41" s="1">
        <v>2</v>
      </c>
      <c r="B41" s="1">
        <v>15</v>
      </c>
      <c r="C41" s="1">
        <v>2340</v>
      </c>
      <c r="D41" s="5">
        <f t="shared" si="3"/>
        <v>303</v>
      </c>
      <c r="E41" s="5">
        <f t="shared" si="0"/>
        <v>2.5792865442113744E-3</v>
      </c>
      <c r="F41">
        <f>'Demand-Enforced'!D41</f>
        <v>131</v>
      </c>
      <c r="H41">
        <f t="shared" si="2"/>
        <v>318.24842249767642</v>
      </c>
    </row>
    <row r="42" spans="1:8" x14ac:dyDescent="0.25">
      <c r="A42" s="1">
        <v>2</v>
      </c>
      <c r="B42" s="1">
        <v>16</v>
      </c>
      <c r="C42" s="1">
        <v>2400</v>
      </c>
      <c r="D42" s="5">
        <f t="shared" si="3"/>
        <v>297</v>
      </c>
      <c r="E42" s="5">
        <f t="shared" si="0"/>
        <v>2.521068612985687E-3</v>
      </c>
      <c r="F42">
        <f>'Demand-Enforced'!D42</f>
        <v>124</v>
      </c>
      <c r="H42">
        <f t="shared" si="2"/>
        <v>311.06513190313797</v>
      </c>
    </row>
    <row r="43" spans="1:8" x14ac:dyDescent="0.25">
      <c r="A43" s="1">
        <v>2</v>
      </c>
      <c r="B43" s="1">
        <v>17</v>
      </c>
      <c r="C43" s="1">
        <v>2460</v>
      </c>
      <c r="D43" s="5">
        <f t="shared" si="3"/>
        <v>291</v>
      </c>
      <c r="E43" s="5">
        <f t="shared" si="0"/>
        <v>2.4694777575524872E-3</v>
      </c>
      <c r="F43">
        <f>'Demand-Enforced'!D43</f>
        <v>113</v>
      </c>
      <c r="H43">
        <f t="shared" si="2"/>
        <v>304.69953115444656</v>
      </c>
    </row>
    <row r="44" spans="1:8" x14ac:dyDescent="0.25">
      <c r="A44" s="1">
        <v>2</v>
      </c>
      <c r="B44" s="1">
        <v>18</v>
      </c>
      <c r="C44" s="1">
        <v>2520</v>
      </c>
      <c r="D44" s="5">
        <f t="shared" si="3"/>
        <v>268</v>
      </c>
      <c r="E44" s="5">
        <f t="shared" si="0"/>
        <v>2.2793275577476322E-3</v>
      </c>
      <c r="F44">
        <f>'Demand-Enforced'!D44</f>
        <v>123</v>
      </c>
      <c r="H44">
        <f t="shared" si="2"/>
        <v>281.23761636203028</v>
      </c>
    </row>
    <row r="45" spans="1:8" x14ac:dyDescent="0.25">
      <c r="A45" s="1">
        <v>2</v>
      </c>
      <c r="B45" s="1">
        <v>19</v>
      </c>
      <c r="C45" s="1">
        <v>2580</v>
      </c>
      <c r="D45" s="5">
        <f t="shared" si="3"/>
        <v>249</v>
      </c>
      <c r="E45" s="5">
        <f t="shared" si="0"/>
        <v>2.1146917789268086E-3</v>
      </c>
      <c r="F45">
        <f>'Demand-Enforced'!D45</f>
        <v>120</v>
      </c>
      <c r="H45">
        <f t="shared" si="2"/>
        <v>260.92382958483319</v>
      </c>
    </row>
    <row r="46" spans="1:8" x14ac:dyDescent="0.25">
      <c r="A46" s="1">
        <v>2</v>
      </c>
      <c r="B46" s="1">
        <v>20</v>
      </c>
      <c r="C46" s="1">
        <v>2640</v>
      </c>
      <c r="D46" s="5">
        <f t="shared" si="3"/>
        <v>247</v>
      </c>
      <c r="E46" s="5">
        <f t="shared" si="0"/>
        <v>2.0954823072390589E-3</v>
      </c>
      <c r="F46">
        <f>'Demand-Enforced'!D46</f>
        <v>116</v>
      </c>
      <c r="H46">
        <f t="shared" si="2"/>
        <v>258.55364544404426</v>
      </c>
    </row>
    <row r="47" spans="1:8" x14ac:dyDescent="0.25">
      <c r="A47" s="1">
        <v>2</v>
      </c>
      <c r="B47" s="1">
        <v>21</v>
      </c>
      <c r="C47" s="1">
        <v>2700</v>
      </c>
      <c r="D47" s="5">
        <f t="shared" si="3"/>
        <v>243</v>
      </c>
      <c r="E47" s="5">
        <f t="shared" si="0"/>
        <v>2.0663145511487565E-3</v>
      </c>
      <c r="F47">
        <f>'Demand-Enforced'!D47</f>
        <v>104</v>
      </c>
      <c r="H47">
        <f t="shared" si="2"/>
        <v>254.95474621186375</v>
      </c>
    </row>
    <row r="48" spans="1:8" x14ac:dyDescent="0.25">
      <c r="A48" s="1">
        <v>2</v>
      </c>
      <c r="B48" s="1">
        <v>22</v>
      </c>
      <c r="C48" s="1">
        <v>2760</v>
      </c>
      <c r="D48" s="5">
        <f t="shared" si="3"/>
        <v>233</v>
      </c>
      <c r="E48" s="5">
        <f t="shared" si="0"/>
        <v>1.9833484893807801E-3</v>
      </c>
      <c r="F48">
        <f>'Demand-Enforced'!D48</f>
        <v>96</v>
      </c>
      <c r="H48">
        <f t="shared" si="2"/>
        <v>244.71787728477202</v>
      </c>
    </row>
    <row r="49" spans="1:8" x14ac:dyDescent="0.25">
      <c r="A49" s="1">
        <v>2</v>
      </c>
      <c r="B49" s="1">
        <v>23</v>
      </c>
      <c r="C49" s="1">
        <v>2820</v>
      </c>
      <c r="D49" s="5">
        <f t="shared" si="3"/>
        <v>217</v>
      </c>
      <c r="E49" s="5">
        <f t="shared" si="0"/>
        <v>1.8477626171307081E-3</v>
      </c>
      <c r="F49">
        <f>'Demand-Enforced'!D49</f>
        <v>90</v>
      </c>
      <c r="H49">
        <f t="shared" si="2"/>
        <v>227.98844873275738</v>
      </c>
    </row>
    <row r="50" spans="1:8" x14ac:dyDescent="0.25">
      <c r="A50" s="1">
        <v>3</v>
      </c>
      <c r="B50" s="1">
        <v>0</v>
      </c>
      <c r="C50" s="1">
        <v>2880</v>
      </c>
      <c r="D50" s="5">
        <f t="shared" si="3"/>
        <v>197</v>
      </c>
      <c r="E50" s="5">
        <f t="shared" si="0"/>
        <v>1.5938558272456335E-3</v>
      </c>
      <c r="F50">
        <f>'Demand-Enforced'!D50</f>
        <v>68</v>
      </c>
      <c r="H50">
        <f t="shared" si="2"/>
        <v>196.65984915403919</v>
      </c>
    </row>
    <row r="51" spans="1:8" x14ac:dyDescent="0.25">
      <c r="A51" s="1">
        <v>3</v>
      </c>
      <c r="B51" s="1">
        <v>1</v>
      </c>
      <c r="C51" s="1">
        <v>2940</v>
      </c>
      <c r="D51" s="5">
        <f t="shared" si="3"/>
        <v>187</v>
      </c>
      <c r="E51" s="5">
        <f t="shared" si="0"/>
        <v>1.5127753577905685E-3</v>
      </c>
      <c r="F51">
        <f>'Demand-Enforced'!D51</f>
        <v>65</v>
      </c>
      <c r="H51">
        <f t="shared" si="2"/>
        <v>186.65563633892717</v>
      </c>
    </row>
    <row r="52" spans="1:8" x14ac:dyDescent="0.25">
      <c r="A52" s="1">
        <v>3</v>
      </c>
      <c r="B52" s="1">
        <v>2</v>
      </c>
      <c r="C52" s="1">
        <v>3000</v>
      </c>
      <c r="D52" s="5">
        <f t="shared" si="3"/>
        <v>176</v>
      </c>
      <c r="E52" s="5">
        <f t="shared" si="0"/>
        <v>1.424977465720774E-3</v>
      </c>
      <c r="F52">
        <f>'Demand-Enforced'!D52</f>
        <v>57</v>
      </c>
      <c r="H52">
        <f t="shared" si="2"/>
        <v>175.82258612488954</v>
      </c>
    </row>
    <row r="53" spans="1:8" x14ac:dyDescent="0.25">
      <c r="A53" s="1">
        <v>3</v>
      </c>
      <c r="B53" s="1">
        <v>3</v>
      </c>
      <c r="C53" s="1">
        <v>3060</v>
      </c>
      <c r="D53" s="5">
        <f t="shared" si="3"/>
        <v>170</v>
      </c>
      <c r="E53" s="5">
        <f t="shared" si="0"/>
        <v>1.3767770122220498E-3</v>
      </c>
      <c r="F53">
        <f>'Demand-Enforced'!D53</f>
        <v>53</v>
      </c>
      <c r="H53">
        <f t="shared" si="2"/>
        <v>169.87531426241731</v>
      </c>
    </row>
    <row r="54" spans="1:8" x14ac:dyDescent="0.25">
      <c r="A54" s="1">
        <v>3</v>
      </c>
      <c r="B54" s="1">
        <v>4</v>
      </c>
      <c r="C54" s="1">
        <v>3120</v>
      </c>
      <c r="D54" s="5">
        <f t="shared" si="3"/>
        <v>165</v>
      </c>
      <c r="E54" s="5">
        <f t="shared" si="0"/>
        <v>1.340066886880111E-3</v>
      </c>
      <c r="F54">
        <f>'Demand-Enforced'!D54</f>
        <v>54</v>
      </c>
      <c r="H54">
        <f t="shared" si="2"/>
        <v>165.34579058231913</v>
      </c>
    </row>
    <row r="55" spans="1:8" x14ac:dyDescent="0.25">
      <c r="A55" s="1">
        <v>3</v>
      </c>
      <c r="B55" s="1">
        <v>5</v>
      </c>
      <c r="C55" s="1">
        <v>3180</v>
      </c>
      <c r="D55" s="5">
        <f t="shared" si="3"/>
        <v>159</v>
      </c>
      <c r="E55" s="5">
        <f t="shared" si="0"/>
        <v>1.2900986905880422E-3</v>
      </c>
      <c r="F55">
        <f>'Demand-Enforced'!D55</f>
        <v>52</v>
      </c>
      <c r="H55">
        <f t="shared" si="2"/>
        <v>159.18040361486712</v>
      </c>
    </row>
    <row r="56" spans="1:8" x14ac:dyDescent="0.25">
      <c r="A56" s="1">
        <v>3</v>
      </c>
      <c r="B56" s="1">
        <v>6</v>
      </c>
      <c r="C56" s="1">
        <v>3240</v>
      </c>
      <c r="D56" s="5">
        <f t="shared" si="3"/>
        <v>167</v>
      </c>
      <c r="E56" s="5">
        <f t="shared" si="0"/>
        <v>1.3563301205789466E-3</v>
      </c>
      <c r="F56">
        <f>'Demand-Enforced'!D56</f>
        <v>58</v>
      </c>
      <c r="H56">
        <f t="shared" si="2"/>
        <v>167.35244954814101</v>
      </c>
    </row>
    <row r="57" spans="1:8" x14ac:dyDescent="0.25">
      <c r="A57" s="1">
        <v>3</v>
      </c>
      <c r="B57" s="1">
        <v>7</v>
      </c>
      <c r="C57" s="1">
        <v>3300</v>
      </c>
      <c r="D57" s="5">
        <f t="shared" si="3"/>
        <v>203</v>
      </c>
      <c r="E57" s="5">
        <f t="shared" si="0"/>
        <v>1.6466524120070723E-3</v>
      </c>
      <c r="F57">
        <f>'Demand-Enforced'!D57</f>
        <v>79</v>
      </c>
      <c r="H57">
        <f t="shared" si="2"/>
        <v>203.17422028946112</v>
      </c>
    </row>
    <row r="58" spans="1:8" x14ac:dyDescent="0.25">
      <c r="A58" s="1">
        <v>3</v>
      </c>
      <c r="B58" s="1">
        <v>8</v>
      </c>
      <c r="C58" s="1">
        <v>3360</v>
      </c>
      <c r="D58" s="5">
        <f t="shared" si="3"/>
        <v>234</v>
      </c>
      <c r="E58" s="5">
        <f t="shared" si="0"/>
        <v>1.8953148982718679E-3</v>
      </c>
      <c r="F58">
        <f>'Demand-Enforced'!D58</f>
        <v>112</v>
      </c>
      <c r="H58">
        <f t="shared" si="2"/>
        <v>233.85574505673645</v>
      </c>
    </row>
    <row r="59" spans="1:8" x14ac:dyDescent="0.25">
      <c r="A59" s="1">
        <v>3</v>
      </c>
      <c r="B59" s="1">
        <v>9</v>
      </c>
      <c r="C59" s="1">
        <v>3420</v>
      </c>
      <c r="D59" s="5">
        <f t="shared" si="3"/>
        <v>247</v>
      </c>
      <c r="E59" s="5">
        <f t="shared" si="0"/>
        <v>2.0042667791021129E-3</v>
      </c>
      <c r="F59">
        <f>'Demand-Enforced'!D59</f>
        <v>134</v>
      </c>
      <c r="H59">
        <f t="shared" si="2"/>
        <v>247.29890602704344</v>
      </c>
    </row>
    <row r="60" spans="1:8" x14ac:dyDescent="0.25">
      <c r="A60" s="1">
        <v>3</v>
      </c>
      <c r="B60" s="1">
        <v>10</v>
      </c>
      <c r="C60" s="1">
        <v>3480</v>
      </c>
      <c r="D60" s="5">
        <f t="shared" si="3"/>
        <v>267</v>
      </c>
      <c r="E60" s="5">
        <f t="shared" si="0"/>
        <v>2.1624797591070868E-3</v>
      </c>
      <c r="F60">
        <f>'Demand-Enforced'!D60</f>
        <v>141</v>
      </c>
      <c r="H60">
        <f t="shared" si="2"/>
        <v>266.82020792281031</v>
      </c>
    </row>
    <row r="61" spans="1:8" x14ac:dyDescent="0.25">
      <c r="A61" s="1">
        <v>3</v>
      </c>
      <c r="B61" s="1">
        <v>11</v>
      </c>
      <c r="C61" s="1">
        <v>3540</v>
      </c>
      <c r="D61" s="5">
        <f t="shared" si="3"/>
        <v>288</v>
      </c>
      <c r="E61" s="5">
        <f t="shared" si="0"/>
        <v>2.329531453078819E-3</v>
      </c>
      <c r="F61">
        <f>'Demand-Enforced'!D61</f>
        <v>140</v>
      </c>
      <c r="H61">
        <f t="shared" si="2"/>
        <v>287.43208534348025</v>
      </c>
    </row>
    <row r="62" spans="1:8" x14ac:dyDescent="0.25">
      <c r="A62" s="1">
        <v>3</v>
      </c>
      <c r="B62" s="1">
        <v>12</v>
      </c>
      <c r="C62" s="1">
        <v>3600</v>
      </c>
      <c r="D62" s="5">
        <f t="shared" si="3"/>
        <v>312</v>
      </c>
      <c r="E62" s="5">
        <f t="shared" si="0"/>
        <v>2.5303470344035682E-3</v>
      </c>
      <c r="F62">
        <f>'Demand-Enforced'!D62</f>
        <v>128</v>
      </c>
      <c r="H62">
        <f t="shared" si="2"/>
        <v>312.20996126928043</v>
      </c>
    </row>
    <row r="63" spans="1:8" x14ac:dyDescent="0.25">
      <c r="A63" s="1">
        <v>3</v>
      </c>
      <c r="B63" s="1">
        <v>13</v>
      </c>
      <c r="C63" s="1">
        <v>3660</v>
      </c>
      <c r="D63" s="5">
        <f t="shared" si="3"/>
        <v>321</v>
      </c>
      <c r="E63" s="5">
        <f t="shared" si="0"/>
        <v>2.6015870689756401E-3</v>
      </c>
      <c r="F63">
        <f>'Demand-Enforced'!D63</f>
        <v>130</v>
      </c>
      <c r="H63">
        <f t="shared" si="2"/>
        <v>321</v>
      </c>
    </row>
    <row r="64" spans="1:8" x14ac:dyDescent="0.25">
      <c r="A64" s="1">
        <v>3</v>
      </c>
      <c r="B64" s="1">
        <v>14</v>
      </c>
      <c r="C64" s="1">
        <v>3720</v>
      </c>
      <c r="D64" s="5">
        <f t="shared" si="3"/>
        <v>321</v>
      </c>
      <c r="E64" s="5">
        <f t="shared" si="0"/>
        <v>2.5972266367520367E-3</v>
      </c>
      <c r="F64">
        <f>'Demand-Enforced'!D64</f>
        <v>124</v>
      </c>
      <c r="H64">
        <f t="shared" si="2"/>
        <v>320.46198274104745</v>
      </c>
    </row>
    <row r="65" spans="1:8" x14ac:dyDescent="0.25">
      <c r="A65" s="1">
        <v>3</v>
      </c>
      <c r="B65" s="1">
        <v>15</v>
      </c>
      <c r="C65" s="1">
        <v>3780</v>
      </c>
      <c r="D65" s="5">
        <f t="shared" si="3"/>
        <v>318</v>
      </c>
      <c r="E65" s="5">
        <f t="shared" si="0"/>
        <v>2.5792865442113744E-3</v>
      </c>
      <c r="F65">
        <f>'Demand-Enforced'!D65</f>
        <v>126</v>
      </c>
      <c r="H65">
        <f t="shared" si="2"/>
        <v>318.24842249767642</v>
      </c>
    </row>
    <row r="66" spans="1:8" x14ac:dyDescent="0.25">
      <c r="A66" s="1">
        <v>3</v>
      </c>
      <c r="B66" s="1">
        <v>16</v>
      </c>
      <c r="C66" s="1">
        <v>3840</v>
      </c>
      <c r="D66" s="5">
        <f t="shared" ref="D66:D97" si="4">IF(c_S_type="As_components",VLOOKUP(C66,T_S_comp_constructed,4,0),VLOOKUP(C66,T_S_fully_custom,4,0))</f>
        <v>311</v>
      </c>
      <c r="E66" s="5">
        <f t="shared" ref="E66:E129" si="5">IF(c_S_type="As_components",VLOOKUP($C66,T_S_comp_constructed,5,0),VLOOKUP($C66,T_S_fully_custom,5,0))</f>
        <v>2.521068612985687E-3</v>
      </c>
      <c r="F66">
        <f>'Demand-Enforced'!D66</f>
        <v>124</v>
      </c>
      <c r="H66">
        <f t="shared" si="2"/>
        <v>311.06513190313797</v>
      </c>
    </row>
    <row r="67" spans="1:8" x14ac:dyDescent="0.25">
      <c r="A67" s="1">
        <v>3</v>
      </c>
      <c r="B67" s="1">
        <v>17</v>
      </c>
      <c r="C67" s="1">
        <v>3900</v>
      </c>
      <c r="D67" s="5">
        <f t="shared" si="4"/>
        <v>305</v>
      </c>
      <c r="E67" s="5">
        <f t="shared" si="5"/>
        <v>2.4694777575524872E-3</v>
      </c>
      <c r="F67">
        <f>'Demand-Enforced'!D67</f>
        <v>110</v>
      </c>
      <c r="H67">
        <f t="shared" ref="H67:H130" si="6">E67/MAX(E:E)*MAX(D:D)</f>
        <v>304.69953115444656</v>
      </c>
    </row>
    <row r="68" spans="1:8" x14ac:dyDescent="0.25">
      <c r="A68" s="1">
        <v>3</v>
      </c>
      <c r="B68" s="1">
        <v>18</v>
      </c>
      <c r="C68" s="1">
        <v>3960</v>
      </c>
      <c r="D68" s="5">
        <f t="shared" si="4"/>
        <v>281</v>
      </c>
      <c r="E68" s="5">
        <f t="shared" si="5"/>
        <v>2.2793275577476322E-3</v>
      </c>
      <c r="F68">
        <f>'Demand-Enforced'!D68</f>
        <v>113</v>
      </c>
      <c r="H68">
        <f t="shared" si="6"/>
        <v>281.23761636203028</v>
      </c>
    </row>
    <row r="69" spans="1:8" x14ac:dyDescent="0.25">
      <c r="A69" s="1">
        <v>3</v>
      </c>
      <c r="B69" s="1">
        <v>19</v>
      </c>
      <c r="C69" s="1">
        <v>4020</v>
      </c>
      <c r="D69" s="5">
        <f t="shared" si="4"/>
        <v>261</v>
      </c>
      <c r="E69" s="5">
        <f t="shared" si="5"/>
        <v>2.1146917789268086E-3</v>
      </c>
      <c r="F69">
        <f>'Demand-Enforced'!D69</f>
        <v>110</v>
      </c>
      <c r="H69">
        <f t="shared" si="6"/>
        <v>260.92382958483319</v>
      </c>
    </row>
    <row r="70" spans="1:8" x14ac:dyDescent="0.25">
      <c r="A70" s="1">
        <v>3</v>
      </c>
      <c r="B70" s="1">
        <v>20</v>
      </c>
      <c r="C70" s="1">
        <v>4080</v>
      </c>
      <c r="D70" s="5">
        <f t="shared" si="4"/>
        <v>259</v>
      </c>
      <c r="E70" s="5">
        <f t="shared" si="5"/>
        <v>2.0954823072390589E-3</v>
      </c>
      <c r="F70">
        <f>'Demand-Enforced'!D70</f>
        <v>105</v>
      </c>
      <c r="H70">
        <f t="shared" si="6"/>
        <v>258.55364544404426</v>
      </c>
    </row>
    <row r="71" spans="1:8" x14ac:dyDescent="0.25">
      <c r="A71" s="1">
        <v>3</v>
      </c>
      <c r="B71" s="1">
        <v>21</v>
      </c>
      <c r="C71" s="1">
        <v>4140</v>
      </c>
      <c r="D71" s="5">
        <f t="shared" si="4"/>
        <v>255</v>
      </c>
      <c r="E71" s="5">
        <f t="shared" si="5"/>
        <v>2.0663145511487565E-3</v>
      </c>
      <c r="F71">
        <f>'Demand-Enforced'!D71</f>
        <v>104</v>
      </c>
      <c r="H71">
        <f t="shared" si="6"/>
        <v>254.95474621186375</v>
      </c>
    </row>
    <row r="72" spans="1:8" x14ac:dyDescent="0.25">
      <c r="A72" s="1">
        <v>3</v>
      </c>
      <c r="B72" s="1">
        <v>22</v>
      </c>
      <c r="C72" s="1">
        <v>4200</v>
      </c>
      <c r="D72" s="5">
        <f t="shared" si="4"/>
        <v>245</v>
      </c>
      <c r="E72" s="5">
        <f t="shared" si="5"/>
        <v>1.9833484893807801E-3</v>
      </c>
      <c r="F72">
        <f>'Demand-Enforced'!D72</f>
        <v>97</v>
      </c>
      <c r="H72">
        <f t="shared" si="6"/>
        <v>244.71787728477202</v>
      </c>
    </row>
    <row r="73" spans="1:8" x14ac:dyDescent="0.25">
      <c r="A73" s="1">
        <v>3</v>
      </c>
      <c r="B73" s="1">
        <v>23</v>
      </c>
      <c r="C73" s="1">
        <v>4260</v>
      </c>
      <c r="D73" s="5">
        <f t="shared" si="4"/>
        <v>228</v>
      </c>
      <c r="E73" s="5">
        <f t="shared" si="5"/>
        <v>1.8477626171307081E-3</v>
      </c>
      <c r="F73">
        <f>'Demand-Enforced'!D73</f>
        <v>90</v>
      </c>
      <c r="H73">
        <f t="shared" si="6"/>
        <v>227.98844873275738</v>
      </c>
    </row>
    <row r="74" spans="1:8" x14ac:dyDescent="0.25">
      <c r="A74" s="1">
        <v>4</v>
      </c>
      <c r="B74" s="1">
        <v>0</v>
      </c>
      <c r="C74" s="1">
        <v>4320</v>
      </c>
      <c r="D74" s="5">
        <f t="shared" si="4"/>
        <v>189</v>
      </c>
      <c r="E74" s="5">
        <f t="shared" si="5"/>
        <v>1.5938558272456335E-3</v>
      </c>
      <c r="F74">
        <f>'Demand-Enforced'!D74</f>
        <v>66</v>
      </c>
      <c r="H74">
        <f t="shared" si="6"/>
        <v>196.65984915403919</v>
      </c>
    </row>
    <row r="75" spans="1:8" x14ac:dyDescent="0.25">
      <c r="A75" s="1">
        <v>4</v>
      </c>
      <c r="B75" s="1">
        <v>1</v>
      </c>
      <c r="C75" s="1">
        <v>4380</v>
      </c>
      <c r="D75" s="5">
        <f t="shared" si="4"/>
        <v>180</v>
      </c>
      <c r="E75" s="5">
        <f t="shared" si="5"/>
        <v>1.5127753577905685E-3</v>
      </c>
      <c r="F75">
        <f>'Demand-Enforced'!D75</f>
        <v>63</v>
      </c>
      <c r="H75">
        <f t="shared" si="6"/>
        <v>186.65563633892717</v>
      </c>
    </row>
    <row r="76" spans="1:8" x14ac:dyDescent="0.25">
      <c r="A76" s="1">
        <v>4</v>
      </c>
      <c r="B76" s="1">
        <v>2</v>
      </c>
      <c r="C76" s="1">
        <v>4440</v>
      </c>
      <c r="D76" s="5">
        <f t="shared" si="4"/>
        <v>169</v>
      </c>
      <c r="E76" s="5">
        <f t="shared" si="5"/>
        <v>1.424977465720774E-3</v>
      </c>
      <c r="F76">
        <f>'Demand-Enforced'!D76</f>
        <v>57</v>
      </c>
      <c r="H76">
        <f t="shared" si="6"/>
        <v>175.82258612488954</v>
      </c>
    </row>
    <row r="77" spans="1:8" x14ac:dyDescent="0.25">
      <c r="A77" s="1">
        <v>4</v>
      </c>
      <c r="B77" s="1">
        <v>3</v>
      </c>
      <c r="C77" s="1">
        <v>4500</v>
      </c>
      <c r="D77" s="5">
        <f t="shared" si="4"/>
        <v>163</v>
      </c>
      <c r="E77" s="5">
        <f t="shared" si="5"/>
        <v>1.3767770122220498E-3</v>
      </c>
      <c r="F77">
        <f>'Demand-Enforced'!D77</f>
        <v>52</v>
      </c>
      <c r="H77">
        <f t="shared" si="6"/>
        <v>169.87531426241731</v>
      </c>
    </row>
    <row r="78" spans="1:8" x14ac:dyDescent="0.25">
      <c r="A78" s="1">
        <v>4</v>
      </c>
      <c r="B78" s="1">
        <v>4</v>
      </c>
      <c r="C78" s="1">
        <v>4560</v>
      </c>
      <c r="D78" s="5">
        <f t="shared" si="4"/>
        <v>159</v>
      </c>
      <c r="E78" s="5">
        <f t="shared" si="5"/>
        <v>1.340066886880111E-3</v>
      </c>
      <c r="F78">
        <f>'Demand-Enforced'!D78</f>
        <v>52</v>
      </c>
      <c r="H78">
        <f t="shared" si="6"/>
        <v>165.34579058231913</v>
      </c>
    </row>
    <row r="79" spans="1:8" x14ac:dyDescent="0.25">
      <c r="A79" s="1">
        <v>4</v>
      </c>
      <c r="B79" s="1">
        <v>5</v>
      </c>
      <c r="C79" s="1">
        <v>4620</v>
      </c>
      <c r="D79" s="5">
        <f t="shared" si="4"/>
        <v>153</v>
      </c>
      <c r="E79" s="5">
        <f t="shared" si="5"/>
        <v>1.2900986905880422E-3</v>
      </c>
      <c r="F79">
        <f>'Demand-Enforced'!D79</f>
        <v>51</v>
      </c>
      <c r="H79">
        <f t="shared" si="6"/>
        <v>159.18040361486712</v>
      </c>
    </row>
    <row r="80" spans="1:8" x14ac:dyDescent="0.25">
      <c r="A80" s="1">
        <v>4</v>
      </c>
      <c r="B80" s="1">
        <v>6</v>
      </c>
      <c r="C80" s="1">
        <v>4680</v>
      </c>
      <c r="D80" s="5">
        <f t="shared" si="4"/>
        <v>161</v>
      </c>
      <c r="E80" s="5">
        <f t="shared" si="5"/>
        <v>1.3563301205789466E-3</v>
      </c>
      <c r="F80">
        <f>'Demand-Enforced'!D80</f>
        <v>58</v>
      </c>
      <c r="H80">
        <f t="shared" si="6"/>
        <v>167.35244954814101</v>
      </c>
    </row>
    <row r="81" spans="1:8" x14ac:dyDescent="0.25">
      <c r="A81" s="1">
        <v>4</v>
      </c>
      <c r="B81" s="1">
        <v>7</v>
      </c>
      <c r="C81" s="1">
        <v>4740</v>
      </c>
      <c r="D81" s="5">
        <f t="shared" si="4"/>
        <v>195</v>
      </c>
      <c r="E81" s="5">
        <f t="shared" si="5"/>
        <v>1.6466524120070723E-3</v>
      </c>
      <c r="F81">
        <f>'Demand-Enforced'!D81</f>
        <v>84</v>
      </c>
      <c r="H81">
        <f t="shared" si="6"/>
        <v>203.17422028946112</v>
      </c>
    </row>
    <row r="82" spans="1:8" x14ac:dyDescent="0.25">
      <c r="A82" s="1">
        <v>4</v>
      </c>
      <c r="B82" s="1">
        <v>8</v>
      </c>
      <c r="C82" s="1">
        <v>4800</v>
      </c>
      <c r="D82" s="5">
        <f t="shared" si="4"/>
        <v>225</v>
      </c>
      <c r="E82" s="5">
        <f t="shared" si="5"/>
        <v>1.8953148982718679E-3</v>
      </c>
      <c r="F82">
        <f>'Demand-Enforced'!D82</f>
        <v>108</v>
      </c>
      <c r="H82">
        <f t="shared" si="6"/>
        <v>233.85574505673645</v>
      </c>
    </row>
    <row r="83" spans="1:8" x14ac:dyDescent="0.25">
      <c r="A83" s="1">
        <v>4</v>
      </c>
      <c r="B83" s="1">
        <v>9</v>
      </c>
      <c r="C83" s="1">
        <v>4860</v>
      </c>
      <c r="D83" s="5">
        <f t="shared" si="4"/>
        <v>238</v>
      </c>
      <c r="E83" s="5">
        <f t="shared" si="5"/>
        <v>2.0042667791021129E-3</v>
      </c>
      <c r="F83">
        <f>'Demand-Enforced'!D83</f>
        <v>129</v>
      </c>
      <c r="H83">
        <f t="shared" si="6"/>
        <v>247.29890602704344</v>
      </c>
    </row>
    <row r="84" spans="1:8" x14ac:dyDescent="0.25">
      <c r="A84" s="1">
        <v>4</v>
      </c>
      <c r="B84" s="1">
        <v>10</v>
      </c>
      <c r="C84" s="1">
        <v>4920</v>
      </c>
      <c r="D84" s="5">
        <f t="shared" si="4"/>
        <v>257</v>
      </c>
      <c r="E84" s="5">
        <f t="shared" si="5"/>
        <v>2.1624797591070868E-3</v>
      </c>
      <c r="F84">
        <f>'Demand-Enforced'!D84</f>
        <v>144</v>
      </c>
      <c r="H84">
        <f t="shared" si="6"/>
        <v>266.82020792281031</v>
      </c>
    </row>
    <row r="85" spans="1:8" x14ac:dyDescent="0.25">
      <c r="A85" s="1">
        <v>4</v>
      </c>
      <c r="B85" s="1">
        <v>11</v>
      </c>
      <c r="C85" s="1">
        <v>4980</v>
      </c>
      <c r="D85" s="5">
        <f t="shared" si="4"/>
        <v>277</v>
      </c>
      <c r="E85" s="5">
        <f t="shared" si="5"/>
        <v>2.329531453078819E-3</v>
      </c>
      <c r="F85">
        <f>'Demand-Enforced'!D85</f>
        <v>139</v>
      </c>
      <c r="H85">
        <f t="shared" si="6"/>
        <v>287.43208534348025</v>
      </c>
    </row>
    <row r="86" spans="1:8" x14ac:dyDescent="0.25">
      <c r="A86" s="1">
        <v>4</v>
      </c>
      <c r="B86" s="1">
        <v>12</v>
      </c>
      <c r="C86" s="1">
        <v>5040</v>
      </c>
      <c r="D86" s="5">
        <f t="shared" si="4"/>
        <v>300</v>
      </c>
      <c r="E86" s="5">
        <f t="shared" si="5"/>
        <v>2.5303470344035682E-3</v>
      </c>
      <c r="F86">
        <f>'Demand-Enforced'!D86</f>
        <v>127</v>
      </c>
      <c r="H86">
        <f t="shared" si="6"/>
        <v>312.20996126928043</v>
      </c>
    </row>
    <row r="87" spans="1:8" x14ac:dyDescent="0.25">
      <c r="A87" s="1">
        <v>4</v>
      </c>
      <c r="B87" s="1">
        <v>13</v>
      </c>
      <c r="C87" s="1">
        <v>5100</v>
      </c>
      <c r="D87" s="5">
        <f t="shared" si="4"/>
        <v>309</v>
      </c>
      <c r="E87" s="5">
        <f t="shared" si="5"/>
        <v>2.6015870689756401E-3</v>
      </c>
      <c r="F87">
        <f>'Demand-Enforced'!D87</f>
        <v>125</v>
      </c>
      <c r="H87">
        <f t="shared" si="6"/>
        <v>321</v>
      </c>
    </row>
    <row r="88" spans="1:8" x14ac:dyDescent="0.25">
      <c r="A88" s="1">
        <v>4</v>
      </c>
      <c r="B88" s="1">
        <v>14</v>
      </c>
      <c r="C88" s="1">
        <v>5160</v>
      </c>
      <c r="D88" s="5">
        <f t="shared" si="4"/>
        <v>308</v>
      </c>
      <c r="E88" s="5">
        <f t="shared" si="5"/>
        <v>2.5972266367520367E-3</v>
      </c>
      <c r="F88">
        <f>'Demand-Enforced'!D88</f>
        <v>121</v>
      </c>
      <c r="H88">
        <f t="shared" si="6"/>
        <v>320.46198274104745</v>
      </c>
    </row>
    <row r="89" spans="1:8" x14ac:dyDescent="0.25">
      <c r="A89" s="1">
        <v>4</v>
      </c>
      <c r="B89" s="1">
        <v>15</v>
      </c>
      <c r="C89" s="1">
        <v>5220</v>
      </c>
      <c r="D89" s="5">
        <f t="shared" si="4"/>
        <v>306</v>
      </c>
      <c r="E89" s="5">
        <f t="shared" si="5"/>
        <v>2.5792865442113744E-3</v>
      </c>
      <c r="F89">
        <f>'Demand-Enforced'!D89</f>
        <v>125</v>
      </c>
      <c r="H89">
        <f t="shared" si="6"/>
        <v>318.24842249767642</v>
      </c>
    </row>
    <row r="90" spans="1:8" x14ac:dyDescent="0.25">
      <c r="A90" s="1">
        <v>4</v>
      </c>
      <c r="B90" s="1">
        <v>16</v>
      </c>
      <c r="C90" s="1">
        <v>5280</v>
      </c>
      <c r="D90" s="5">
        <f t="shared" si="4"/>
        <v>299</v>
      </c>
      <c r="E90" s="5">
        <f t="shared" si="5"/>
        <v>2.521068612985687E-3</v>
      </c>
      <c r="F90">
        <f>'Demand-Enforced'!D90</f>
        <v>118</v>
      </c>
      <c r="H90">
        <f t="shared" si="6"/>
        <v>311.06513190313797</v>
      </c>
    </row>
    <row r="91" spans="1:8" x14ac:dyDescent="0.25">
      <c r="A91" s="1">
        <v>4</v>
      </c>
      <c r="B91" s="1">
        <v>17</v>
      </c>
      <c r="C91" s="1">
        <v>5340</v>
      </c>
      <c r="D91" s="5">
        <f t="shared" si="4"/>
        <v>293</v>
      </c>
      <c r="E91" s="5">
        <f t="shared" si="5"/>
        <v>2.4694777575524872E-3</v>
      </c>
      <c r="F91">
        <f>'Demand-Enforced'!D91</f>
        <v>104</v>
      </c>
      <c r="H91">
        <f t="shared" si="6"/>
        <v>304.69953115444656</v>
      </c>
    </row>
    <row r="92" spans="1:8" x14ac:dyDescent="0.25">
      <c r="A92" s="1">
        <v>4</v>
      </c>
      <c r="B92" s="1">
        <v>18</v>
      </c>
      <c r="C92" s="1">
        <v>5400</v>
      </c>
      <c r="D92" s="5">
        <f t="shared" si="4"/>
        <v>271</v>
      </c>
      <c r="E92" s="5">
        <f t="shared" si="5"/>
        <v>2.2793275577476322E-3</v>
      </c>
      <c r="F92">
        <f>'Demand-Enforced'!D92</f>
        <v>113</v>
      </c>
      <c r="H92">
        <f t="shared" si="6"/>
        <v>281.23761636203028</v>
      </c>
    </row>
    <row r="93" spans="1:8" x14ac:dyDescent="0.25">
      <c r="A93" s="1">
        <v>4</v>
      </c>
      <c r="B93" s="1">
        <v>19</v>
      </c>
      <c r="C93" s="1">
        <v>5460</v>
      </c>
      <c r="D93" s="5">
        <f t="shared" si="4"/>
        <v>251</v>
      </c>
      <c r="E93" s="5">
        <f t="shared" si="5"/>
        <v>2.1146917789268086E-3</v>
      </c>
      <c r="F93">
        <f>'Demand-Enforced'!D93</f>
        <v>116</v>
      </c>
      <c r="H93">
        <f t="shared" si="6"/>
        <v>260.92382958483319</v>
      </c>
    </row>
    <row r="94" spans="1:8" x14ac:dyDescent="0.25">
      <c r="A94" s="1">
        <v>4</v>
      </c>
      <c r="B94" s="1">
        <v>20</v>
      </c>
      <c r="C94" s="1">
        <v>5520</v>
      </c>
      <c r="D94" s="5">
        <f t="shared" si="4"/>
        <v>249</v>
      </c>
      <c r="E94" s="5">
        <f t="shared" si="5"/>
        <v>2.0954823072390589E-3</v>
      </c>
      <c r="F94">
        <f>'Demand-Enforced'!D94</f>
        <v>106</v>
      </c>
      <c r="H94">
        <f t="shared" si="6"/>
        <v>258.55364544404426</v>
      </c>
    </row>
    <row r="95" spans="1:8" x14ac:dyDescent="0.25">
      <c r="A95" s="1">
        <v>4</v>
      </c>
      <c r="B95" s="1">
        <v>21</v>
      </c>
      <c r="C95" s="1">
        <v>5580</v>
      </c>
      <c r="D95" s="5">
        <f t="shared" si="4"/>
        <v>245</v>
      </c>
      <c r="E95" s="5">
        <f t="shared" si="5"/>
        <v>2.0663145511487565E-3</v>
      </c>
      <c r="F95">
        <f>'Demand-Enforced'!D95</f>
        <v>101</v>
      </c>
      <c r="H95">
        <f t="shared" si="6"/>
        <v>254.95474621186375</v>
      </c>
    </row>
    <row r="96" spans="1:8" x14ac:dyDescent="0.25">
      <c r="A96" s="1">
        <v>4</v>
      </c>
      <c r="B96" s="1">
        <v>22</v>
      </c>
      <c r="C96" s="1">
        <v>5640</v>
      </c>
      <c r="D96" s="5">
        <f t="shared" si="4"/>
        <v>235</v>
      </c>
      <c r="E96" s="5">
        <f t="shared" si="5"/>
        <v>1.9833484893807801E-3</v>
      </c>
      <c r="F96">
        <f>'Demand-Enforced'!D96</f>
        <v>94</v>
      </c>
      <c r="H96">
        <f t="shared" si="6"/>
        <v>244.71787728477202</v>
      </c>
    </row>
    <row r="97" spans="1:8" x14ac:dyDescent="0.25">
      <c r="A97" s="1">
        <v>4</v>
      </c>
      <c r="B97" s="1">
        <v>23</v>
      </c>
      <c r="C97" s="1">
        <v>5700</v>
      </c>
      <c r="D97" s="5">
        <f t="shared" si="4"/>
        <v>219</v>
      </c>
      <c r="E97" s="5">
        <f t="shared" si="5"/>
        <v>1.8477626171307081E-3</v>
      </c>
      <c r="F97">
        <f>'Demand-Enforced'!D97</f>
        <v>87</v>
      </c>
      <c r="H97">
        <f t="shared" si="6"/>
        <v>227.98844873275738</v>
      </c>
    </row>
    <row r="98" spans="1:8" x14ac:dyDescent="0.25">
      <c r="A98" s="1">
        <v>5</v>
      </c>
      <c r="B98" s="1">
        <v>0</v>
      </c>
      <c r="C98" s="1">
        <v>5760</v>
      </c>
      <c r="D98" s="5">
        <f t="shared" ref="D98:D129" si="7">IF(c_S_type="As_components",VLOOKUP(C98,T_S_comp_constructed,4,0),VLOOKUP(C98,T_S_fully_custom,4,0))</f>
        <v>188</v>
      </c>
      <c r="E98" s="5">
        <f t="shared" si="5"/>
        <v>1.5938558272456335E-3</v>
      </c>
      <c r="F98">
        <f>'Demand-Enforced'!D98</f>
        <v>69</v>
      </c>
      <c r="H98">
        <f t="shared" si="6"/>
        <v>196.65984915403919</v>
      </c>
    </row>
    <row r="99" spans="1:8" x14ac:dyDescent="0.25">
      <c r="A99" s="1">
        <v>5</v>
      </c>
      <c r="B99" s="1">
        <v>1</v>
      </c>
      <c r="C99" s="1">
        <v>5820</v>
      </c>
      <c r="D99" s="5">
        <f t="shared" si="7"/>
        <v>178</v>
      </c>
      <c r="E99" s="5">
        <f t="shared" si="5"/>
        <v>1.5127753577905685E-3</v>
      </c>
      <c r="F99">
        <f>'Demand-Enforced'!D99</f>
        <v>65</v>
      </c>
      <c r="H99">
        <f t="shared" si="6"/>
        <v>186.65563633892717</v>
      </c>
    </row>
    <row r="100" spans="1:8" x14ac:dyDescent="0.25">
      <c r="A100" s="1">
        <v>5</v>
      </c>
      <c r="B100" s="1">
        <v>2</v>
      </c>
      <c r="C100" s="1">
        <v>5880</v>
      </c>
      <c r="D100" s="5">
        <f t="shared" si="7"/>
        <v>168</v>
      </c>
      <c r="E100" s="5">
        <f t="shared" si="5"/>
        <v>1.424977465720774E-3</v>
      </c>
      <c r="F100">
        <f>'Demand-Enforced'!D100</f>
        <v>60</v>
      </c>
      <c r="H100">
        <f t="shared" si="6"/>
        <v>175.82258612488954</v>
      </c>
    </row>
    <row r="101" spans="1:8" x14ac:dyDescent="0.25">
      <c r="A101" s="1">
        <v>5</v>
      </c>
      <c r="B101" s="1">
        <v>3</v>
      </c>
      <c r="C101" s="1">
        <v>5940</v>
      </c>
      <c r="D101" s="5">
        <f t="shared" si="7"/>
        <v>162</v>
      </c>
      <c r="E101" s="5">
        <f t="shared" si="5"/>
        <v>1.3767770122220498E-3</v>
      </c>
      <c r="F101">
        <f>'Demand-Enforced'!D101</f>
        <v>54</v>
      </c>
      <c r="H101">
        <f t="shared" si="6"/>
        <v>169.87531426241731</v>
      </c>
    </row>
    <row r="102" spans="1:8" x14ac:dyDescent="0.25">
      <c r="A102" s="1">
        <v>5</v>
      </c>
      <c r="B102" s="1">
        <v>4</v>
      </c>
      <c r="C102" s="1">
        <v>6000</v>
      </c>
      <c r="D102" s="5">
        <f t="shared" si="7"/>
        <v>158</v>
      </c>
      <c r="E102" s="5">
        <f t="shared" si="5"/>
        <v>1.340066886880111E-3</v>
      </c>
      <c r="F102">
        <f>'Demand-Enforced'!D102</f>
        <v>53</v>
      </c>
      <c r="H102">
        <f t="shared" si="6"/>
        <v>165.34579058231913</v>
      </c>
    </row>
    <row r="103" spans="1:8" x14ac:dyDescent="0.25">
      <c r="A103" s="1">
        <v>5</v>
      </c>
      <c r="B103" s="1">
        <v>5</v>
      </c>
      <c r="C103" s="1">
        <v>6060</v>
      </c>
      <c r="D103" s="5">
        <f t="shared" si="7"/>
        <v>152</v>
      </c>
      <c r="E103" s="5">
        <f t="shared" si="5"/>
        <v>1.2900986905880422E-3</v>
      </c>
      <c r="F103">
        <f>'Demand-Enforced'!D103</f>
        <v>54</v>
      </c>
      <c r="H103">
        <f t="shared" si="6"/>
        <v>159.18040361486712</v>
      </c>
    </row>
    <row r="104" spans="1:8" x14ac:dyDescent="0.25">
      <c r="A104" s="1">
        <v>5</v>
      </c>
      <c r="B104" s="1">
        <v>6</v>
      </c>
      <c r="C104" s="1">
        <v>6120</v>
      </c>
      <c r="D104" s="5">
        <f t="shared" si="7"/>
        <v>160</v>
      </c>
      <c r="E104" s="5">
        <f t="shared" si="5"/>
        <v>1.3563301205789466E-3</v>
      </c>
      <c r="F104">
        <f>'Demand-Enforced'!D104</f>
        <v>60</v>
      </c>
      <c r="H104">
        <f t="shared" si="6"/>
        <v>167.35244954814101</v>
      </c>
    </row>
    <row r="105" spans="1:8" x14ac:dyDescent="0.25">
      <c r="A105" s="1">
        <v>5</v>
      </c>
      <c r="B105" s="1">
        <v>7</v>
      </c>
      <c r="C105" s="1">
        <v>6180</v>
      </c>
      <c r="D105" s="5">
        <f t="shared" si="7"/>
        <v>194</v>
      </c>
      <c r="E105" s="5">
        <f t="shared" si="5"/>
        <v>1.6466524120070723E-3</v>
      </c>
      <c r="F105">
        <f>'Demand-Enforced'!D105</f>
        <v>83</v>
      </c>
      <c r="H105">
        <f t="shared" si="6"/>
        <v>203.17422028946112</v>
      </c>
    </row>
    <row r="106" spans="1:8" x14ac:dyDescent="0.25">
      <c r="A106" s="1">
        <v>5</v>
      </c>
      <c r="B106" s="1">
        <v>8</v>
      </c>
      <c r="C106" s="1">
        <v>6240</v>
      </c>
      <c r="D106" s="5">
        <f t="shared" si="7"/>
        <v>224</v>
      </c>
      <c r="E106" s="5">
        <f t="shared" si="5"/>
        <v>1.8953148982718679E-3</v>
      </c>
      <c r="F106">
        <f>'Demand-Enforced'!D106</f>
        <v>117</v>
      </c>
      <c r="H106">
        <f t="shared" si="6"/>
        <v>233.85574505673645</v>
      </c>
    </row>
    <row r="107" spans="1:8" x14ac:dyDescent="0.25">
      <c r="A107" s="1">
        <v>5</v>
      </c>
      <c r="B107" s="1">
        <v>9</v>
      </c>
      <c r="C107" s="1">
        <v>6300</v>
      </c>
      <c r="D107" s="5">
        <f t="shared" si="7"/>
        <v>236</v>
      </c>
      <c r="E107" s="5">
        <f t="shared" si="5"/>
        <v>2.0042667791021129E-3</v>
      </c>
      <c r="F107">
        <f>'Demand-Enforced'!D107</f>
        <v>135</v>
      </c>
      <c r="H107">
        <f t="shared" si="6"/>
        <v>247.29890602704344</v>
      </c>
    </row>
    <row r="108" spans="1:8" x14ac:dyDescent="0.25">
      <c r="A108" s="1">
        <v>5</v>
      </c>
      <c r="B108" s="1">
        <v>10</v>
      </c>
      <c r="C108" s="1">
        <v>6360</v>
      </c>
      <c r="D108" s="5">
        <f t="shared" si="7"/>
        <v>255</v>
      </c>
      <c r="E108" s="5">
        <f t="shared" si="5"/>
        <v>2.1624797591070868E-3</v>
      </c>
      <c r="F108">
        <f>'Demand-Enforced'!D108</f>
        <v>142</v>
      </c>
      <c r="H108">
        <f t="shared" si="6"/>
        <v>266.82020792281031</v>
      </c>
    </row>
    <row r="109" spans="1:8" x14ac:dyDescent="0.25">
      <c r="A109" s="1">
        <v>5</v>
      </c>
      <c r="B109" s="1">
        <v>11</v>
      </c>
      <c r="C109" s="1">
        <v>6420</v>
      </c>
      <c r="D109" s="5">
        <f t="shared" si="7"/>
        <v>275</v>
      </c>
      <c r="E109" s="5">
        <f t="shared" si="5"/>
        <v>2.329531453078819E-3</v>
      </c>
      <c r="F109">
        <f>'Demand-Enforced'!D109</f>
        <v>136</v>
      </c>
      <c r="H109">
        <f t="shared" si="6"/>
        <v>287.43208534348025</v>
      </c>
    </row>
    <row r="110" spans="1:8" x14ac:dyDescent="0.25">
      <c r="A110" s="1">
        <v>5</v>
      </c>
      <c r="B110" s="1">
        <v>12</v>
      </c>
      <c r="C110" s="1">
        <v>6480</v>
      </c>
      <c r="D110" s="5">
        <f t="shared" si="7"/>
        <v>298</v>
      </c>
      <c r="E110" s="5">
        <f t="shared" si="5"/>
        <v>2.5303470344035682E-3</v>
      </c>
      <c r="F110">
        <f>'Demand-Enforced'!D110</f>
        <v>134</v>
      </c>
      <c r="H110">
        <f t="shared" si="6"/>
        <v>312.20996126928043</v>
      </c>
    </row>
    <row r="111" spans="1:8" x14ac:dyDescent="0.25">
      <c r="A111" s="1">
        <v>5</v>
      </c>
      <c r="B111" s="1">
        <v>13</v>
      </c>
      <c r="C111" s="1">
        <v>6540</v>
      </c>
      <c r="D111" s="5">
        <f t="shared" si="7"/>
        <v>307</v>
      </c>
      <c r="E111" s="5">
        <f t="shared" si="5"/>
        <v>2.6015870689756401E-3</v>
      </c>
      <c r="F111">
        <f>'Demand-Enforced'!D111</f>
        <v>127</v>
      </c>
      <c r="H111">
        <f t="shared" si="6"/>
        <v>321</v>
      </c>
    </row>
    <row r="112" spans="1:8" x14ac:dyDescent="0.25">
      <c r="A112" s="1">
        <v>5</v>
      </c>
      <c r="B112" s="1">
        <v>14</v>
      </c>
      <c r="C112" s="1">
        <v>6600</v>
      </c>
      <c r="D112" s="5">
        <f t="shared" si="7"/>
        <v>306</v>
      </c>
      <c r="E112" s="5">
        <f t="shared" si="5"/>
        <v>2.5972266367520367E-3</v>
      </c>
      <c r="F112">
        <f>'Demand-Enforced'!D112</f>
        <v>120</v>
      </c>
      <c r="H112">
        <f t="shared" si="6"/>
        <v>320.46198274104745</v>
      </c>
    </row>
    <row r="113" spans="1:8" x14ac:dyDescent="0.25">
      <c r="A113" s="1">
        <v>5</v>
      </c>
      <c r="B113" s="1">
        <v>15</v>
      </c>
      <c r="C113" s="1">
        <v>6660</v>
      </c>
      <c r="D113" s="5">
        <f t="shared" si="7"/>
        <v>304</v>
      </c>
      <c r="E113" s="5">
        <f t="shared" si="5"/>
        <v>2.5792865442113744E-3</v>
      </c>
      <c r="F113">
        <f>'Demand-Enforced'!D113</f>
        <v>122</v>
      </c>
      <c r="H113">
        <f t="shared" si="6"/>
        <v>318.24842249767642</v>
      </c>
    </row>
    <row r="114" spans="1:8" x14ac:dyDescent="0.25">
      <c r="A114" s="1">
        <v>5</v>
      </c>
      <c r="B114" s="1">
        <v>16</v>
      </c>
      <c r="C114" s="1">
        <v>6720</v>
      </c>
      <c r="D114" s="5">
        <f t="shared" si="7"/>
        <v>297</v>
      </c>
      <c r="E114" s="5">
        <f t="shared" si="5"/>
        <v>2.521068612985687E-3</v>
      </c>
      <c r="F114">
        <f>'Demand-Enforced'!D114</f>
        <v>125</v>
      </c>
      <c r="H114">
        <f t="shared" si="6"/>
        <v>311.06513190313797</v>
      </c>
    </row>
    <row r="115" spans="1:8" x14ac:dyDescent="0.25">
      <c r="A115" s="1">
        <v>5</v>
      </c>
      <c r="B115" s="1">
        <v>17</v>
      </c>
      <c r="C115" s="1">
        <v>6780</v>
      </c>
      <c r="D115" s="5">
        <f t="shared" si="7"/>
        <v>291</v>
      </c>
      <c r="E115" s="5">
        <f t="shared" si="5"/>
        <v>2.4694777575524872E-3</v>
      </c>
      <c r="F115">
        <f>'Demand-Enforced'!D115</f>
        <v>108</v>
      </c>
      <c r="H115">
        <f t="shared" si="6"/>
        <v>304.69953115444656</v>
      </c>
    </row>
    <row r="116" spans="1:8" x14ac:dyDescent="0.25">
      <c r="A116" s="1">
        <v>5</v>
      </c>
      <c r="B116" s="1">
        <v>18</v>
      </c>
      <c r="C116" s="1">
        <v>6840</v>
      </c>
      <c r="D116" s="5">
        <f t="shared" si="7"/>
        <v>269</v>
      </c>
      <c r="E116" s="5">
        <f t="shared" si="5"/>
        <v>2.2793275577476322E-3</v>
      </c>
      <c r="F116">
        <f>'Demand-Enforced'!D116</f>
        <v>116</v>
      </c>
      <c r="H116">
        <f t="shared" si="6"/>
        <v>281.23761636203028</v>
      </c>
    </row>
    <row r="117" spans="1:8" x14ac:dyDescent="0.25">
      <c r="A117" s="1">
        <v>5</v>
      </c>
      <c r="B117" s="1">
        <v>19</v>
      </c>
      <c r="C117" s="1">
        <v>6900</v>
      </c>
      <c r="D117" s="5">
        <f t="shared" si="7"/>
        <v>249</v>
      </c>
      <c r="E117" s="5">
        <f t="shared" si="5"/>
        <v>2.1146917789268086E-3</v>
      </c>
      <c r="F117">
        <f>'Demand-Enforced'!D117</f>
        <v>116</v>
      </c>
      <c r="H117">
        <f t="shared" si="6"/>
        <v>260.92382958483319</v>
      </c>
    </row>
    <row r="118" spans="1:8" x14ac:dyDescent="0.25">
      <c r="A118" s="1">
        <v>5</v>
      </c>
      <c r="B118" s="1">
        <v>20</v>
      </c>
      <c r="C118" s="1">
        <v>6960</v>
      </c>
      <c r="D118" s="5">
        <f t="shared" si="7"/>
        <v>247</v>
      </c>
      <c r="E118" s="5">
        <f t="shared" si="5"/>
        <v>2.0954823072390589E-3</v>
      </c>
      <c r="F118">
        <f>'Demand-Enforced'!D118</f>
        <v>107</v>
      </c>
      <c r="H118">
        <f t="shared" si="6"/>
        <v>258.55364544404426</v>
      </c>
    </row>
    <row r="119" spans="1:8" x14ac:dyDescent="0.25">
      <c r="A119" s="1">
        <v>5</v>
      </c>
      <c r="B119" s="1">
        <v>21</v>
      </c>
      <c r="C119" s="1">
        <v>7020</v>
      </c>
      <c r="D119" s="5">
        <f t="shared" si="7"/>
        <v>244</v>
      </c>
      <c r="E119" s="5">
        <f t="shared" si="5"/>
        <v>2.0663145511487565E-3</v>
      </c>
      <c r="F119">
        <f>'Demand-Enforced'!D119</f>
        <v>100</v>
      </c>
      <c r="H119">
        <f t="shared" si="6"/>
        <v>254.95474621186375</v>
      </c>
    </row>
    <row r="120" spans="1:8" x14ac:dyDescent="0.25">
      <c r="A120" s="1">
        <v>5</v>
      </c>
      <c r="B120" s="1">
        <v>22</v>
      </c>
      <c r="C120" s="1">
        <v>7080</v>
      </c>
      <c r="D120" s="5">
        <f t="shared" si="7"/>
        <v>234</v>
      </c>
      <c r="E120" s="5">
        <f t="shared" si="5"/>
        <v>1.9833484893807801E-3</v>
      </c>
      <c r="F120">
        <f>'Demand-Enforced'!D120</f>
        <v>96</v>
      </c>
      <c r="H120">
        <f t="shared" si="6"/>
        <v>244.71787728477202</v>
      </c>
    </row>
    <row r="121" spans="1:8" x14ac:dyDescent="0.25">
      <c r="A121" s="1">
        <v>5</v>
      </c>
      <c r="B121" s="1">
        <v>23</v>
      </c>
      <c r="C121" s="1">
        <v>7140</v>
      </c>
      <c r="D121" s="5">
        <f t="shared" si="7"/>
        <v>218</v>
      </c>
      <c r="E121" s="5">
        <f t="shared" si="5"/>
        <v>1.8477626171307081E-3</v>
      </c>
      <c r="F121">
        <f>'Demand-Enforced'!D121</f>
        <v>85</v>
      </c>
      <c r="H121">
        <f t="shared" si="6"/>
        <v>227.98844873275738</v>
      </c>
    </row>
    <row r="122" spans="1:8" x14ac:dyDescent="0.25">
      <c r="A122" s="1">
        <v>6</v>
      </c>
      <c r="B122" s="1">
        <v>0</v>
      </c>
      <c r="C122" s="1">
        <v>7200</v>
      </c>
      <c r="D122" s="5">
        <f t="shared" si="7"/>
        <v>181</v>
      </c>
      <c r="E122" s="5">
        <f t="shared" si="5"/>
        <v>1.5938558272456335E-3</v>
      </c>
      <c r="F122">
        <f>'Demand-Enforced'!D122</f>
        <v>68</v>
      </c>
      <c r="H122">
        <f t="shared" si="6"/>
        <v>196.65984915403919</v>
      </c>
    </row>
    <row r="123" spans="1:8" x14ac:dyDescent="0.25">
      <c r="A123" s="1">
        <v>6</v>
      </c>
      <c r="B123" s="1">
        <v>1</v>
      </c>
      <c r="C123" s="1">
        <v>7260</v>
      </c>
      <c r="D123" s="5">
        <f t="shared" si="7"/>
        <v>172</v>
      </c>
      <c r="E123" s="5">
        <f t="shared" si="5"/>
        <v>1.5127753577905685E-3</v>
      </c>
      <c r="F123">
        <f>'Demand-Enforced'!D123</f>
        <v>65</v>
      </c>
      <c r="H123">
        <f t="shared" si="6"/>
        <v>186.65563633892717</v>
      </c>
    </row>
    <row r="124" spans="1:8" x14ac:dyDescent="0.25">
      <c r="A124" s="1">
        <v>6</v>
      </c>
      <c r="B124" s="1">
        <v>2</v>
      </c>
      <c r="C124" s="1">
        <v>7320</v>
      </c>
      <c r="D124" s="5">
        <f t="shared" si="7"/>
        <v>162</v>
      </c>
      <c r="E124" s="5">
        <f t="shared" si="5"/>
        <v>1.424977465720774E-3</v>
      </c>
      <c r="F124">
        <f>'Demand-Enforced'!D124</f>
        <v>60</v>
      </c>
      <c r="H124">
        <f t="shared" si="6"/>
        <v>175.82258612488954</v>
      </c>
    </row>
    <row r="125" spans="1:8" x14ac:dyDescent="0.25">
      <c r="A125" s="1">
        <v>6</v>
      </c>
      <c r="B125" s="1">
        <v>3</v>
      </c>
      <c r="C125" s="1">
        <v>7380</v>
      </c>
      <c r="D125" s="5">
        <f t="shared" si="7"/>
        <v>156</v>
      </c>
      <c r="E125" s="5">
        <f t="shared" si="5"/>
        <v>1.3767770122220498E-3</v>
      </c>
      <c r="F125">
        <f>'Demand-Enforced'!D125</f>
        <v>53</v>
      </c>
      <c r="H125">
        <f t="shared" si="6"/>
        <v>169.87531426241731</v>
      </c>
    </row>
    <row r="126" spans="1:8" x14ac:dyDescent="0.25">
      <c r="A126" s="1">
        <v>6</v>
      </c>
      <c r="B126" s="1">
        <v>4</v>
      </c>
      <c r="C126" s="1">
        <v>7440</v>
      </c>
      <c r="D126" s="5">
        <f t="shared" si="7"/>
        <v>152</v>
      </c>
      <c r="E126" s="5">
        <f t="shared" si="5"/>
        <v>1.340066886880111E-3</v>
      </c>
      <c r="F126">
        <f>'Demand-Enforced'!D126</f>
        <v>54</v>
      </c>
      <c r="H126">
        <f t="shared" si="6"/>
        <v>165.34579058231913</v>
      </c>
    </row>
    <row r="127" spans="1:8" x14ac:dyDescent="0.25">
      <c r="A127" s="1">
        <v>6</v>
      </c>
      <c r="B127" s="1">
        <v>5</v>
      </c>
      <c r="C127" s="1">
        <v>7500</v>
      </c>
      <c r="D127" s="5">
        <f t="shared" si="7"/>
        <v>146</v>
      </c>
      <c r="E127" s="5">
        <f t="shared" si="5"/>
        <v>1.2900986905880422E-3</v>
      </c>
      <c r="F127">
        <f>'Demand-Enforced'!D127</f>
        <v>53</v>
      </c>
      <c r="H127">
        <f t="shared" si="6"/>
        <v>159.18040361486712</v>
      </c>
    </row>
    <row r="128" spans="1:8" x14ac:dyDescent="0.25">
      <c r="A128" s="1">
        <v>6</v>
      </c>
      <c r="B128" s="1">
        <v>6</v>
      </c>
      <c r="C128" s="1">
        <v>7560</v>
      </c>
      <c r="D128" s="5">
        <f t="shared" si="7"/>
        <v>154</v>
      </c>
      <c r="E128" s="5">
        <f t="shared" si="5"/>
        <v>1.3563301205789466E-3</v>
      </c>
      <c r="F128">
        <f>'Demand-Enforced'!D128</f>
        <v>60</v>
      </c>
      <c r="H128">
        <f t="shared" si="6"/>
        <v>167.35244954814101</v>
      </c>
    </row>
    <row r="129" spans="1:8" x14ac:dyDescent="0.25">
      <c r="A129" s="1">
        <v>6</v>
      </c>
      <c r="B129" s="1">
        <v>7</v>
      </c>
      <c r="C129" s="1">
        <v>7620</v>
      </c>
      <c r="D129" s="5">
        <f t="shared" si="7"/>
        <v>187</v>
      </c>
      <c r="E129" s="5">
        <f t="shared" si="5"/>
        <v>1.6466524120070723E-3</v>
      </c>
      <c r="F129">
        <f>'Demand-Enforced'!D129</f>
        <v>85</v>
      </c>
      <c r="H129">
        <f t="shared" si="6"/>
        <v>203.17422028946112</v>
      </c>
    </row>
    <row r="130" spans="1:8" x14ac:dyDescent="0.25">
      <c r="A130" s="1">
        <v>6</v>
      </c>
      <c r="B130" s="1">
        <v>8</v>
      </c>
      <c r="C130" s="1">
        <v>7680</v>
      </c>
      <c r="D130" s="5">
        <f t="shared" ref="D130:D161" si="8">IF(c_S_type="As_components",VLOOKUP(C130,T_S_comp_constructed,4,0),VLOOKUP(C130,T_S_fully_custom,4,0))</f>
        <v>215</v>
      </c>
      <c r="E130" s="5">
        <f t="shared" ref="E130:E193" si="9">IF(c_S_type="As_components",VLOOKUP($C130,T_S_comp_constructed,5,0),VLOOKUP($C130,T_S_fully_custom,5,0))</f>
        <v>1.8953148982718679E-3</v>
      </c>
      <c r="F130">
        <f>'Demand-Enforced'!D130</f>
        <v>116</v>
      </c>
      <c r="H130">
        <f t="shared" si="6"/>
        <v>233.85574505673645</v>
      </c>
    </row>
    <row r="131" spans="1:8" x14ac:dyDescent="0.25">
      <c r="A131" s="1">
        <v>6</v>
      </c>
      <c r="B131" s="1">
        <v>9</v>
      </c>
      <c r="C131" s="1">
        <v>7740</v>
      </c>
      <c r="D131" s="5">
        <f t="shared" si="8"/>
        <v>228</v>
      </c>
      <c r="E131" s="5">
        <f t="shared" si="9"/>
        <v>2.0042667791021129E-3</v>
      </c>
      <c r="F131">
        <f>'Demand-Enforced'!D131</f>
        <v>137</v>
      </c>
      <c r="H131">
        <f t="shared" ref="H131:H194" si="10">E131/MAX(E:E)*MAX(D:D)</f>
        <v>247.29890602704344</v>
      </c>
    </row>
    <row r="132" spans="1:8" x14ac:dyDescent="0.25">
      <c r="A132" s="1">
        <v>6</v>
      </c>
      <c r="B132" s="1">
        <v>10</v>
      </c>
      <c r="C132" s="1">
        <v>7800</v>
      </c>
      <c r="D132" s="5">
        <f t="shared" si="8"/>
        <v>245</v>
      </c>
      <c r="E132" s="5">
        <f t="shared" si="9"/>
        <v>2.1624797591070868E-3</v>
      </c>
      <c r="F132">
        <f>'Demand-Enforced'!D132</f>
        <v>148</v>
      </c>
      <c r="H132">
        <f t="shared" si="10"/>
        <v>266.82020792281031</v>
      </c>
    </row>
    <row r="133" spans="1:8" x14ac:dyDescent="0.25">
      <c r="A133" s="1">
        <v>6</v>
      </c>
      <c r="B133" s="1">
        <v>11</v>
      </c>
      <c r="C133" s="1">
        <v>7860</v>
      </c>
      <c r="D133" s="5">
        <f t="shared" si="8"/>
        <v>264</v>
      </c>
      <c r="E133" s="5">
        <f t="shared" si="9"/>
        <v>2.329531453078819E-3</v>
      </c>
      <c r="F133">
        <f>'Demand-Enforced'!D133</f>
        <v>147</v>
      </c>
      <c r="H133">
        <f t="shared" si="10"/>
        <v>287.43208534348025</v>
      </c>
    </row>
    <row r="134" spans="1:8" x14ac:dyDescent="0.25">
      <c r="A134" s="1">
        <v>6</v>
      </c>
      <c r="B134" s="1">
        <v>12</v>
      </c>
      <c r="C134" s="1">
        <v>7920</v>
      </c>
      <c r="D134" s="5">
        <f t="shared" si="8"/>
        <v>287</v>
      </c>
      <c r="E134" s="5">
        <f t="shared" si="9"/>
        <v>2.5303470344035682E-3</v>
      </c>
      <c r="F134">
        <f>'Demand-Enforced'!D134</f>
        <v>138</v>
      </c>
      <c r="H134">
        <f t="shared" si="10"/>
        <v>312.20996126928043</v>
      </c>
    </row>
    <row r="135" spans="1:8" x14ac:dyDescent="0.25">
      <c r="A135" s="1">
        <v>6</v>
      </c>
      <c r="B135" s="1">
        <v>13</v>
      </c>
      <c r="C135" s="1">
        <v>7980</v>
      </c>
      <c r="D135" s="5">
        <f t="shared" si="8"/>
        <v>295</v>
      </c>
      <c r="E135" s="5">
        <f t="shared" si="9"/>
        <v>2.6015870689756401E-3</v>
      </c>
      <c r="F135">
        <f>'Demand-Enforced'!D135</f>
        <v>133</v>
      </c>
      <c r="H135">
        <f t="shared" si="10"/>
        <v>321</v>
      </c>
    </row>
    <row r="136" spans="1:8" x14ac:dyDescent="0.25">
      <c r="A136" s="1">
        <v>6</v>
      </c>
      <c r="B136" s="1">
        <v>14</v>
      </c>
      <c r="C136" s="1">
        <v>8040</v>
      </c>
      <c r="D136" s="5">
        <f t="shared" si="8"/>
        <v>295</v>
      </c>
      <c r="E136" s="5">
        <f t="shared" si="9"/>
        <v>2.5972266367520367E-3</v>
      </c>
      <c r="F136">
        <f>'Demand-Enforced'!D136</f>
        <v>121</v>
      </c>
      <c r="H136">
        <f t="shared" si="10"/>
        <v>320.46198274104745</v>
      </c>
    </row>
    <row r="137" spans="1:8" x14ac:dyDescent="0.25">
      <c r="A137" s="1">
        <v>6</v>
      </c>
      <c r="B137" s="1">
        <v>15</v>
      </c>
      <c r="C137" s="1">
        <v>8100</v>
      </c>
      <c r="D137" s="5">
        <f t="shared" si="8"/>
        <v>293</v>
      </c>
      <c r="E137" s="5">
        <f t="shared" si="9"/>
        <v>2.5792865442113744E-3</v>
      </c>
      <c r="F137">
        <f>'Demand-Enforced'!D137</f>
        <v>124</v>
      </c>
      <c r="H137">
        <f t="shared" si="10"/>
        <v>318.24842249767642</v>
      </c>
    </row>
    <row r="138" spans="1:8" x14ac:dyDescent="0.25">
      <c r="A138" s="1">
        <v>6</v>
      </c>
      <c r="B138" s="1">
        <v>16</v>
      </c>
      <c r="C138" s="1">
        <v>8160</v>
      </c>
      <c r="D138" s="5">
        <f t="shared" si="8"/>
        <v>286</v>
      </c>
      <c r="E138" s="5">
        <f t="shared" si="9"/>
        <v>2.521068612985687E-3</v>
      </c>
      <c r="F138">
        <f>'Demand-Enforced'!D138</f>
        <v>128</v>
      </c>
      <c r="H138">
        <f t="shared" si="10"/>
        <v>311.06513190313797</v>
      </c>
    </row>
    <row r="139" spans="1:8" x14ac:dyDescent="0.25">
      <c r="A139" s="1">
        <v>6</v>
      </c>
      <c r="B139" s="1">
        <v>17</v>
      </c>
      <c r="C139" s="1">
        <v>8220</v>
      </c>
      <c r="D139" s="5">
        <f t="shared" si="8"/>
        <v>280</v>
      </c>
      <c r="E139" s="5">
        <f t="shared" si="9"/>
        <v>2.4694777575524872E-3</v>
      </c>
      <c r="F139">
        <f>'Demand-Enforced'!D139</f>
        <v>113</v>
      </c>
      <c r="H139">
        <f t="shared" si="10"/>
        <v>304.69953115444656</v>
      </c>
    </row>
    <row r="140" spans="1:8" x14ac:dyDescent="0.25">
      <c r="A140" s="1">
        <v>6</v>
      </c>
      <c r="B140" s="1">
        <v>18</v>
      </c>
      <c r="C140" s="1">
        <v>8280</v>
      </c>
      <c r="D140" s="5">
        <f t="shared" si="8"/>
        <v>259</v>
      </c>
      <c r="E140" s="5">
        <f t="shared" si="9"/>
        <v>2.2793275577476322E-3</v>
      </c>
      <c r="F140">
        <f>'Demand-Enforced'!D140</f>
        <v>114</v>
      </c>
      <c r="H140">
        <f t="shared" si="10"/>
        <v>281.23761636203028</v>
      </c>
    </row>
    <row r="141" spans="1:8" x14ac:dyDescent="0.25">
      <c r="A141" s="1">
        <v>6</v>
      </c>
      <c r="B141" s="1">
        <v>19</v>
      </c>
      <c r="C141" s="1">
        <v>8340</v>
      </c>
      <c r="D141" s="5">
        <f t="shared" si="8"/>
        <v>240</v>
      </c>
      <c r="E141" s="5">
        <f t="shared" si="9"/>
        <v>2.1146917789268086E-3</v>
      </c>
      <c r="F141">
        <f>'Demand-Enforced'!D141</f>
        <v>116</v>
      </c>
      <c r="H141">
        <f t="shared" si="10"/>
        <v>260.92382958483319</v>
      </c>
    </row>
    <row r="142" spans="1:8" x14ac:dyDescent="0.25">
      <c r="A142" s="1">
        <v>6</v>
      </c>
      <c r="B142" s="1">
        <v>20</v>
      </c>
      <c r="C142" s="1">
        <v>8400</v>
      </c>
      <c r="D142" s="5">
        <f t="shared" si="8"/>
        <v>238</v>
      </c>
      <c r="E142" s="5">
        <f t="shared" si="9"/>
        <v>2.0954823072390589E-3</v>
      </c>
      <c r="F142">
        <f>'Demand-Enforced'!D142</f>
        <v>111</v>
      </c>
      <c r="H142">
        <f t="shared" si="10"/>
        <v>258.55364544404426</v>
      </c>
    </row>
    <row r="143" spans="1:8" x14ac:dyDescent="0.25">
      <c r="A143" s="1">
        <v>6</v>
      </c>
      <c r="B143" s="1">
        <v>21</v>
      </c>
      <c r="C143" s="1">
        <v>8460</v>
      </c>
      <c r="D143" s="5">
        <f t="shared" si="8"/>
        <v>235</v>
      </c>
      <c r="E143" s="5">
        <f t="shared" si="9"/>
        <v>2.0663145511487565E-3</v>
      </c>
      <c r="F143">
        <f>'Demand-Enforced'!D143</f>
        <v>103</v>
      </c>
      <c r="H143">
        <f t="shared" si="10"/>
        <v>254.95474621186375</v>
      </c>
    </row>
    <row r="144" spans="1:8" x14ac:dyDescent="0.25">
      <c r="A144" s="1">
        <v>6</v>
      </c>
      <c r="B144" s="1">
        <v>22</v>
      </c>
      <c r="C144" s="1">
        <v>8520</v>
      </c>
      <c r="D144" s="5">
        <f t="shared" si="8"/>
        <v>225</v>
      </c>
      <c r="E144" s="5">
        <f t="shared" si="9"/>
        <v>1.9833484893807801E-3</v>
      </c>
      <c r="F144">
        <f>'Demand-Enforced'!D144</f>
        <v>91</v>
      </c>
      <c r="H144">
        <f t="shared" si="10"/>
        <v>244.71787728477202</v>
      </c>
    </row>
    <row r="145" spans="1:8" x14ac:dyDescent="0.25">
      <c r="A145" s="1">
        <v>6</v>
      </c>
      <c r="B145" s="1">
        <v>23</v>
      </c>
      <c r="C145" s="1">
        <v>8580</v>
      </c>
      <c r="D145" s="5">
        <f t="shared" si="8"/>
        <v>210</v>
      </c>
      <c r="E145" s="5">
        <f t="shared" si="9"/>
        <v>1.8477626171307081E-3</v>
      </c>
      <c r="F145">
        <f>'Demand-Enforced'!D145</f>
        <v>86</v>
      </c>
      <c r="H145">
        <f t="shared" si="10"/>
        <v>227.98844873275738</v>
      </c>
    </row>
    <row r="146" spans="1:8" x14ac:dyDescent="0.25">
      <c r="A146" s="1">
        <v>7</v>
      </c>
      <c r="B146" s="1">
        <v>0</v>
      </c>
      <c r="C146" s="1">
        <v>8640</v>
      </c>
      <c r="D146" s="5">
        <f t="shared" si="8"/>
        <v>175</v>
      </c>
      <c r="E146" s="5">
        <f t="shared" si="9"/>
        <v>1.5938558272456335E-3</v>
      </c>
      <c r="F146">
        <f>'Demand-Enforced'!D146</f>
        <v>70</v>
      </c>
      <c r="H146">
        <f t="shared" si="10"/>
        <v>196.65984915403919</v>
      </c>
    </row>
    <row r="147" spans="1:8" x14ac:dyDescent="0.25">
      <c r="A147" s="1">
        <v>7</v>
      </c>
      <c r="B147" s="1">
        <v>1</v>
      </c>
      <c r="C147" s="1">
        <v>8700</v>
      </c>
      <c r="D147" s="5">
        <f t="shared" si="8"/>
        <v>166</v>
      </c>
      <c r="E147" s="5">
        <f t="shared" si="9"/>
        <v>1.5127753577905685E-3</v>
      </c>
      <c r="F147">
        <f>'Demand-Enforced'!D147</f>
        <v>68</v>
      </c>
      <c r="H147">
        <f t="shared" si="10"/>
        <v>186.65563633892717</v>
      </c>
    </row>
    <row r="148" spans="1:8" x14ac:dyDescent="0.25">
      <c r="A148" s="1">
        <v>7</v>
      </c>
      <c r="B148" s="1">
        <v>2</v>
      </c>
      <c r="C148" s="1">
        <v>8760</v>
      </c>
      <c r="D148" s="5">
        <f t="shared" si="8"/>
        <v>157</v>
      </c>
      <c r="E148" s="5">
        <f t="shared" si="9"/>
        <v>1.424977465720774E-3</v>
      </c>
      <c r="F148">
        <f>'Demand-Enforced'!D148</f>
        <v>60</v>
      </c>
      <c r="H148">
        <f t="shared" si="10"/>
        <v>175.82258612488954</v>
      </c>
    </row>
    <row r="149" spans="1:8" x14ac:dyDescent="0.25">
      <c r="A149" s="1">
        <v>7</v>
      </c>
      <c r="B149" s="1">
        <v>3</v>
      </c>
      <c r="C149" s="1">
        <v>8820</v>
      </c>
      <c r="D149" s="5">
        <f t="shared" si="8"/>
        <v>151</v>
      </c>
      <c r="E149" s="5">
        <f t="shared" si="9"/>
        <v>1.3767770122220498E-3</v>
      </c>
      <c r="F149">
        <f>'Demand-Enforced'!D149</f>
        <v>58</v>
      </c>
      <c r="H149">
        <f t="shared" si="10"/>
        <v>169.87531426241731</v>
      </c>
    </row>
    <row r="150" spans="1:8" x14ac:dyDescent="0.25">
      <c r="A150" s="1">
        <v>7</v>
      </c>
      <c r="B150" s="1">
        <v>4</v>
      </c>
      <c r="C150" s="1">
        <v>8880</v>
      </c>
      <c r="D150" s="5">
        <f t="shared" si="8"/>
        <v>147</v>
      </c>
      <c r="E150" s="5">
        <f t="shared" si="9"/>
        <v>1.340066886880111E-3</v>
      </c>
      <c r="F150">
        <f>'Demand-Enforced'!D150</f>
        <v>55</v>
      </c>
      <c r="H150">
        <f t="shared" si="10"/>
        <v>165.34579058231913</v>
      </c>
    </row>
    <row r="151" spans="1:8" x14ac:dyDescent="0.25">
      <c r="A151" s="1">
        <v>7</v>
      </c>
      <c r="B151" s="1">
        <v>5</v>
      </c>
      <c r="C151" s="1">
        <v>8940</v>
      </c>
      <c r="D151" s="5">
        <f t="shared" si="8"/>
        <v>142</v>
      </c>
      <c r="E151" s="5">
        <f t="shared" si="9"/>
        <v>1.2900986905880422E-3</v>
      </c>
      <c r="F151">
        <f>'Demand-Enforced'!D151</f>
        <v>59</v>
      </c>
      <c r="H151">
        <f t="shared" si="10"/>
        <v>159.18040361486712</v>
      </c>
    </row>
    <row r="152" spans="1:8" x14ac:dyDescent="0.25">
      <c r="A152" s="1">
        <v>7</v>
      </c>
      <c r="B152" s="1">
        <v>6</v>
      </c>
      <c r="C152" s="1">
        <v>9000</v>
      </c>
      <c r="D152" s="5">
        <f t="shared" si="8"/>
        <v>149</v>
      </c>
      <c r="E152" s="5">
        <f t="shared" si="9"/>
        <v>1.3563301205789466E-3</v>
      </c>
      <c r="F152">
        <f>'Demand-Enforced'!D152</f>
        <v>62</v>
      </c>
      <c r="H152">
        <f t="shared" si="10"/>
        <v>167.35244954814101</v>
      </c>
    </row>
    <row r="153" spans="1:8" x14ac:dyDescent="0.25">
      <c r="A153" s="1">
        <v>7</v>
      </c>
      <c r="B153" s="1">
        <v>7</v>
      </c>
      <c r="C153" s="1">
        <v>9060</v>
      </c>
      <c r="D153" s="5">
        <f t="shared" si="8"/>
        <v>181</v>
      </c>
      <c r="E153" s="5">
        <f t="shared" si="9"/>
        <v>1.6466524120070723E-3</v>
      </c>
      <c r="F153">
        <f>'Demand-Enforced'!D153</f>
        <v>89</v>
      </c>
      <c r="H153">
        <f t="shared" si="10"/>
        <v>203.17422028946112</v>
      </c>
    </row>
    <row r="154" spans="1:8" x14ac:dyDescent="0.25">
      <c r="A154" s="1">
        <v>7</v>
      </c>
      <c r="B154" s="1">
        <v>8</v>
      </c>
      <c r="C154" s="1">
        <v>9120</v>
      </c>
      <c r="D154" s="5">
        <f t="shared" si="8"/>
        <v>208</v>
      </c>
      <c r="E154" s="5">
        <f t="shared" si="9"/>
        <v>1.8953148982718679E-3</v>
      </c>
      <c r="F154">
        <f>'Demand-Enforced'!D154</f>
        <v>123</v>
      </c>
      <c r="H154">
        <f t="shared" si="10"/>
        <v>233.85574505673645</v>
      </c>
    </row>
    <row r="155" spans="1:8" x14ac:dyDescent="0.25">
      <c r="A155" s="1">
        <v>7</v>
      </c>
      <c r="B155" s="1">
        <v>9</v>
      </c>
      <c r="C155" s="1">
        <v>9180</v>
      </c>
      <c r="D155" s="5">
        <f t="shared" si="8"/>
        <v>220</v>
      </c>
      <c r="E155" s="5">
        <f t="shared" si="9"/>
        <v>2.0042667791021129E-3</v>
      </c>
      <c r="F155">
        <f>'Demand-Enforced'!D155</f>
        <v>148</v>
      </c>
      <c r="H155">
        <f t="shared" si="10"/>
        <v>247.29890602704344</v>
      </c>
    </row>
    <row r="156" spans="1:8" x14ac:dyDescent="0.25">
      <c r="A156" s="1">
        <v>7</v>
      </c>
      <c r="B156" s="1">
        <v>10</v>
      </c>
      <c r="C156" s="1">
        <v>9240</v>
      </c>
      <c r="D156" s="5">
        <f t="shared" si="8"/>
        <v>238</v>
      </c>
      <c r="E156" s="5">
        <f t="shared" si="9"/>
        <v>2.1624797591070868E-3</v>
      </c>
      <c r="F156">
        <f>'Demand-Enforced'!D156</f>
        <v>157</v>
      </c>
      <c r="H156">
        <f t="shared" si="10"/>
        <v>266.82020792281031</v>
      </c>
    </row>
    <row r="157" spans="1:8" x14ac:dyDescent="0.25">
      <c r="A157" s="1">
        <v>7</v>
      </c>
      <c r="B157" s="1">
        <v>11</v>
      </c>
      <c r="C157" s="1">
        <v>9300</v>
      </c>
      <c r="D157" s="5">
        <f t="shared" si="8"/>
        <v>256</v>
      </c>
      <c r="E157" s="5">
        <f t="shared" si="9"/>
        <v>2.329531453078819E-3</v>
      </c>
      <c r="F157">
        <f>'Demand-Enforced'!D157</f>
        <v>149</v>
      </c>
      <c r="H157">
        <f t="shared" si="10"/>
        <v>287.43208534348025</v>
      </c>
    </row>
    <row r="158" spans="1:8" x14ac:dyDescent="0.25">
      <c r="A158" s="1">
        <v>7</v>
      </c>
      <c r="B158" s="1">
        <v>12</v>
      </c>
      <c r="C158" s="1">
        <v>9360</v>
      </c>
      <c r="D158" s="5">
        <f t="shared" si="8"/>
        <v>278</v>
      </c>
      <c r="E158" s="5">
        <f t="shared" si="9"/>
        <v>2.5303470344035682E-3</v>
      </c>
      <c r="F158">
        <f>'Demand-Enforced'!D158</f>
        <v>147</v>
      </c>
      <c r="H158">
        <f t="shared" si="10"/>
        <v>312.20996126928043</v>
      </c>
    </row>
    <row r="159" spans="1:8" x14ac:dyDescent="0.25">
      <c r="A159" s="1">
        <v>7</v>
      </c>
      <c r="B159" s="1">
        <v>13</v>
      </c>
      <c r="C159" s="1">
        <v>9420</v>
      </c>
      <c r="D159" s="5">
        <f t="shared" si="8"/>
        <v>286</v>
      </c>
      <c r="E159" s="5">
        <f t="shared" si="9"/>
        <v>2.6015870689756401E-3</v>
      </c>
      <c r="F159">
        <f>'Demand-Enforced'!D159</f>
        <v>137</v>
      </c>
      <c r="H159">
        <f t="shared" si="10"/>
        <v>321</v>
      </c>
    </row>
    <row r="160" spans="1:8" x14ac:dyDescent="0.25">
      <c r="A160" s="1">
        <v>7</v>
      </c>
      <c r="B160" s="1">
        <v>14</v>
      </c>
      <c r="C160" s="1">
        <v>9480</v>
      </c>
      <c r="D160" s="5">
        <f t="shared" si="8"/>
        <v>285</v>
      </c>
      <c r="E160" s="5">
        <f t="shared" si="9"/>
        <v>2.5972266367520367E-3</v>
      </c>
      <c r="F160">
        <f>'Demand-Enforced'!D160</f>
        <v>121</v>
      </c>
      <c r="H160">
        <f t="shared" si="10"/>
        <v>320.46198274104745</v>
      </c>
    </row>
    <row r="161" spans="1:8" x14ac:dyDescent="0.25">
      <c r="A161" s="1">
        <v>7</v>
      </c>
      <c r="B161" s="1">
        <v>15</v>
      </c>
      <c r="C161" s="1">
        <v>9540</v>
      </c>
      <c r="D161" s="5">
        <f t="shared" si="8"/>
        <v>284</v>
      </c>
      <c r="E161" s="5">
        <f t="shared" si="9"/>
        <v>2.5792865442113744E-3</v>
      </c>
      <c r="F161">
        <f>'Demand-Enforced'!D161</f>
        <v>129</v>
      </c>
      <c r="H161">
        <f t="shared" si="10"/>
        <v>318.24842249767642</v>
      </c>
    </row>
    <row r="162" spans="1:8" x14ac:dyDescent="0.25">
      <c r="A162" s="1">
        <v>7</v>
      </c>
      <c r="B162" s="1">
        <v>16</v>
      </c>
      <c r="C162" s="1">
        <v>9600</v>
      </c>
      <c r="D162" s="5">
        <f t="shared" ref="D162:D225" si="11">IF(c_S_type="As_components",VLOOKUP(C162,T_S_comp_constructed,4,0),VLOOKUP(C162,T_S_fully_custom,4,0))</f>
        <v>277</v>
      </c>
      <c r="E162" s="5">
        <f t="shared" si="9"/>
        <v>2.521068612985687E-3</v>
      </c>
      <c r="F162">
        <f>'Demand-Enforced'!D162</f>
        <v>128</v>
      </c>
      <c r="H162">
        <f t="shared" si="10"/>
        <v>311.06513190313797</v>
      </c>
    </row>
    <row r="163" spans="1:8" x14ac:dyDescent="0.25">
      <c r="A163" s="1">
        <v>7</v>
      </c>
      <c r="B163" s="1">
        <v>17</v>
      </c>
      <c r="C163" s="1">
        <v>9660</v>
      </c>
      <c r="D163" s="5">
        <f t="shared" si="11"/>
        <v>271</v>
      </c>
      <c r="E163" s="5">
        <f t="shared" si="9"/>
        <v>2.4694777575524872E-3</v>
      </c>
      <c r="F163">
        <f>'Demand-Enforced'!D163</f>
        <v>119</v>
      </c>
      <c r="H163">
        <f t="shared" si="10"/>
        <v>304.69953115444656</v>
      </c>
    </row>
    <row r="164" spans="1:8" x14ac:dyDescent="0.25">
      <c r="A164" s="1">
        <v>7</v>
      </c>
      <c r="B164" s="1">
        <v>18</v>
      </c>
      <c r="C164" s="1">
        <v>9720</v>
      </c>
      <c r="D164" s="5">
        <f t="shared" si="11"/>
        <v>251</v>
      </c>
      <c r="E164" s="5">
        <f t="shared" si="9"/>
        <v>2.2793275577476322E-3</v>
      </c>
      <c r="F164">
        <f>'Demand-Enforced'!D164</f>
        <v>126</v>
      </c>
      <c r="H164">
        <f t="shared" si="10"/>
        <v>281.23761636203028</v>
      </c>
    </row>
    <row r="165" spans="1:8" x14ac:dyDescent="0.25">
      <c r="A165" s="1">
        <v>7</v>
      </c>
      <c r="B165" s="1">
        <v>19</v>
      </c>
      <c r="C165" s="1">
        <v>9780</v>
      </c>
      <c r="D165" s="5">
        <f t="shared" si="11"/>
        <v>232</v>
      </c>
      <c r="E165" s="5">
        <f t="shared" si="9"/>
        <v>2.1146917789268086E-3</v>
      </c>
      <c r="F165">
        <f>'Demand-Enforced'!D165</f>
        <v>120</v>
      </c>
      <c r="H165">
        <f t="shared" si="10"/>
        <v>260.92382958483319</v>
      </c>
    </row>
    <row r="166" spans="1:8" x14ac:dyDescent="0.25">
      <c r="A166" s="1">
        <v>7</v>
      </c>
      <c r="B166" s="1">
        <v>20</v>
      </c>
      <c r="C166" s="1">
        <v>9840</v>
      </c>
      <c r="D166" s="5">
        <f t="shared" si="11"/>
        <v>230</v>
      </c>
      <c r="E166" s="5">
        <f t="shared" si="9"/>
        <v>2.0954823072390589E-3</v>
      </c>
      <c r="F166">
        <f>'Demand-Enforced'!D166</f>
        <v>120</v>
      </c>
      <c r="H166">
        <f t="shared" si="10"/>
        <v>258.55364544404426</v>
      </c>
    </row>
    <row r="167" spans="1:8" x14ac:dyDescent="0.25">
      <c r="A167" s="1">
        <v>7</v>
      </c>
      <c r="B167" s="1">
        <v>21</v>
      </c>
      <c r="C167" s="1">
        <v>9900</v>
      </c>
      <c r="D167" s="5">
        <f t="shared" si="11"/>
        <v>227</v>
      </c>
      <c r="E167" s="5">
        <f t="shared" si="9"/>
        <v>2.0663145511487565E-3</v>
      </c>
      <c r="F167">
        <f>'Demand-Enforced'!D167</f>
        <v>103</v>
      </c>
      <c r="H167">
        <f t="shared" si="10"/>
        <v>254.95474621186375</v>
      </c>
    </row>
    <row r="168" spans="1:8" x14ac:dyDescent="0.25">
      <c r="A168" s="1">
        <v>7</v>
      </c>
      <c r="B168" s="1">
        <v>22</v>
      </c>
      <c r="C168" s="1">
        <v>9960</v>
      </c>
      <c r="D168" s="5">
        <f t="shared" si="11"/>
        <v>218</v>
      </c>
      <c r="E168" s="5">
        <f t="shared" si="9"/>
        <v>1.9833484893807801E-3</v>
      </c>
      <c r="F168">
        <f>'Demand-Enforced'!D168</f>
        <v>103</v>
      </c>
      <c r="H168">
        <f t="shared" si="10"/>
        <v>244.71787728477202</v>
      </c>
    </row>
    <row r="169" spans="1:8" x14ac:dyDescent="0.25">
      <c r="A169" s="1">
        <v>7</v>
      </c>
      <c r="B169" s="1">
        <v>23</v>
      </c>
      <c r="C169" s="1">
        <v>10020</v>
      </c>
      <c r="D169" s="5">
        <f t="shared" si="11"/>
        <v>203</v>
      </c>
      <c r="E169" s="5">
        <f t="shared" si="9"/>
        <v>1.8477626171307081E-3</v>
      </c>
      <c r="F169">
        <f>'Demand-Enforced'!D169</f>
        <v>93</v>
      </c>
      <c r="H169">
        <f t="shared" si="10"/>
        <v>227.98844873275738</v>
      </c>
    </row>
    <row r="170" spans="1:8" x14ac:dyDescent="0.25">
      <c r="A170" s="1">
        <v>8</v>
      </c>
      <c r="B170" s="1">
        <v>0</v>
      </c>
      <c r="C170" s="1">
        <v>10080</v>
      </c>
      <c r="D170" s="5">
        <f t="shared" si="11"/>
        <v>173</v>
      </c>
      <c r="E170" s="5">
        <f t="shared" si="9"/>
        <v>1.5938558272456335E-3</v>
      </c>
      <c r="F170">
        <f>'Demand-Enforced'!D170</f>
        <v>67</v>
      </c>
      <c r="H170">
        <f t="shared" si="10"/>
        <v>196.65984915403919</v>
      </c>
    </row>
    <row r="171" spans="1:8" x14ac:dyDescent="0.25">
      <c r="A171" s="1">
        <v>8</v>
      </c>
      <c r="B171" s="1">
        <v>1</v>
      </c>
      <c r="C171" s="1">
        <v>10140</v>
      </c>
      <c r="D171" s="5">
        <f t="shared" si="11"/>
        <v>165</v>
      </c>
      <c r="E171" s="5">
        <f t="shared" si="9"/>
        <v>1.5127753577905685E-3</v>
      </c>
      <c r="F171">
        <f>'Demand-Enforced'!D171</f>
        <v>67</v>
      </c>
      <c r="H171">
        <f t="shared" si="10"/>
        <v>186.65563633892717</v>
      </c>
    </row>
    <row r="172" spans="1:8" x14ac:dyDescent="0.25">
      <c r="A172" s="1">
        <v>8</v>
      </c>
      <c r="B172" s="1">
        <v>2</v>
      </c>
      <c r="C172" s="1">
        <v>10200</v>
      </c>
      <c r="D172" s="5">
        <f t="shared" si="11"/>
        <v>155</v>
      </c>
      <c r="E172" s="5">
        <f t="shared" si="9"/>
        <v>1.424977465720774E-3</v>
      </c>
      <c r="F172">
        <f>'Demand-Enforced'!D172</f>
        <v>59</v>
      </c>
      <c r="H172">
        <f t="shared" si="10"/>
        <v>175.82258612488954</v>
      </c>
    </row>
    <row r="173" spans="1:8" x14ac:dyDescent="0.25">
      <c r="A173" s="1">
        <v>8</v>
      </c>
      <c r="B173" s="1">
        <v>3</v>
      </c>
      <c r="C173" s="1">
        <v>10260</v>
      </c>
      <c r="D173" s="5">
        <f t="shared" si="11"/>
        <v>150</v>
      </c>
      <c r="E173" s="5">
        <f t="shared" si="9"/>
        <v>1.3767770122220498E-3</v>
      </c>
      <c r="F173">
        <f>'Demand-Enforced'!D173</f>
        <v>52</v>
      </c>
      <c r="H173">
        <f t="shared" si="10"/>
        <v>169.87531426241731</v>
      </c>
    </row>
    <row r="174" spans="1:8" x14ac:dyDescent="0.25">
      <c r="A174" s="1">
        <v>8</v>
      </c>
      <c r="B174" s="1">
        <v>4</v>
      </c>
      <c r="C174" s="1">
        <v>10320</v>
      </c>
      <c r="D174" s="5">
        <f t="shared" si="11"/>
        <v>146</v>
      </c>
      <c r="E174" s="5">
        <f t="shared" si="9"/>
        <v>1.340066886880111E-3</v>
      </c>
      <c r="F174">
        <f>'Demand-Enforced'!D174</f>
        <v>53</v>
      </c>
      <c r="H174">
        <f t="shared" si="10"/>
        <v>165.34579058231913</v>
      </c>
    </row>
    <row r="175" spans="1:8" x14ac:dyDescent="0.25">
      <c r="A175" s="1">
        <v>8</v>
      </c>
      <c r="B175" s="1">
        <v>5</v>
      </c>
      <c r="C175" s="1">
        <v>10380</v>
      </c>
      <c r="D175" s="5">
        <f t="shared" si="11"/>
        <v>140</v>
      </c>
      <c r="E175" s="5">
        <f t="shared" si="9"/>
        <v>1.2900986905880422E-3</v>
      </c>
      <c r="F175">
        <f>'Demand-Enforced'!D175</f>
        <v>55</v>
      </c>
      <c r="H175">
        <f t="shared" si="10"/>
        <v>159.18040361486712</v>
      </c>
    </row>
    <row r="176" spans="1:8" x14ac:dyDescent="0.25">
      <c r="A176" s="1">
        <v>8</v>
      </c>
      <c r="B176" s="1">
        <v>6</v>
      </c>
      <c r="C176" s="1">
        <v>10440</v>
      </c>
      <c r="D176" s="5">
        <f t="shared" si="11"/>
        <v>148</v>
      </c>
      <c r="E176" s="5">
        <f t="shared" si="9"/>
        <v>1.3563301205789466E-3</v>
      </c>
      <c r="F176">
        <f>'Demand-Enforced'!D176</f>
        <v>61</v>
      </c>
      <c r="H176">
        <f t="shared" si="10"/>
        <v>167.35244954814101</v>
      </c>
    </row>
    <row r="177" spans="1:8" x14ac:dyDescent="0.25">
      <c r="A177" s="1">
        <v>8</v>
      </c>
      <c r="B177" s="1">
        <v>7</v>
      </c>
      <c r="C177" s="1">
        <v>10500</v>
      </c>
      <c r="D177" s="5">
        <f t="shared" si="11"/>
        <v>179</v>
      </c>
      <c r="E177" s="5">
        <f t="shared" si="9"/>
        <v>1.6466524120070723E-3</v>
      </c>
      <c r="F177">
        <f>'Demand-Enforced'!D177</f>
        <v>88</v>
      </c>
      <c r="H177">
        <f t="shared" si="10"/>
        <v>203.17422028946112</v>
      </c>
    </row>
    <row r="178" spans="1:8" x14ac:dyDescent="0.25">
      <c r="A178" s="1">
        <v>8</v>
      </c>
      <c r="B178" s="1">
        <v>8</v>
      </c>
      <c r="C178" s="1">
        <v>10560</v>
      </c>
      <c r="D178" s="5">
        <f t="shared" si="11"/>
        <v>206</v>
      </c>
      <c r="E178" s="5">
        <f t="shared" si="9"/>
        <v>1.8953148982718679E-3</v>
      </c>
      <c r="F178">
        <f>'Demand-Enforced'!D178</f>
        <v>112</v>
      </c>
      <c r="H178">
        <f t="shared" si="10"/>
        <v>233.85574505673645</v>
      </c>
    </row>
    <row r="179" spans="1:8" x14ac:dyDescent="0.25">
      <c r="A179" s="1">
        <v>8</v>
      </c>
      <c r="B179" s="1">
        <v>9</v>
      </c>
      <c r="C179" s="1">
        <v>10620</v>
      </c>
      <c r="D179" s="5">
        <f t="shared" si="11"/>
        <v>218</v>
      </c>
      <c r="E179" s="5">
        <f t="shared" si="9"/>
        <v>2.0042667791021129E-3</v>
      </c>
      <c r="F179">
        <f>'Demand-Enforced'!D179</f>
        <v>135</v>
      </c>
      <c r="H179">
        <f t="shared" si="10"/>
        <v>247.29890602704344</v>
      </c>
    </row>
    <row r="180" spans="1:8" x14ac:dyDescent="0.25">
      <c r="A180" s="1">
        <v>8</v>
      </c>
      <c r="B180" s="1">
        <v>10</v>
      </c>
      <c r="C180" s="1">
        <v>10680</v>
      </c>
      <c r="D180" s="5">
        <f t="shared" si="11"/>
        <v>235</v>
      </c>
      <c r="E180" s="5">
        <f t="shared" si="9"/>
        <v>2.1624797591070868E-3</v>
      </c>
      <c r="F180">
        <f>'Demand-Enforced'!D180</f>
        <v>140</v>
      </c>
      <c r="H180">
        <f t="shared" si="10"/>
        <v>266.82020792281031</v>
      </c>
    </row>
    <row r="181" spans="1:8" x14ac:dyDescent="0.25">
      <c r="A181" s="1">
        <v>8</v>
      </c>
      <c r="B181" s="1">
        <v>11</v>
      </c>
      <c r="C181" s="1">
        <v>10740</v>
      </c>
      <c r="D181" s="5">
        <f t="shared" si="11"/>
        <v>253</v>
      </c>
      <c r="E181" s="5">
        <f t="shared" si="9"/>
        <v>2.329531453078819E-3</v>
      </c>
      <c r="F181">
        <f>'Demand-Enforced'!D181</f>
        <v>143</v>
      </c>
      <c r="H181">
        <f t="shared" si="10"/>
        <v>287.43208534348025</v>
      </c>
    </row>
    <row r="182" spans="1:8" x14ac:dyDescent="0.25">
      <c r="A182" s="1">
        <v>8</v>
      </c>
      <c r="B182" s="1">
        <v>12</v>
      </c>
      <c r="C182" s="1">
        <v>10800</v>
      </c>
      <c r="D182" s="5">
        <f t="shared" si="11"/>
        <v>275</v>
      </c>
      <c r="E182" s="5">
        <f t="shared" si="9"/>
        <v>2.5303470344035682E-3</v>
      </c>
      <c r="F182">
        <f>'Demand-Enforced'!D182</f>
        <v>141</v>
      </c>
      <c r="H182">
        <f t="shared" si="10"/>
        <v>312.20996126928043</v>
      </c>
    </row>
    <row r="183" spans="1:8" x14ac:dyDescent="0.25">
      <c r="A183" s="1">
        <v>8</v>
      </c>
      <c r="B183" s="1">
        <v>13</v>
      </c>
      <c r="C183" s="1">
        <v>10860</v>
      </c>
      <c r="D183" s="5">
        <f t="shared" si="11"/>
        <v>283</v>
      </c>
      <c r="E183" s="5">
        <f t="shared" si="9"/>
        <v>2.6015870689756401E-3</v>
      </c>
      <c r="F183">
        <f>'Demand-Enforced'!D183</f>
        <v>130</v>
      </c>
      <c r="H183">
        <f t="shared" si="10"/>
        <v>321</v>
      </c>
    </row>
    <row r="184" spans="1:8" x14ac:dyDescent="0.25">
      <c r="A184" s="1">
        <v>8</v>
      </c>
      <c r="B184" s="1">
        <v>14</v>
      </c>
      <c r="C184" s="1">
        <v>10920</v>
      </c>
      <c r="D184" s="5">
        <f t="shared" si="11"/>
        <v>283</v>
      </c>
      <c r="E184" s="5">
        <f t="shared" si="9"/>
        <v>2.5972266367520367E-3</v>
      </c>
      <c r="F184">
        <f>'Demand-Enforced'!D184</f>
        <v>125</v>
      </c>
      <c r="H184">
        <f t="shared" si="10"/>
        <v>320.46198274104745</v>
      </c>
    </row>
    <row r="185" spans="1:8" x14ac:dyDescent="0.25">
      <c r="A185" s="1">
        <v>8</v>
      </c>
      <c r="B185" s="1">
        <v>15</v>
      </c>
      <c r="C185" s="1">
        <v>10980</v>
      </c>
      <c r="D185" s="5">
        <f t="shared" si="11"/>
        <v>281</v>
      </c>
      <c r="E185" s="5">
        <f t="shared" si="9"/>
        <v>2.5792865442113744E-3</v>
      </c>
      <c r="F185">
        <f>'Demand-Enforced'!D185</f>
        <v>126</v>
      </c>
      <c r="H185">
        <f t="shared" si="10"/>
        <v>318.24842249767642</v>
      </c>
    </row>
    <row r="186" spans="1:8" x14ac:dyDescent="0.25">
      <c r="A186" s="1">
        <v>8</v>
      </c>
      <c r="B186" s="1">
        <v>16</v>
      </c>
      <c r="C186" s="1">
        <v>11040</v>
      </c>
      <c r="D186" s="5">
        <f t="shared" si="11"/>
        <v>274</v>
      </c>
      <c r="E186" s="5">
        <f t="shared" si="9"/>
        <v>2.521068612985687E-3</v>
      </c>
      <c r="F186">
        <f>'Demand-Enforced'!D186</f>
        <v>124</v>
      </c>
      <c r="H186">
        <f t="shared" si="10"/>
        <v>311.06513190313797</v>
      </c>
    </row>
    <row r="187" spans="1:8" x14ac:dyDescent="0.25">
      <c r="A187" s="1">
        <v>8</v>
      </c>
      <c r="B187" s="1">
        <v>17</v>
      </c>
      <c r="C187" s="1">
        <v>11100</v>
      </c>
      <c r="D187" s="5">
        <f t="shared" si="11"/>
        <v>269</v>
      </c>
      <c r="E187" s="5">
        <f t="shared" si="9"/>
        <v>2.4694777575524872E-3</v>
      </c>
      <c r="F187">
        <f>'Demand-Enforced'!D187</f>
        <v>115</v>
      </c>
      <c r="H187">
        <f t="shared" si="10"/>
        <v>304.69953115444656</v>
      </c>
    </row>
    <row r="188" spans="1:8" x14ac:dyDescent="0.25">
      <c r="A188" s="1">
        <v>8</v>
      </c>
      <c r="B188" s="1">
        <v>18</v>
      </c>
      <c r="C188" s="1">
        <v>11160</v>
      </c>
      <c r="D188" s="5">
        <f t="shared" si="11"/>
        <v>248</v>
      </c>
      <c r="E188" s="5">
        <f t="shared" si="9"/>
        <v>2.2793275577476322E-3</v>
      </c>
      <c r="F188">
        <f>'Demand-Enforced'!D188</f>
        <v>118</v>
      </c>
      <c r="H188">
        <f t="shared" si="10"/>
        <v>281.23761636203028</v>
      </c>
    </row>
    <row r="189" spans="1:8" x14ac:dyDescent="0.25">
      <c r="A189" s="1">
        <v>8</v>
      </c>
      <c r="B189" s="1">
        <v>19</v>
      </c>
      <c r="C189" s="1">
        <v>11220</v>
      </c>
      <c r="D189" s="5">
        <f t="shared" si="11"/>
        <v>230</v>
      </c>
      <c r="E189" s="5">
        <f t="shared" si="9"/>
        <v>2.1146917789268086E-3</v>
      </c>
      <c r="F189">
        <f>'Demand-Enforced'!D189</f>
        <v>112</v>
      </c>
      <c r="H189">
        <f t="shared" si="10"/>
        <v>260.92382958483319</v>
      </c>
    </row>
    <row r="190" spans="1:8" x14ac:dyDescent="0.25">
      <c r="A190" s="1">
        <v>8</v>
      </c>
      <c r="B190" s="1">
        <v>20</v>
      </c>
      <c r="C190" s="1">
        <v>11280</v>
      </c>
      <c r="D190" s="5">
        <f t="shared" si="11"/>
        <v>228</v>
      </c>
      <c r="E190" s="5">
        <f t="shared" si="9"/>
        <v>2.0954823072390589E-3</v>
      </c>
      <c r="F190">
        <f>'Demand-Enforced'!D190</f>
        <v>108</v>
      </c>
      <c r="H190">
        <f t="shared" si="10"/>
        <v>258.55364544404426</v>
      </c>
    </row>
    <row r="191" spans="1:8" x14ac:dyDescent="0.25">
      <c r="A191" s="1">
        <v>8</v>
      </c>
      <c r="B191" s="1">
        <v>21</v>
      </c>
      <c r="C191" s="1">
        <v>11340</v>
      </c>
      <c r="D191" s="5">
        <f t="shared" si="11"/>
        <v>225</v>
      </c>
      <c r="E191" s="5">
        <f t="shared" si="9"/>
        <v>2.0663145511487565E-3</v>
      </c>
      <c r="F191">
        <f>'Demand-Enforced'!D191</f>
        <v>99</v>
      </c>
      <c r="H191">
        <f t="shared" si="10"/>
        <v>254.95474621186375</v>
      </c>
    </row>
    <row r="192" spans="1:8" x14ac:dyDescent="0.25">
      <c r="A192" s="1">
        <v>8</v>
      </c>
      <c r="B192" s="1">
        <v>22</v>
      </c>
      <c r="C192" s="1">
        <v>11400</v>
      </c>
      <c r="D192" s="5">
        <f t="shared" si="11"/>
        <v>216</v>
      </c>
      <c r="E192" s="5">
        <f t="shared" si="9"/>
        <v>1.9833484893807801E-3</v>
      </c>
      <c r="F192">
        <f>'Demand-Enforced'!D192</f>
        <v>102</v>
      </c>
      <c r="H192">
        <f t="shared" si="10"/>
        <v>244.71787728477202</v>
      </c>
    </row>
    <row r="193" spans="1:8" x14ac:dyDescent="0.25">
      <c r="A193" s="1">
        <v>8</v>
      </c>
      <c r="B193" s="1">
        <v>23</v>
      </c>
      <c r="C193" s="1">
        <v>11460</v>
      </c>
      <c r="D193" s="5">
        <f t="shared" si="11"/>
        <v>201</v>
      </c>
      <c r="E193" s="5">
        <f t="shared" si="9"/>
        <v>1.8477626171307081E-3</v>
      </c>
      <c r="F193">
        <f>'Demand-Enforced'!D193</f>
        <v>90</v>
      </c>
      <c r="H193">
        <f t="shared" si="10"/>
        <v>227.98844873275738</v>
      </c>
    </row>
    <row r="194" spans="1:8" x14ac:dyDescent="0.25">
      <c r="A194" s="1">
        <v>9</v>
      </c>
      <c r="B194" s="1">
        <v>0</v>
      </c>
      <c r="C194" s="1">
        <v>11520</v>
      </c>
      <c r="D194" s="5">
        <f t="shared" si="11"/>
        <v>186</v>
      </c>
      <c r="E194" s="5">
        <f t="shared" ref="E194:E257" si="12">IF(c_S_type="As_components",VLOOKUP($C194,T_S_comp_constructed,5,0),VLOOKUP($C194,T_S_fully_custom,5,0))</f>
        <v>1.5938558272456335E-3</v>
      </c>
      <c r="F194">
        <f>'Demand-Enforced'!D194</f>
        <v>69</v>
      </c>
      <c r="H194">
        <f t="shared" si="10"/>
        <v>196.65984915403919</v>
      </c>
    </row>
    <row r="195" spans="1:8" x14ac:dyDescent="0.25">
      <c r="A195" s="1">
        <v>9</v>
      </c>
      <c r="B195" s="1">
        <v>1</v>
      </c>
      <c r="C195" s="1">
        <v>11580</v>
      </c>
      <c r="D195" s="5">
        <f t="shared" si="11"/>
        <v>176</v>
      </c>
      <c r="E195" s="5">
        <f t="shared" si="12"/>
        <v>1.5127753577905685E-3</v>
      </c>
      <c r="F195">
        <f>'Demand-Enforced'!D195</f>
        <v>72</v>
      </c>
      <c r="H195">
        <f t="shared" ref="H195:H258" si="13">E195/MAX(E:E)*MAX(D:D)</f>
        <v>186.65563633892717</v>
      </c>
    </row>
    <row r="196" spans="1:8" x14ac:dyDescent="0.25">
      <c r="A196" s="1">
        <v>9</v>
      </c>
      <c r="B196" s="1">
        <v>2</v>
      </c>
      <c r="C196" s="1">
        <v>11640</v>
      </c>
      <c r="D196" s="5">
        <f t="shared" si="11"/>
        <v>166</v>
      </c>
      <c r="E196" s="5">
        <f t="shared" si="12"/>
        <v>1.424977465720774E-3</v>
      </c>
      <c r="F196">
        <f>'Demand-Enforced'!D196</f>
        <v>65</v>
      </c>
      <c r="H196">
        <f t="shared" si="13"/>
        <v>175.82258612488954</v>
      </c>
    </row>
    <row r="197" spans="1:8" x14ac:dyDescent="0.25">
      <c r="A197" s="1">
        <v>9</v>
      </c>
      <c r="B197" s="1">
        <v>3</v>
      </c>
      <c r="C197" s="1">
        <v>11700</v>
      </c>
      <c r="D197" s="5">
        <f t="shared" si="11"/>
        <v>160</v>
      </c>
      <c r="E197" s="5">
        <f t="shared" si="12"/>
        <v>1.3767770122220498E-3</v>
      </c>
      <c r="F197">
        <f>'Demand-Enforced'!D197</f>
        <v>57</v>
      </c>
      <c r="H197">
        <f t="shared" si="13"/>
        <v>169.87531426241731</v>
      </c>
    </row>
    <row r="198" spans="1:8" x14ac:dyDescent="0.25">
      <c r="A198" s="1">
        <v>9</v>
      </c>
      <c r="B198" s="1">
        <v>4</v>
      </c>
      <c r="C198" s="1">
        <v>11760</v>
      </c>
      <c r="D198" s="5">
        <f t="shared" si="11"/>
        <v>156</v>
      </c>
      <c r="E198" s="5">
        <f t="shared" si="12"/>
        <v>1.340066886880111E-3</v>
      </c>
      <c r="F198">
        <f>'Demand-Enforced'!D198</f>
        <v>57</v>
      </c>
      <c r="H198">
        <f t="shared" si="13"/>
        <v>165.34579058231913</v>
      </c>
    </row>
    <row r="199" spans="1:8" x14ac:dyDescent="0.25">
      <c r="A199" s="1">
        <v>9</v>
      </c>
      <c r="B199" s="1">
        <v>5</v>
      </c>
      <c r="C199" s="1">
        <v>11820</v>
      </c>
      <c r="D199" s="5">
        <f t="shared" si="11"/>
        <v>150</v>
      </c>
      <c r="E199" s="5">
        <f t="shared" si="12"/>
        <v>1.2900986905880422E-3</v>
      </c>
      <c r="F199">
        <f>'Demand-Enforced'!D199</f>
        <v>55</v>
      </c>
      <c r="H199">
        <f t="shared" si="13"/>
        <v>159.18040361486712</v>
      </c>
    </row>
    <row r="200" spans="1:8" x14ac:dyDescent="0.25">
      <c r="A200" s="1">
        <v>9</v>
      </c>
      <c r="B200" s="1">
        <v>6</v>
      </c>
      <c r="C200" s="1">
        <v>11880</v>
      </c>
      <c r="D200" s="5">
        <f t="shared" si="11"/>
        <v>158</v>
      </c>
      <c r="E200" s="5">
        <f t="shared" si="12"/>
        <v>1.3563301205789466E-3</v>
      </c>
      <c r="F200">
        <f>'Demand-Enforced'!D200</f>
        <v>65</v>
      </c>
      <c r="H200">
        <f t="shared" si="13"/>
        <v>167.35244954814101</v>
      </c>
    </row>
    <row r="201" spans="1:8" x14ac:dyDescent="0.25">
      <c r="A201" s="1">
        <v>9</v>
      </c>
      <c r="B201" s="1">
        <v>7</v>
      </c>
      <c r="C201" s="1">
        <v>11940</v>
      </c>
      <c r="D201" s="5">
        <f t="shared" si="11"/>
        <v>192</v>
      </c>
      <c r="E201" s="5">
        <f t="shared" si="12"/>
        <v>1.6466524120070723E-3</v>
      </c>
      <c r="F201">
        <f>'Demand-Enforced'!D201</f>
        <v>87</v>
      </c>
      <c r="H201">
        <f t="shared" si="13"/>
        <v>203.17422028946112</v>
      </c>
    </row>
    <row r="202" spans="1:8" x14ac:dyDescent="0.25">
      <c r="A202" s="1">
        <v>9</v>
      </c>
      <c r="B202" s="1">
        <v>8</v>
      </c>
      <c r="C202" s="1">
        <v>12000</v>
      </c>
      <c r="D202" s="5">
        <f t="shared" si="11"/>
        <v>221</v>
      </c>
      <c r="E202" s="5">
        <f t="shared" si="12"/>
        <v>1.8953148982718679E-3</v>
      </c>
      <c r="F202">
        <f>'Demand-Enforced'!D202</f>
        <v>124</v>
      </c>
      <c r="H202">
        <f t="shared" si="13"/>
        <v>233.85574505673645</v>
      </c>
    </row>
    <row r="203" spans="1:8" x14ac:dyDescent="0.25">
      <c r="A203" s="1">
        <v>9</v>
      </c>
      <c r="B203" s="1">
        <v>9</v>
      </c>
      <c r="C203" s="1">
        <v>12060</v>
      </c>
      <c r="D203" s="5">
        <f t="shared" si="11"/>
        <v>234</v>
      </c>
      <c r="E203" s="5">
        <f t="shared" si="12"/>
        <v>2.0042667791021129E-3</v>
      </c>
      <c r="F203">
        <f>'Demand-Enforced'!D203</f>
        <v>136</v>
      </c>
      <c r="H203">
        <f t="shared" si="13"/>
        <v>247.29890602704344</v>
      </c>
    </row>
    <row r="204" spans="1:8" x14ac:dyDescent="0.25">
      <c r="A204" s="1">
        <v>9</v>
      </c>
      <c r="B204" s="1">
        <v>10</v>
      </c>
      <c r="C204" s="1">
        <v>12120</v>
      </c>
      <c r="D204" s="5">
        <f t="shared" si="11"/>
        <v>252</v>
      </c>
      <c r="E204" s="5">
        <f t="shared" si="12"/>
        <v>2.1624797591070868E-3</v>
      </c>
      <c r="F204">
        <f>'Demand-Enforced'!D204</f>
        <v>146</v>
      </c>
      <c r="H204">
        <f t="shared" si="13"/>
        <v>266.82020792281031</v>
      </c>
    </row>
    <row r="205" spans="1:8" x14ac:dyDescent="0.25">
      <c r="A205" s="1">
        <v>9</v>
      </c>
      <c r="B205" s="1">
        <v>11</v>
      </c>
      <c r="C205" s="1">
        <v>12180</v>
      </c>
      <c r="D205" s="5">
        <f t="shared" si="11"/>
        <v>271</v>
      </c>
      <c r="E205" s="5">
        <f t="shared" si="12"/>
        <v>2.329531453078819E-3</v>
      </c>
      <c r="F205">
        <f>'Demand-Enforced'!D205</f>
        <v>146</v>
      </c>
      <c r="H205">
        <f t="shared" si="13"/>
        <v>287.43208534348025</v>
      </c>
    </row>
    <row r="206" spans="1:8" x14ac:dyDescent="0.25">
      <c r="A206" s="1">
        <v>9</v>
      </c>
      <c r="B206" s="1">
        <v>12</v>
      </c>
      <c r="C206" s="1">
        <v>12240</v>
      </c>
      <c r="D206" s="5">
        <f t="shared" si="11"/>
        <v>295</v>
      </c>
      <c r="E206" s="5">
        <f t="shared" si="12"/>
        <v>2.5303470344035682E-3</v>
      </c>
      <c r="F206">
        <f>'Demand-Enforced'!D206</f>
        <v>146</v>
      </c>
      <c r="H206">
        <f t="shared" si="13"/>
        <v>312.20996126928043</v>
      </c>
    </row>
    <row r="207" spans="1:8" x14ac:dyDescent="0.25">
      <c r="A207" s="1">
        <v>9</v>
      </c>
      <c r="B207" s="1">
        <v>13</v>
      </c>
      <c r="C207" s="1">
        <v>12300</v>
      </c>
      <c r="D207" s="5">
        <f t="shared" si="11"/>
        <v>303</v>
      </c>
      <c r="E207" s="5">
        <f t="shared" si="12"/>
        <v>2.6015870689756401E-3</v>
      </c>
      <c r="F207">
        <f>'Demand-Enforced'!D207</f>
        <v>135</v>
      </c>
      <c r="H207">
        <f t="shared" si="13"/>
        <v>321</v>
      </c>
    </row>
    <row r="208" spans="1:8" x14ac:dyDescent="0.25">
      <c r="A208" s="1">
        <v>9</v>
      </c>
      <c r="B208" s="1">
        <v>14</v>
      </c>
      <c r="C208" s="1">
        <v>12360</v>
      </c>
      <c r="D208" s="5">
        <f t="shared" si="11"/>
        <v>303</v>
      </c>
      <c r="E208" s="5">
        <f t="shared" si="12"/>
        <v>2.5972266367520367E-3</v>
      </c>
      <c r="F208">
        <f>'Demand-Enforced'!D208</f>
        <v>125</v>
      </c>
      <c r="H208">
        <f t="shared" si="13"/>
        <v>320.46198274104745</v>
      </c>
    </row>
    <row r="209" spans="1:8" x14ac:dyDescent="0.25">
      <c r="A209" s="1">
        <v>9</v>
      </c>
      <c r="B209" s="1">
        <v>15</v>
      </c>
      <c r="C209" s="1">
        <v>12420</v>
      </c>
      <c r="D209" s="5">
        <f t="shared" si="11"/>
        <v>301</v>
      </c>
      <c r="E209" s="5">
        <f t="shared" si="12"/>
        <v>2.5792865442113744E-3</v>
      </c>
      <c r="F209">
        <f>'Demand-Enforced'!D209</f>
        <v>132</v>
      </c>
      <c r="H209">
        <f t="shared" si="13"/>
        <v>318.24842249767642</v>
      </c>
    </row>
    <row r="210" spans="1:8" x14ac:dyDescent="0.25">
      <c r="A210" s="1">
        <v>9</v>
      </c>
      <c r="B210" s="1">
        <v>16</v>
      </c>
      <c r="C210" s="1">
        <v>12480</v>
      </c>
      <c r="D210" s="5">
        <f t="shared" si="11"/>
        <v>294</v>
      </c>
      <c r="E210" s="5">
        <f t="shared" si="12"/>
        <v>2.521068612985687E-3</v>
      </c>
      <c r="F210">
        <f>'Demand-Enforced'!D210</f>
        <v>127</v>
      </c>
      <c r="H210">
        <f t="shared" si="13"/>
        <v>311.06513190313797</v>
      </c>
    </row>
    <row r="211" spans="1:8" x14ac:dyDescent="0.25">
      <c r="A211" s="1">
        <v>9</v>
      </c>
      <c r="B211" s="1">
        <v>17</v>
      </c>
      <c r="C211" s="1">
        <v>12540</v>
      </c>
      <c r="D211" s="5">
        <f t="shared" si="11"/>
        <v>288</v>
      </c>
      <c r="E211" s="5">
        <f t="shared" si="12"/>
        <v>2.4694777575524872E-3</v>
      </c>
      <c r="F211">
        <f>'Demand-Enforced'!D211</f>
        <v>122</v>
      </c>
      <c r="H211">
        <f t="shared" si="13"/>
        <v>304.69953115444656</v>
      </c>
    </row>
    <row r="212" spans="1:8" x14ac:dyDescent="0.25">
      <c r="A212" s="1">
        <v>9</v>
      </c>
      <c r="B212" s="1">
        <v>18</v>
      </c>
      <c r="C212" s="1">
        <v>12600</v>
      </c>
      <c r="D212" s="5">
        <f t="shared" si="11"/>
        <v>266</v>
      </c>
      <c r="E212" s="5">
        <f t="shared" si="12"/>
        <v>2.2793275577476322E-3</v>
      </c>
      <c r="F212">
        <f>'Demand-Enforced'!D212</f>
        <v>122</v>
      </c>
      <c r="H212">
        <f t="shared" si="13"/>
        <v>281.23761636203028</v>
      </c>
    </row>
    <row r="213" spans="1:8" x14ac:dyDescent="0.25">
      <c r="A213" s="1">
        <v>9</v>
      </c>
      <c r="B213" s="1">
        <v>19</v>
      </c>
      <c r="C213" s="1">
        <v>12660</v>
      </c>
      <c r="D213" s="5">
        <f t="shared" si="11"/>
        <v>246</v>
      </c>
      <c r="E213" s="5">
        <f t="shared" si="12"/>
        <v>2.1146917789268086E-3</v>
      </c>
      <c r="F213">
        <f>'Demand-Enforced'!D213</f>
        <v>122</v>
      </c>
      <c r="H213">
        <f t="shared" si="13"/>
        <v>260.92382958483319</v>
      </c>
    </row>
    <row r="214" spans="1:8" x14ac:dyDescent="0.25">
      <c r="A214" s="1">
        <v>9</v>
      </c>
      <c r="B214" s="1">
        <v>20</v>
      </c>
      <c r="C214" s="1">
        <v>12720</v>
      </c>
      <c r="D214" s="5">
        <f t="shared" si="11"/>
        <v>244</v>
      </c>
      <c r="E214" s="5">
        <f t="shared" si="12"/>
        <v>2.0954823072390589E-3</v>
      </c>
      <c r="F214">
        <f>'Demand-Enforced'!D214</f>
        <v>118</v>
      </c>
      <c r="H214">
        <f t="shared" si="13"/>
        <v>258.55364544404426</v>
      </c>
    </row>
    <row r="215" spans="1:8" x14ac:dyDescent="0.25">
      <c r="A215" s="1">
        <v>9</v>
      </c>
      <c r="B215" s="1">
        <v>21</v>
      </c>
      <c r="C215" s="1">
        <v>12780</v>
      </c>
      <c r="D215" s="5">
        <f t="shared" si="11"/>
        <v>241</v>
      </c>
      <c r="E215" s="5">
        <f t="shared" si="12"/>
        <v>2.0663145511487565E-3</v>
      </c>
      <c r="F215">
        <f>'Demand-Enforced'!D215</f>
        <v>109</v>
      </c>
      <c r="H215">
        <f t="shared" si="13"/>
        <v>254.95474621186375</v>
      </c>
    </row>
    <row r="216" spans="1:8" x14ac:dyDescent="0.25">
      <c r="A216" s="1">
        <v>9</v>
      </c>
      <c r="B216" s="1">
        <v>22</v>
      </c>
      <c r="C216" s="1">
        <v>12840</v>
      </c>
      <c r="D216" s="5">
        <f t="shared" si="11"/>
        <v>231</v>
      </c>
      <c r="E216" s="5">
        <f t="shared" si="12"/>
        <v>1.9833484893807801E-3</v>
      </c>
      <c r="F216">
        <f>'Demand-Enforced'!D216</f>
        <v>100</v>
      </c>
      <c r="H216">
        <f t="shared" si="13"/>
        <v>244.71787728477202</v>
      </c>
    </row>
    <row r="217" spans="1:8" x14ac:dyDescent="0.25">
      <c r="A217" s="1">
        <v>9</v>
      </c>
      <c r="B217" s="1">
        <v>23</v>
      </c>
      <c r="C217" s="1">
        <v>12900</v>
      </c>
      <c r="D217" s="5">
        <f t="shared" si="11"/>
        <v>215</v>
      </c>
      <c r="E217" s="5">
        <f t="shared" si="12"/>
        <v>1.8477626171307081E-3</v>
      </c>
      <c r="F217">
        <f>'Demand-Enforced'!D217</f>
        <v>89</v>
      </c>
      <c r="H217">
        <f t="shared" si="13"/>
        <v>227.98844873275738</v>
      </c>
    </row>
    <row r="218" spans="1:8" x14ac:dyDescent="0.25">
      <c r="A218" s="1">
        <v>10</v>
      </c>
      <c r="B218" s="1">
        <v>0</v>
      </c>
      <c r="C218" s="1">
        <v>12960</v>
      </c>
      <c r="D218" s="5">
        <f t="shared" si="11"/>
        <v>194</v>
      </c>
      <c r="E218" s="5">
        <f t="shared" si="12"/>
        <v>1.5938558272456335E-3</v>
      </c>
      <c r="F218">
        <f>'Demand-Enforced'!D218</f>
        <v>62</v>
      </c>
      <c r="H218">
        <f t="shared" si="13"/>
        <v>196.65984915403919</v>
      </c>
    </row>
    <row r="219" spans="1:8" x14ac:dyDescent="0.25">
      <c r="A219" s="1">
        <v>10</v>
      </c>
      <c r="B219" s="1">
        <v>1</v>
      </c>
      <c r="C219" s="1">
        <v>13020</v>
      </c>
      <c r="D219" s="5">
        <f t="shared" si="11"/>
        <v>184</v>
      </c>
      <c r="E219" s="5">
        <f t="shared" si="12"/>
        <v>1.5127753577905685E-3</v>
      </c>
      <c r="F219">
        <f>'Demand-Enforced'!D219</f>
        <v>63</v>
      </c>
      <c r="H219">
        <f t="shared" si="13"/>
        <v>186.65563633892717</v>
      </c>
    </row>
    <row r="220" spans="1:8" x14ac:dyDescent="0.25">
      <c r="A220" s="1">
        <v>10</v>
      </c>
      <c r="B220" s="1">
        <v>2</v>
      </c>
      <c r="C220" s="1">
        <v>13080</v>
      </c>
      <c r="D220" s="5">
        <f t="shared" si="11"/>
        <v>174</v>
      </c>
      <c r="E220" s="5">
        <f t="shared" si="12"/>
        <v>1.424977465720774E-3</v>
      </c>
      <c r="F220">
        <f>'Demand-Enforced'!D220</f>
        <v>57</v>
      </c>
      <c r="H220">
        <f t="shared" si="13"/>
        <v>175.82258612488954</v>
      </c>
    </row>
    <row r="221" spans="1:8" x14ac:dyDescent="0.25">
      <c r="A221" s="1">
        <v>10</v>
      </c>
      <c r="B221" s="1">
        <v>3</v>
      </c>
      <c r="C221" s="1">
        <v>13140</v>
      </c>
      <c r="D221" s="5">
        <f t="shared" si="11"/>
        <v>168</v>
      </c>
      <c r="E221" s="5">
        <f t="shared" si="12"/>
        <v>1.3767770122220498E-3</v>
      </c>
      <c r="F221">
        <f>'Demand-Enforced'!D221</f>
        <v>51</v>
      </c>
      <c r="H221">
        <f t="shared" si="13"/>
        <v>169.87531426241731</v>
      </c>
    </row>
    <row r="222" spans="1:8" x14ac:dyDescent="0.25">
      <c r="A222" s="1">
        <v>10</v>
      </c>
      <c r="B222" s="1">
        <v>4</v>
      </c>
      <c r="C222" s="1">
        <v>13200</v>
      </c>
      <c r="D222" s="5">
        <f t="shared" si="11"/>
        <v>163</v>
      </c>
      <c r="E222" s="5">
        <f t="shared" si="12"/>
        <v>1.340066886880111E-3</v>
      </c>
      <c r="F222">
        <f>'Demand-Enforced'!D222</f>
        <v>50</v>
      </c>
      <c r="H222">
        <f t="shared" si="13"/>
        <v>165.34579058231913</v>
      </c>
    </row>
    <row r="223" spans="1:8" x14ac:dyDescent="0.25">
      <c r="A223" s="1">
        <v>10</v>
      </c>
      <c r="B223" s="1">
        <v>5</v>
      </c>
      <c r="C223" s="1">
        <v>13260</v>
      </c>
      <c r="D223" s="5">
        <f t="shared" si="11"/>
        <v>157</v>
      </c>
      <c r="E223" s="5">
        <f t="shared" si="12"/>
        <v>1.2900986905880422E-3</v>
      </c>
      <c r="F223">
        <f>'Demand-Enforced'!D223</f>
        <v>53</v>
      </c>
      <c r="H223">
        <f t="shared" si="13"/>
        <v>159.18040361486712</v>
      </c>
    </row>
    <row r="224" spans="1:8" x14ac:dyDescent="0.25">
      <c r="A224" s="1">
        <v>10</v>
      </c>
      <c r="B224" s="1">
        <v>6</v>
      </c>
      <c r="C224" s="1">
        <v>13320</v>
      </c>
      <c r="D224" s="5">
        <f t="shared" si="11"/>
        <v>165</v>
      </c>
      <c r="E224" s="5">
        <f t="shared" si="12"/>
        <v>1.3563301205789466E-3</v>
      </c>
      <c r="F224">
        <f>'Demand-Enforced'!D224</f>
        <v>59</v>
      </c>
      <c r="H224">
        <f t="shared" si="13"/>
        <v>167.35244954814101</v>
      </c>
    </row>
    <row r="225" spans="1:8" x14ac:dyDescent="0.25">
      <c r="A225" s="1">
        <v>10</v>
      </c>
      <c r="B225" s="1">
        <v>7</v>
      </c>
      <c r="C225" s="1">
        <v>13380</v>
      </c>
      <c r="D225" s="5">
        <f t="shared" si="11"/>
        <v>201</v>
      </c>
      <c r="E225" s="5">
        <f t="shared" si="12"/>
        <v>1.6466524120070723E-3</v>
      </c>
      <c r="F225">
        <f>'Demand-Enforced'!D225</f>
        <v>79</v>
      </c>
      <c r="H225">
        <f t="shared" si="13"/>
        <v>203.17422028946112</v>
      </c>
    </row>
    <row r="226" spans="1:8" x14ac:dyDescent="0.25">
      <c r="A226" s="1">
        <v>10</v>
      </c>
      <c r="B226" s="1">
        <v>8</v>
      </c>
      <c r="C226" s="1">
        <v>13440</v>
      </c>
      <c r="D226" s="5">
        <f t="shared" ref="D226:D289" si="14">IF(c_S_type="As_components",VLOOKUP(C226,T_S_comp_constructed,4,0),VLOOKUP(C226,T_S_fully_custom,4,0))</f>
        <v>231</v>
      </c>
      <c r="E226" s="5">
        <f t="shared" si="12"/>
        <v>1.8953148982718679E-3</v>
      </c>
      <c r="F226">
        <f>'Demand-Enforced'!D226</f>
        <v>115</v>
      </c>
      <c r="H226">
        <f t="shared" si="13"/>
        <v>233.85574505673645</v>
      </c>
    </row>
    <row r="227" spans="1:8" x14ac:dyDescent="0.25">
      <c r="A227" s="1">
        <v>10</v>
      </c>
      <c r="B227" s="1">
        <v>9</v>
      </c>
      <c r="C227" s="1">
        <v>13500</v>
      </c>
      <c r="D227" s="5">
        <f t="shared" si="14"/>
        <v>244</v>
      </c>
      <c r="E227" s="5">
        <f t="shared" si="12"/>
        <v>2.0042667791021129E-3</v>
      </c>
      <c r="F227">
        <f>'Demand-Enforced'!D227</f>
        <v>131</v>
      </c>
      <c r="H227">
        <f t="shared" si="13"/>
        <v>247.29890602704344</v>
      </c>
    </row>
    <row r="228" spans="1:8" x14ac:dyDescent="0.25">
      <c r="A228" s="1">
        <v>10</v>
      </c>
      <c r="B228" s="1">
        <v>10</v>
      </c>
      <c r="C228" s="1">
        <v>13560</v>
      </c>
      <c r="D228" s="5">
        <f t="shared" si="14"/>
        <v>263</v>
      </c>
      <c r="E228" s="5">
        <f t="shared" si="12"/>
        <v>2.1624797591070868E-3</v>
      </c>
      <c r="F228">
        <f>'Demand-Enforced'!D228</f>
        <v>135</v>
      </c>
      <c r="H228">
        <f t="shared" si="13"/>
        <v>266.82020792281031</v>
      </c>
    </row>
    <row r="229" spans="1:8" x14ac:dyDescent="0.25">
      <c r="A229" s="1">
        <v>10</v>
      </c>
      <c r="B229" s="1">
        <v>11</v>
      </c>
      <c r="C229" s="1">
        <v>13620</v>
      </c>
      <c r="D229" s="5">
        <f t="shared" si="14"/>
        <v>284</v>
      </c>
      <c r="E229" s="5">
        <f t="shared" si="12"/>
        <v>2.329531453078819E-3</v>
      </c>
      <c r="F229">
        <f>'Demand-Enforced'!D229</f>
        <v>135</v>
      </c>
      <c r="H229">
        <f t="shared" si="13"/>
        <v>287.43208534348025</v>
      </c>
    </row>
    <row r="230" spans="1:8" x14ac:dyDescent="0.25">
      <c r="A230" s="1">
        <v>10</v>
      </c>
      <c r="B230" s="1">
        <v>12</v>
      </c>
      <c r="C230" s="1">
        <v>13680</v>
      </c>
      <c r="D230" s="5">
        <f t="shared" si="14"/>
        <v>308</v>
      </c>
      <c r="E230" s="5">
        <f t="shared" si="12"/>
        <v>2.5303470344035682E-3</v>
      </c>
      <c r="F230">
        <f>'Demand-Enforced'!D230</f>
        <v>136</v>
      </c>
      <c r="H230">
        <f t="shared" si="13"/>
        <v>312.20996126928043</v>
      </c>
    </row>
    <row r="231" spans="1:8" x14ac:dyDescent="0.25">
      <c r="A231" s="1">
        <v>10</v>
      </c>
      <c r="B231" s="1">
        <v>13</v>
      </c>
      <c r="C231" s="1">
        <v>13740</v>
      </c>
      <c r="D231" s="5">
        <f t="shared" si="14"/>
        <v>317</v>
      </c>
      <c r="E231" s="5">
        <f t="shared" si="12"/>
        <v>2.6015870689756401E-3</v>
      </c>
      <c r="F231">
        <f>'Demand-Enforced'!D231</f>
        <v>123</v>
      </c>
      <c r="H231">
        <f t="shared" si="13"/>
        <v>321</v>
      </c>
    </row>
    <row r="232" spans="1:8" x14ac:dyDescent="0.25">
      <c r="A232" s="1">
        <v>10</v>
      </c>
      <c r="B232" s="1">
        <v>14</v>
      </c>
      <c r="C232" s="1">
        <v>13800</v>
      </c>
      <c r="D232" s="5">
        <f t="shared" si="14"/>
        <v>316</v>
      </c>
      <c r="E232" s="5">
        <f t="shared" si="12"/>
        <v>2.5972266367520367E-3</v>
      </c>
      <c r="F232">
        <f>'Demand-Enforced'!D232</f>
        <v>117</v>
      </c>
      <c r="H232">
        <f t="shared" si="13"/>
        <v>320.46198274104745</v>
      </c>
    </row>
    <row r="233" spans="1:8" x14ac:dyDescent="0.25">
      <c r="A233" s="1">
        <v>10</v>
      </c>
      <c r="B233" s="1">
        <v>15</v>
      </c>
      <c r="C233" s="1">
        <v>13860</v>
      </c>
      <c r="D233" s="5">
        <f t="shared" si="14"/>
        <v>314</v>
      </c>
      <c r="E233" s="5">
        <f t="shared" si="12"/>
        <v>2.5792865442113744E-3</v>
      </c>
      <c r="F233">
        <f>'Demand-Enforced'!D233</f>
        <v>120</v>
      </c>
      <c r="H233">
        <f t="shared" si="13"/>
        <v>318.24842249767642</v>
      </c>
    </row>
    <row r="234" spans="1:8" x14ac:dyDescent="0.25">
      <c r="A234" s="1">
        <v>10</v>
      </c>
      <c r="B234" s="1">
        <v>16</v>
      </c>
      <c r="C234" s="1">
        <v>13920</v>
      </c>
      <c r="D234" s="5">
        <f t="shared" si="14"/>
        <v>307</v>
      </c>
      <c r="E234" s="5">
        <f t="shared" si="12"/>
        <v>2.521068612985687E-3</v>
      </c>
      <c r="F234">
        <f>'Demand-Enforced'!D234</f>
        <v>116</v>
      </c>
      <c r="H234">
        <f t="shared" si="13"/>
        <v>311.06513190313797</v>
      </c>
    </row>
    <row r="235" spans="1:8" x14ac:dyDescent="0.25">
      <c r="A235" s="1">
        <v>10</v>
      </c>
      <c r="B235" s="1">
        <v>17</v>
      </c>
      <c r="C235" s="1">
        <v>13980</v>
      </c>
      <c r="D235" s="5">
        <f t="shared" si="14"/>
        <v>301</v>
      </c>
      <c r="E235" s="5">
        <f t="shared" si="12"/>
        <v>2.4694777575524872E-3</v>
      </c>
      <c r="F235">
        <f>'Demand-Enforced'!D235</f>
        <v>109</v>
      </c>
      <c r="H235">
        <f t="shared" si="13"/>
        <v>304.69953115444656</v>
      </c>
    </row>
    <row r="236" spans="1:8" x14ac:dyDescent="0.25">
      <c r="A236" s="1">
        <v>10</v>
      </c>
      <c r="B236" s="1">
        <v>18</v>
      </c>
      <c r="C236" s="1">
        <v>14040</v>
      </c>
      <c r="D236" s="5">
        <f t="shared" si="14"/>
        <v>278</v>
      </c>
      <c r="E236" s="5">
        <f t="shared" si="12"/>
        <v>2.2793275577476322E-3</v>
      </c>
      <c r="F236">
        <f>'Demand-Enforced'!D236</f>
        <v>106</v>
      </c>
      <c r="H236">
        <f t="shared" si="13"/>
        <v>281.23761636203028</v>
      </c>
    </row>
    <row r="237" spans="1:8" x14ac:dyDescent="0.25">
      <c r="A237" s="1">
        <v>10</v>
      </c>
      <c r="B237" s="1">
        <v>19</v>
      </c>
      <c r="C237" s="1">
        <v>14100</v>
      </c>
      <c r="D237" s="5">
        <f t="shared" si="14"/>
        <v>258</v>
      </c>
      <c r="E237" s="5">
        <f t="shared" si="12"/>
        <v>2.1146917789268086E-3</v>
      </c>
      <c r="F237">
        <f>'Demand-Enforced'!D237</f>
        <v>115</v>
      </c>
      <c r="H237">
        <f t="shared" si="13"/>
        <v>260.92382958483319</v>
      </c>
    </row>
    <row r="238" spans="1:8" x14ac:dyDescent="0.25">
      <c r="A238" s="1">
        <v>10</v>
      </c>
      <c r="B238" s="1">
        <v>20</v>
      </c>
      <c r="C238" s="1">
        <v>14160</v>
      </c>
      <c r="D238" s="5">
        <f t="shared" si="14"/>
        <v>255</v>
      </c>
      <c r="E238" s="5">
        <f t="shared" si="12"/>
        <v>2.0954823072390589E-3</v>
      </c>
      <c r="F238">
        <f>'Demand-Enforced'!D238</f>
        <v>105</v>
      </c>
      <c r="H238">
        <f t="shared" si="13"/>
        <v>258.55364544404426</v>
      </c>
    </row>
    <row r="239" spans="1:8" x14ac:dyDescent="0.25">
      <c r="A239" s="1">
        <v>10</v>
      </c>
      <c r="B239" s="1">
        <v>21</v>
      </c>
      <c r="C239" s="1">
        <v>14220</v>
      </c>
      <c r="D239" s="5">
        <f t="shared" si="14"/>
        <v>252</v>
      </c>
      <c r="E239" s="5">
        <f t="shared" si="12"/>
        <v>2.0663145511487565E-3</v>
      </c>
      <c r="F239">
        <f>'Demand-Enforced'!D239</f>
        <v>96</v>
      </c>
      <c r="H239">
        <f t="shared" si="13"/>
        <v>254.95474621186375</v>
      </c>
    </row>
    <row r="240" spans="1:8" x14ac:dyDescent="0.25">
      <c r="A240" s="1">
        <v>10</v>
      </c>
      <c r="B240" s="1">
        <v>22</v>
      </c>
      <c r="C240" s="1">
        <v>14280</v>
      </c>
      <c r="D240" s="5">
        <f t="shared" si="14"/>
        <v>242</v>
      </c>
      <c r="E240" s="5">
        <f t="shared" si="12"/>
        <v>1.9833484893807801E-3</v>
      </c>
      <c r="F240">
        <f>'Demand-Enforced'!D240</f>
        <v>91</v>
      </c>
      <c r="H240">
        <f t="shared" si="13"/>
        <v>244.71787728477202</v>
      </c>
    </row>
    <row r="241" spans="1:8" x14ac:dyDescent="0.25">
      <c r="A241" s="1">
        <v>10</v>
      </c>
      <c r="B241" s="1">
        <v>23</v>
      </c>
      <c r="C241" s="1">
        <v>14340</v>
      </c>
      <c r="D241" s="5">
        <f t="shared" si="14"/>
        <v>225</v>
      </c>
      <c r="E241" s="5">
        <f t="shared" si="12"/>
        <v>1.8477626171307081E-3</v>
      </c>
      <c r="F241">
        <f>'Demand-Enforced'!D241</f>
        <v>85</v>
      </c>
      <c r="H241">
        <f t="shared" si="13"/>
        <v>227.98844873275738</v>
      </c>
    </row>
    <row r="242" spans="1:8" x14ac:dyDescent="0.25">
      <c r="A242" s="1">
        <v>11</v>
      </c>
      <c r="B242" s="1">
        <v>0</v>
      </c>
      <c r="C242" s="1">
        <v>14400</v>
      </c>
      <c r="D242" s="5">
        <f t="shared" si="14"/>
        <v>194</v>
      </c>
      <c r="E242" s="5">
        <f t="shared" si="12"/>
        <v>1.5938558272456335E-3</v>
      </c>
      <c r="F242">
        <f>'Demand-Enforced'!D242</f>
        <v>67</v>
      </c>
      <c r="H242">
        <f t="shared" si="13"/>
        <v>196.65984915403919</v>
      </c>
    </row>
    <row r="243" spans="1:8" x14ac:dyDescent="0.25">
      <c r="A243" s="1">
        <v>11</v>
      </c>
      <c r="B243" s="1">
        <v>1</v>
      </c>
      <c r="C243" s="1">
        <v>14460</v>
      </c>
      <c r="D243" s="5">
        <f t="shared" si="14"/>
        <v>184</v>
      </c>
      <c r="E243" s="5">
        <f t="shared" si="12"/>
        <v>1.5127753577905685E-3</v>
      </c>
      <c r="F243">
        <f>'Demand-Enforced'!D243</f>
        <v>68</v>
      </c>
      <c r="H243">
        <f t="shared" si="13"/>
        <v>186.65563633892717</v>
      </c>
    </row>
    <row r="244" spans="1:8" x14ac:dyDescent="0.25">
      <c r="A244" s="1">
        <v>11</v>
      </c>
      <c r="B244" s="1">
        <v>2</v>
      </c>
      <c r="C244" s="1">
        <v>14520</v>
      </c>
      <c r="D244" s="5">
        <f t="shared" si="14"/>
        <v>174</v>
      </c>
      <c r="E244" s="5">
        <f t="shared" si="12"/>
        <v>1.424977465720774E-3</v>
      </c>
      <c r="F244">
        <f>'Demand-Enforced'!D244</f>
        <v>57</v>
      </c>
      <c r="H244">
        <f t="shared" si="13"/>
        <v>175.82258612488954</v>
      </c>
    </row>
    <row r="245" spans="1:8" x14ac:dyDescent="0.25">
      <c r="A245" s="1">
        <v>11</v>
      </c>
      <c r="B245" s="1">
        <v>3</v>
      </c>
      <c r="C245" s="1">
        <v>14580</v>
      </c>
      <c r="D245" s="5">
        <f t="shared" si="14"/>
        <v>168</v>
      </c>
      <c r="E245" s="5">
        <f t="shared" si="12"/>
        <v>1.3767770122220498E-3</v>
      </c>
      <c r="F245">
        <f>'Demand-Enforced'!D245</f>
        <v>53</v>
      </c>
      <c r="H245">
        <f t="shared" si="13"/>
        <v>169.87531426241731</v>
      </c>
    </row>
    <row r="246" spans="1:8" x14ac:dyDescent="0.25">
      <c r="A246" s="1">
        <v>11</v>
      </c>
      <c r="B246" s="1">
        <v>4</v>
      </c>
      <c r="C246" s="1">
        <v>14640</v>
      </c>
      <c r="D246" s="5">
        <f t="shared" si="14"/>
        <v>163</v>
      </c>
      <c r="E246" s="5">
        <f t="shared" si="12"/>
        <v>1.340066886880111E-3</v>
      </c>
      <c r="F246">
        <f>'Demand-Enforced'!D246</f>
        <v>55</v>
      </c>
      <c r="H246">
        <f t="shared" si="13"/>
        <v>165.34579058231913</v>
      </c>
    </row>
    <row r="247" spans="1:8" x14ac:dyDescent="0.25">
      <c r="A247" s="1">
        <v>11</v>
      </c>
      <c r="B247" s="1">
        <v>5</v>
      </c>
      <c r="C247" s="1">
        <v>14700</v>
      </c>
      <c r="D247" s="5">
        <f t="shared" si="14"/>
        <v>157</v>
      </c>
      <c r="E247" s="5">
        <f t="shared" si="12"/>
        <v>1.2900986905880422E-3</v>
      </c>
      <c r="F247">
        <f>'Demand-Enforced'!D247</f>
        <v>54</v>
      </c>
      <c r="H247">
        <f t="shared" si="13"/>
        <v>159.18040361486712</v>
      </c>
    </row>
    <row r="248" spans="1:8" x14ac:dyDescent="0.25">
      <c r="A248" s="1">
        <v>11</v>
      </c>
      <c r="B248" s="1">
        <v>6</v>
      </c>
      <c r="C248" s="1">
        <v>14760</v>
      </c>
      <c r="D248" s="5">
        <f t="shared" si="14"/>
        <v>165</v>
      </c>
      <c r="E248" s="5">
        <f t="shared" si="12"/>
        <v>1.3563301205789466E-3</v>
      </c>
      <c r="F248">
        <f>'Demand-Enforced'!D248</f>
        <v>61</v>
      </c>
      <c r="H248">
        <f t="shared" si="13"/>
        <v>167.35244954814101</v>
      </c>
    </row>
    <row r="249" spans="1:8" x14ac:dyDescent="0.25">
      <c r="A249" s="1">
        <v>11</v>
      </c>
      <c r="B249" s="1">
        <v>7</v>
      </c>
      <c r="C249" s="1">
        <v>14820</v>
      </c>
      <c r="D249" s="5">
        <f t="shared" si="14"/>
        <v>201</v>
      </c>
      <c r="E249" s="5">
        <f t="shared" si="12"/>
        <v>1.6466524120070723E-3</v>
      </c>
      <c r="F249">
        <f>'Demand-Enforced'!D249</f>
        <v>85</v>
      </c>
      <c r="H249">
        <f t="shared" si="13"/>
        <v>203.17422028946112</v>
      </c>
    </row>
    <row r="250" spans="1:8" x14ac:dyDescent="0.25">
      <c r="A250" s="1">
        <v>11</v>
      </c>
      <c r="B250" s="1">
        <v>8</v>
      </c>
      <c r="C250" s="1">
        <v>14880</v>
      </c>
      <c r="D250" s="5">
        <f t="shared" si="14"/>
        <v>231</v>
      </c>
      <c r="E250" s="5">
        <f t="shared" si="12"/>
        <v>1.8953148982718679E-3</v>
      </c>
      <c r="F250">
        <f>'Demand-Enforced'!D250</f>
        <v>113</v>
      </c>
      <c r="H250">
        <f t="shared" si="13"/>
        <v>233.85574505673645</v>
      </c>
    </row>
    <row r="251" spans="1:8" x14ac:dyDescent="0.25">
      <c r="A251" s="1">
        <v>11</v>
      </c>
      <c r="B251" s="1">
        <v>9</v>
      </c>
      <c r="C251" s="1">
        <v>14940</v>
      </c>
      <c r="D251" s="5">
        <f t="shared" si="14"/>
        <v>244</v>
      </c>
      <c r="E251" s="5">
        <f t="shared" si="12"/>
        <v>2.0042667791021129E-3</v>
      </c>
      <c r="F251">
        <f>'Demand-Enforced'!D251</f>
        <v>137</v>
      </c>
      <c r="H251">
        <f t="shared" si="13"/>
        <v>247.29890602704344</v>
      </c>
    </row>
    <row r="252" spans="1:8" x14ac:dyDescent="0.25">
      <c r="A252" s="1">
        <v>11</v>
      </c>
      <c r="B252" s="1">
        <v>10</v>
      </c>
      <c r="C252" s="1">
        <v>15000</v>
      </c>
      <c r="D252" s="5">
        <f t="shared" si="14"/>
        <v>263</v>
      </c>
      <c r="E252" s="5">
        <f t="shared" si="12"/>
        <v>2.1624797591070868E-3</v>
      </c>
      <c r="F252">
        <f>'Demand-Enforced'!D252</f>
        <v>145</v>
      </c>
      <c r="H252">
        <f t="shared" si="13"/>
        <v>266.82020792281031</v>
      </c>
    </row>
    <row r="253" spans="1:8" x14ac:dyDescent="0.25">
      <c r="A253" s="1">
        <v>11</v>
      </c>
      <c r="B253" s="1">
        <v>11</v>
      </c>
      <c r="C253" s="1">
        <v>15060</v>
      </c>
      <c r="D253" s="5">
        <f t="shared" si="14"/>
        <v>284</v>
      </c>
      <c r="E253" s="5">
        <f t="shared" si="12"/>
        <v>2.329531453078819E-3</v>
      </c>
      <c r="F253">
        <f>'Demand-Enforced'!D253</f>
        <v>146</v>
      </c>
      <c r="H253">
        <f t="shared" si="13"/>
        <v>287.43208534348025</v>
      </c>
    </row>
    <row r="254" spans="1:8" x14ac:dyDescent="0.25">
      <c r="A254" s="1">
        <v>11</v>
      </c>
      <c r="B254" s="1">
        <v>12</v>
      </c>
      <c r="C254" s="1">
        <v>15120</v>
      </c>
      <c r="D254" s="5">
        <f t="shared" si="14"/>
        <v>308</v>
      </c>
      <c r="E254" s="5">
        <f t="shared" si="12"/>
        <v>2.5303470344035682E-3</v>
      </c>
      <c r="F254">
        <f>'Demand-Enforced'!D254</f>
        <v>133</v>
      </c>
      <c r="H254">
        <f t="shared" si="13"/>
        <v>312.20996126928043</v>
      </c>
    </row>
    <row r="255" spans="1:8" x14ac:dyDescent="0.25">
      <c r="A255" s="1">
        <v>11</v>
      </c>
      <c r="B255" s="1">
        <v>13</v>
      </c>
      <c r="C255" s="1">
        <v>15180</v>
      </c>
      <c r="D255" s="5">
        <f t="shared" si="14"/>
        <v>317</v>
      </c>
      <c r="E255" s="5">
        <f t="shared" si="12"/>
        <v>2.6015870689756401E-3</v>
      </c>
      <c r="F255">
        <f>'Demand-Enforced'!D255</f>
        <v>126</v>
      </c>
      <c r="H255">
        <f t="shared" si="13"/>
        <v>321</v>
      </c>
    </row>
    <row r="256" spans="1:8" x14ac:dyDescent="0.25">
      <c r="A256" s="1">
        <v>11</v>
      </c>
      <c r="B256" s="1">
        <v>14</v>
      </c>
      <c r="C256" s="1">
        <v>15240</v>
      </c>
      <c r="D256" s="5">
        <f t="shared" si="14"/>
        <v>316</v>
      </c>
      <c r="E256" s="5">
        <f t="shared" si="12"/>
        <v>2.5972266367520367E-3</v>
      </c>
      <c r="F256">
        <f>'Demand-Enforced'!D256</f>
        <v>129</v>
      </c>
      <c r="H256">
        <f t="shared" si="13"/>
        <v>320.46198274104745</v>
      </c>
    </row>
    <row r="257" spans="1:8" x14ac:dyDescent="0.25">
      <c r="A257" s="1">
        <v>11</v>
      </c>
      <c r="B257" s="1">
        <v>15</v>
      </c>
      <c r="C257" s="1">
        <v>15300</v>
      </c>
      <c r="D257" s="5">
        <f t="shared" si="14"/>
        <v>314</v>
      </c>
      <c r="E257" s="5">
        <f t="shared" si="12"/>
        <v>2.5792865442113744E-3</v>
      </c>
      <c r="F257">
        <f>'Demand-Enforced'!D257</f>
        <v>127</v>
      </c>
      <c r="H257">
        <f t="shared" si="13"/>
        <v>318.24842249767642</v>
      </c>
    </row>
    <row r="258" spans="1:8" x14ac:dyDescent="0.25">
      <c r="A258" s="1">
        <v>11</v>
      </c>
      <c r="B258" s="1">
        <v>16</v>
      </c>
      <c r="C258" s="1">
        <v>15360</v>
      </c>
      <c r="D258" s="5">
        <f t="shared" si="14"/>
        <v>307</v>
      </c>
      <c r="E258" s="5">
        <f t="shared" ref="E258:E321" si="15">IF(c_S_type="As_components",VLOOKUP($C258,T_S_comp_constructed,5,0),VLOOKUP($C258,T_S_fully_custom,5,0))</f>
        <v>2.521068612985687E-3</v>
      </c>
      <c r="F258">
        <f>'Demand-Enforced'!D258</f>
        <v>120</v>
      </c>
      <c r="H258">
        <f t="shared" si="13"/>
        <v>311.06513190313797</v>
      </c>
    </row>
    <row r="259" spans="1:8" x14ac:dyDescent="0.25">
      <c r="A259" s="1">
        <v>11</v>
      </c>
      <c r="B259" s="1">
        <v>17</v>
      </c>
      <c r="C259" s="1">
        <v>15420</v>
      </c>
      <c r="D259" s="5">
        <f t="shared" si="14"/>
        <v>301</v>
      </c>
      <c r="E259" s="5">
        <f t="shared" si="15"/>
        <v>2.4694777575524872E-3</v>
      </c>
      <c r="F259">
        <f>'Demand-Enforced'!D259</f>
        <v>115</v>
      </c>
      <c r="H259">
        <f t="shared" ref="H259:H322" si="16">E259/MAX(E:E)*MAX(D:D)</f>
        <v>304.69953115444656</v>
      </c>
    </row>
    <row r="260" spans="1:8" x14ac:dyDescent="0.25">
      <c r="A260" s="1">
        <v>11</v>
      </c>
      <c r="B260" s="1">
        <v>18</v>
      </c>
      <c r="C260" s="1">
        <v>15480</v>
      </c>
      <c r="D260" s="5">
        <f t="shared" si="14"/>
        <v>278</v>
      </c>
      <c r="E260" s="5">
        <f t="shared" si="15"/>
        <v>2.2793275577476322E-3</v>
      </c>
      <c r="F260">
        <f>'Demand-Enforced'!D260</f>
        <v>114</v>
      </c>
      <c r="H260">
        <f t="shared" si="16"/>
        <v>281.23761636203028</v>
      </c>
    </row>
    <row r="261" spans="1:8" x14ac:dyDescent="0.25">
      <c r="A261" s="1">
        <v>11</v>
      </c>
      <c r="B261" s="1">
        <v>19</v>
      </c>
      <c r="C261" s="1">
        <v>15540</v>
      </c>
      <c r="D261" s="5">
        <f t="shared" si="14"/>
        <v>258</v>
      </c>
      <c r="E261" s="5">
        <f t="shared" si="15"/>
        <v>2.1146917789268086E-3</v>
      </c>
      <c r="F261">
        <f>'Demand-Enforced'!D261</f>
        <v>121</v>
      </c>
      <c r="H261">
        <f t="shared" si="16"/>
        <v>260.92382958483319</v>
      </c>
    </row>
    <row r="262" spans="1:8" x14ac:dyDescent="0.25">
      <c r="A262" s="1">
        <v>11</v>
      </c>
      <c r="B262" s="1">
        <v>20</v>
      </c>
      <c r="C262" s="1">
        <v>15600</v>
      </c>
      <c r="D262" s="5">
        <f t="shared" si="14"/>
        <v>255</v>
      </c>
      <c r="E262" s="5">
        <f t="shared" si="15"/>
        <v>2.0954823072390589E-3</v>
      </c>
      <c r="F262">
        <f>'Demand-Enforced'!D262</f>
        <v>107</v>
      </c>
      <c r="H262">
        <f t="shared" si="16"/>
        <v>258.55364544404426</v>
      </c>
    </row>
    <row r="263" spans="1:8" x14ac:dyDescent="0.25">
      <c r="A263" s="1">
        <v>11</v>
      </c>
      <c r="B263" s="1">
        <v>21</v>
      </c>
      <c r="C263" s="1">
        <v>15660</v>
      </c>
      <c r="D263" s="5">
        <f t="shared" si="14"/>
        <v>252</v>
      </c>
      <c r="E263" s="5">
        <f t="shared" si="15"/>
        <v>2.0663145511487565E-3</v>
      </c>
      <c r="F263">
        <f>'Demand-Enforced'!D263</f>
        <v>104</v>
      </c>
      <c r="H263">
        <f t="shared" si="16"/>
        <v>254.95474621186375</v>
      </c>
    </row>
    <row r="264" spans="1:8" x14ac:dyDescent="0.25">
      <c r="A264" s="1">
        <v>11</v>
      </c>
      <c r="B264" s="1">
        <v>22</v>
      </c>
      <c r="C264" s="1">
        <v>15720</v>
      </c>
      <c r="D264" s="5">
        <f t="shared" si="14"/>
        <v>242</v>
      </c>
      <c r="E264" s="5">
        <f t="shared" si="15"/>
        <v>1.9833484893807801E-3</v>
      </c>
      <c r="F264">
        <f>'Demand-Enforced'!D264</f>
        <v>95</v>
      </c>
      <c r="H264">
        <f t="shared" si="16"/>
        <v>244.71787728477202</v>
      </c>
    </row>
    <row r="265" spans="1:8" x14ac:dyDescent="0.25">
      <c r="A265" s="1">
        <v>11</v>
      </c>
      <c r="B265" s="1">
        <v>23</v>
      </c>
      <c r="C265" s="1">
        <v>15780</v>
      </c>
      <c r="D265" s="5">
        <f t="shared" si="14"/>
        <v>225</v>
      </c>
      <c r="E265" s="5">
        <f t="shared" si="15"/>
        <v>1.8477626171307081E-3</v>
      </c>
      <c r="F265">
        <f>'Demand-Enforced'!D265</f>
        <v>92</v>
      </c>
      <c r="H265">
        <f t="shared" si="16"/>
        <v>227.98844873275738</v>
      </c>
    </row>
    <row r="266" spans="1:8" x14ac:dyDescent="0.25">
      <c r="A266" s="1">
        <v>12</v>
      </c>
      <c r="B266" s="1">
        <v>0</v>
      </c>
      <c r="C266" s="1">
        <v>15840</v>
      </c>
      <c r="D266" s="5">
        <f t="shared" si="14"/>
        <v>193</v>
      </c>
      <c r="E266" s="5">
        <f t="shared" si="15"/>
        <v>1.5938558272456335E-3</v>
      </c>
      <c r="F266">
        <f>'Demand-Enforced'!D266</f>
        <v>67</v>
      </c>
      <c r="H266">
        <f t="shared" si="16"/>
        <v>196.65984915403919</v>
      </c>
    </row>
    <row r="267" spans="1:8" x14ac:dyDescent="0.25">
      <c r="A267" s="1">
        <v>12</v>
      </c>
      <c r="B267" s="1">
        <v>1</v>
      </c>
      <c r="C267" s="1">
        <v>15900</v>
      </c>
      <c r="D267" s="5">
        <f t="shared" si="14"/>
        <v>183</v>
      </c>
      <c r="E267" s="5">
        <f t="shared" si="15"/>
        <v>1.5127753577905685E-3</v>
      </c>
      <c r="F267">
        <f>'Demand-Enforced'!D267</f>
        <v>65</v>
      </c>
      <c r="H267">
        <f t="shared" si="16"/>
        <v>186.65563633892717</v>
      </c>
    </row>
    <row r="268" spans="1:8" x14ac:dyDescent="0.25">
      <c r="A268" s="1">
        <v>12</v>
      </c>
      <c r="B268" s="1">
        <v>2</v>
      </c>
      <c r="C268" s="1">
        <v>15960</v>
      </c>
      <c r="D268" s="5">
        <f t="shared" si="14"/>
        <v>173</v>
      </c>
      <c r="E268" s="5">
        <f t="shared" si="15"/>
        <v>1.424977465720774E-3</v>
      </c>
      <c r="F268">
        <f>'Demand-Enforced'!D268</f>
        <v>57</v>
      </c>
      <c r="H268">
        <f t="shared" si="16"/>
        <v>175.82258612488954</v>
      </c>
    </row>
    <row r="269" spans="1:8" x14ac:dyDescent="0.25">
      <c r="A269" s="1">
        <v>12</v>
      </c>
      <c r="B269" s="1">
        <v>3</v>
      </c>
      <c r="C269" s="1">
        <v>16020</v>
      </c>
      <c r="D269" s="5">
        <f t="shared" si="14"/>
        <v>167</v>
      </c>
      <c r="E269" s="5">
        <f t="shared" si="15"/>
        <v>1.3767770122220498E-3</v>
      </c>
      <c r="F269">
        <f>'Demand-Enforced'!D269</f>
        <v>54</v>
      </c>
      <c r="H269">
        <f t="shared" si="16"/>
        <v>169.87531426241731</v>
      </c>
    </row>
    <row r="270" spans="1:8" x14ac:dyDescent="0.25">
      <c r="A270" s="1">
        <v>12</v>
      </c>
      <c r="B270" s="1">
        <v>4</v>
      </c>
      <c r="C270" s="1">
        <v>16080</v>
      </c>
      <c r="D270" s="5">
        <f t="shared" si="14"/>
        <v>162</v>
      </c>
      <c r="E270" s="5">
        <f t="shared" si="15"/>
        <v>1.340066886880111E-3</v>
      </c>
      <c r="F270">
        <f>'Demand-Enforced'!D270</f>
        <v>51</v>
      </c>
      <c r="H270">
        <f t="shared" si="16"/>
        <v>165.34579058231913</v>
      </c>
    </row>
    <row r="271" spans="1:8" x14ac:dyDescent="0.25">
      <c r="A271" s="1">
        <v>12</v>
      </c>
      <c r="B271" s="1">
        <v>5</v>
      </c>
      <c r="C271" s="1">
        <v>16140</v>
      </c>
      <c r="D271" s="5">
        <f t="shared" si="14"/>
        <v>156</v>
      </c>
      <c r="E271" s="5">
        <f t="shared" si="15"/>
        <v>1.2900986905880422E-3</v>
      </c>
      <c r="F271">
        <f>'Demand-Enforced'!D271</f>
        <v>54</v>
      </c>
      <c r="H271">
        <f t="shared" si="16"/>
        <v>159.18040361486712</v>
      </c>
    </row>
    <row r="272" spans="1:8" x14ac:dyDescent="0.25">
      <c r="A272" s="1">
        <v>12</v>
      </c>
      <c r="B272" s="1">
        <v>6</v>
      </c>
      <c r="C272" s="1">
        <v>16200</v>
      </c>
      <c r="D272" s="5">
        <f t="shared" si="14"/>
        <v>164</v>
      </c>
      <c r="E272" s="5">
        <f t="shared" si="15"/>
        <v>1.3563301205789466E-3</v>
      </c>
      <c r="F272">
        <f>'Demand-Enforced'!D272</f>
        <v>62</v>
      </c>
      <c r="H272">
        <f t="shared" si="16"/>
        <v>167.35244954814101</v>
      </c>
    </row>
    <row r="273" spans="1:8" x14ac:dyDescent="0.25">
      <c r="A273" s="1">
        <v>12</v>
      </c>
      <c r="B273" s="1">
        <v>7</v>
      </c>
      <c r="C273" s="1">
        <v>16260</v>
      </c>
      <c r="D273" s="5">
        <f t="shared" si="14"/>
        <v>200</v>
      </c>
      <c r="E273" s="5">
        <f t="shared" si="15"/>
        <v>1.6466524120070723E-3</v>
      </c>
      <c r="F273">
        <f>'Demand-Enforced'!D273</f>
        <v>83</v>
      </c>
      <c r="H273">
        <f t="shared" si="16"/>
        <v>203.17422028946112</v>
      </c>
    </row>
    <row r="274" spans="1:8" x14ac:dyDescent="0.25">
      <c r="A274" s="1">
        <v>12</v>
      </c>
      <c r="B274" s="1">
        <v>8</v>
      </c>
      <c r="C274" s="1">
        <v>16320</v>
      </c>
      <c r="D274" s="5">
        <f t="shared" si="14"/>
        <v>230</v>
      </c>
      <c r="E274" s="5">
        <f t="shared" si="15"/>
        <v>1.8953148982718679E-3</v>
      </c>
      <c r="F274">
        <f>'Demand-Enforced'!D274</f>
        <v>111</v>
      </c>
      <c r="H274">
        <f t="shared" si="16"/>
        <v>233.85574505673645</v>
      </c>
    </row>
    <row r="275" spans="1:8" x14ac:dyDescent="0.25">
      <c r="A275" s="1">
        <v>12</v>
      </c>
      <c r="B275" s="1">
        <v>9</v>
      </c>
      <c r="C275" s="1">
        <v>16380</v>
      </c>
      <c r="D275" s="5">
        <f t="shared" si="14"/>
        <v>243</v>
      </c>
      <c r="E275" s="5">
        <f t="shared" si="15"/>
        <v>2.0042667791021129E-3</v>
      </c>
      <c r="F275">
        <f>'Demand-Enforced'!D275</f>
        <v>130</v>
      </c>
      <c r="H275">
        <f t="shared" si="16"/>
        <v>247.29890602704344</v>
      </c>
    </row>
    <row r="276" spans="1:8" x14ac:dyDescent="0.25">
      <c r="A276" s="1">
        <v>12</v>
      </c>
      <c r="B276" s="1">
        <v>10</v>
      </c>
      <c r="C276" s="1">
        <v>16440</v>
      </c>
      <c r="D276" s="5">
        <f t="shared" si="14"/>
        <v>262</v>
      </c>
      <c r="E276" s="5">
        <f t="shared" si="15"/>
        <v>2.1624797591070868E-3</v>
      </c>
      <c r="F276">
        <f>'Demand-Enforced'!D276</f>
        <v>149</v>
      </c>
      <c r="H276">
        <f t="shared" si="16"/>
        <v>266.82020792281031</v>
      </c>
    </row>
    <row r="277" spans="1:8" x14ac:dyDescent="0.25">
      <c r="A277" s="1">
        <v>12</v>
      </c>
      <c r="B277" s="1">
        <v>11</v>
      </c>
      <c r="C277" s="1">
        <v>16500</v>
      </c>
      <c r="D277" s="5">
        <f t="shared" si="14"/>
        <v>282</v>
      </c>
      <c r="E277" s="5">
        <f t="shared" si="15"/>
        <v>2.329531453078819E-3</v>
      </c>
      <c r="F277">
        <f>'Demand-Enforced'!D277</f>
        <v>143</v>
      </c>
      <c r="H277">
        <f t="shared" si="16"/>
        <v>287.43208534348025</v>
      </c>
    </row>
    <row r="278" spans="1:8" x14ac:dyDescent="0.25">
      <c r="A278" s="1">
        <v>12</v>
      </c>
      <c r="B278" s="1">
        <v>12</v>
      </c>
      <c r="C278" s="1">
        <v>16560</v>
      </c>
      <c r="D278" s="5">
        <f t="shared" si="14"/>
        <v>307</v>
      </c>
      <c r="E278" s="5">
        <f t="shared" si="15"/>
        <v>2.5303470344035682E-3</v>
      </c>
      <c r="F278">
        <f>'Demand-Enforced'!D278</f>
        <v>131</v>
      </c>
      <c r="H278">
        <f t="shared" si="16"/>
        <v>312.20996126928043</v>
      </c>
    </row>
    <row r="279" spans="1:8" x14ac:dyDescent="0.25">
      <c r="A279" s="1">
        <v>12</v>
      </c>
      <c r="B279" s="1">
        <v>13</v>
      </c>
      <c r="C279" s="1">
        <v>16620</v>
      </c>
      <c r="D279" s="5">
        <f t="shared" si="14"/>
        <v>315</v>
      </c>
      <c r="E279" s="5">
        <f t="shared" si="15"/>
        <v>2.6015870689756401E-3</v>
      </c>
      <c r="F279">
        <f>'Demand-Enforced'!D279</f>
        <v>126</v>
      </c>
      <c r="H279">
        <f t="shared" si="16"/>
        <v>321</v>
      </c>
    </row>
    <row r="280" spans="1:8" x14ac:dyDescent="0.25">
      <c r="A280" s="1">
        <v>12</v>
      </c>
      <c r="B280" s="1">
        <v>14</v>
      </c>
      <c r="C280" s="1">
        <v>16680</v>
      </c>
      <c r="D280" s="5">
        <f t="shared" si="14"/>
        <v>315</v>
      </c>
      <c r="E280" s="5">
        <f t="shared" si="15"/>
        <v>2.5972266367520367E-3</v>
      </c>
      <c r="F280">
        <f>'Demand-Enforced'!D280</f>
        <v>118</v>
      </c>
      <c r="H280">
        <f t="shared" si="16"/>
        <v>320.46198274104745</v>
      </c>
    </row>
    <row r="281" spans="1:8" x14ac:dyDescent="0.25">
      <c r="A281" s="1">
        <v>12</v>
      </c>
      <c r="B281" s="1">
        <v>15</v>
      </c>
      <c r="C281" s="1">
        <v>16740</v>
      </c>
      <c r="D281" s="5">
        <f t="shared" si="14"/>
        <v>313</v>
      </c>
      <c r="E281" s="5">
        <f t="shared" si="15"/>
        <v>2.5792865442113744E-3</v>
      </c>
      <c r="F281">
        <f>'Demand-Enforced'!D281</f>
        <v>119</v>
      </c>
      <c r="H281">
        <f t="shared" si="16"/>
        <v>318.24842249767642</v>
      </c>
    </row>
    <row r="282" spans="1:8" x14ac:dyDescent="0.25">
      <c r="A282" s="1">
        <v>12</v>
      </c>
      <c r="B282" s="1">
        <v>16</v>
      </c>
      <c r="C282" s="1">
        <v>16800</v>
      </c>
      <c r="D282" s="5">
        <f t="shared" si="14"/>
        <v>306</v>
      </c>
      <c r="E282" s="5">
        <f t="shared" si="15"/>
        <v>2.521068612985687E-3</v>
      </c>
      <c r="F282">
        <f>'Demand-Enforced'!D282</f>
        <v>125</v>
      </c>
      <c r="H282">
        <f t="shared" si="16"/>
        <v>311.06513190313797</v>
      </c>
    </row>
    <row r="283" spans="1:8" x14ac:dyDescent="0.25">
      <c r="A283" s="1">
        <v>12</v>
      </c>
      <c r="B283" s="1">
        <v>17</v>
      </c>
      <c r="C283" s="1">
        <v>16860</v>
      </c>
      <c r="D283" s="5">
        <f t="shared" si="14"/>
        <v>299</v>
      </c>
      <c r="E283" s="5">
        <f t="shared" si="15"/>
        <v>2.4694777575524872E-3</v>
      </c>
      <c r="F283">
        <f>'Demand-Enforced'!D283</f>
        <v>113</v>
      </c>
      <c r="H283">
        <f t="shared" si="16"/>
        <v>304.69953115444656</v>
      </c>
    </row>
    <row r="284" spans="1:8" x14ac:dyDescent="0.25">
      <c r="A284" s="1">
        <v>12</v>
      </c>
      <c r="B284" s="1">
        <v>18</v>
      </c>
      <c r="C284" s="1">
        <v>16920</v>
      </c>
      <c r="D284" s="5">
        <f t="shared" si="14"/>
        <v>276</v>
      </c>
      <c r="E284" s="5">
        <f t="shared" si="15"/>
        <v>2.2793275577476322E-3</v>
      </c>
      <c r="F284">
        <f>'Demand-Enforced'!D284</f>
        <v>110</v>
      </c>
      <c r="H284">
        <f t="shared" si="16"/>
        <v>281.23761636203028</v>
      </c>
    </row>
    <row r="285" spans="1:8" x14ac:dyDescent="0.25">
      <c r="A285" s="1">
        <v>12</v>
      </c>
      <c r="B285" s="1">
        <v>19</v>
      </c>
      <c r="C285" s="1">
        <v>16980</v>
      </c>
      <c r="D285" s="5">
        <f t="shared" si="14"/>
        <v>256</v>
      </c>
      <c r="E285" s="5">
        <f t="shared" si="15"/>
        <v>2.1146917789268086E-3</v>
      </c>
      <c r="F285">
        <f>'Demand-Enforced'!D285</f>
        <v>118</v>
      </c>
      <c r="H285">
        <f t="shared" si="16"/>
        <v>260.92382958483319</v>
      </c>
    </row>
    <row r="286" spans="1:8" x14ac:dyDescent="0.25">
      <c r="A286" s="1">
        <v>12</v>
      </c>
      <c r="B286" s="1">
        <v>20</v>
      </c>
      <c r="C286" s="1">
        <v>17040</v>
      </c>
      <c r="D286" s="5">
        <f t="shared" si="14"/>
        <v>254</v>
      </c>
      <c r="E286" s="5">
        <f t="shared" si="15"/>
        <v>2.0954823072390589E-3</v>
      </c>
      <c r="F286">
        <f>'Demand-Enforced'!D286</f>
        <v>107</v>
      </c>
      <c r="H286">
        <f t="shared" si="16"/>
        <v>258.55364544404426</v>
      </c>
    </row>
    <row r="287" spans="1:8" x14ac:dyDescent="0.25">
      <c r="A287" s="1">
        <v>12</v>
      </c>
      <c r="B287" s="1">
        <v>21</v>
      </c>
      <c r="C287" s="1">
        <v>17100</v>
      </c>
      <c r="D287" s="5">
        <f t="shared" si="14"/>
        <v>251</v>
      </c>
      <c r="E287" s="5">
        <f t="shared" si="15"/>
        <v>2.0663145511487565E-3</v>
      </c>
      <c r="F287">
        <f>'Demand-Enforced'!D287</f>
        <v>103</v>
      </c>
      <c r="H287">
        <f t="shared" si="16"/>
        <v>254.95474621186375</v>
      </c>
    </row>
    <row r="288" spans="1:8" x14ac:dyDescent="0.25">
      <c r="A288" s="1">
        <v>12</v>
      </c>
      <c r="B288" s="1">
        <v>22</v>
      </c>
      <c r="C288" s="1">
        <v>17160</v>
      </c>
      <c r="D288" s="5">
        <f t="shared" si="14"/>
        <v>240</v>
      </c>
      <c r="E288" s="5">
        <f t="shared" si="15"/>
        <v>1.9833484893807801E-3</v>
      </c>
      <c r="F288">
        <f>'Demand-Enforced'!D288</f>
        <v>95</v>
      </c>
      <c r="H288">
        <f t="shared" si="16"/>
        <v>244.71787728477202</v>
      </c>
    </row>
    <row r="289" spans="1:8" x14ac:dyDescent="0.25">
      <c r="A289" s="1">
        <v>12</v>
      </c>
      <c r="B289" s="1">
        <v>23</v>
      </c>
      <c r="C289" s="1">
        <v>17220</v>
      </c>
      <c r="D289" s="5">
        <f t="shared" si="14"/>
        <v>224</v>
      </c>
      <c r="E289" s="5">
        <f t="shared" si="15"/>
        <v>1.8477626171307081E-3</v>
      </c>
      <c r="F289">
        <f>'Demand-Enforced'!D289</f>
        <v>90</v>
      </c>
      <c r="H289">
        <f t="shared" si="16"/>
        <v>227.98844873275738</v>
      </c>
    </row>
    <row r="290" spans="1:8" x14ac:dyDescent="0.25">
      <c r="A290" s="1">
        <v>13</v>
      </c>
      <c r="B290" s="1">
        <v>0</v>
      </c>
      <c r="C290" s="1">
        <v>17280</v>
      </c>
      <c r="D290" s="5">
        <f t="shared" ref="D290:D335" si="17">IF(c_S_type="As_components",VLOOKUP(C290,T_S_comp_constructed,4,0),VLOOKUP(C290,T_S_fully_custom,4,0))</f>
        <v>190</v>
      </c>
      <c r="E290" s="5">
        <f t="shared" si="15"/>
        <v>1.5938558272456335E-3</v>
      </c>
      <c r="F290">
        <f>'Demand-Enforced'!D290</f>
        <v>68</v>
      </c>
      <c r="H290">
        <f t="shared" si="16"/>
        <v>196.65984915403919</v>
      </c>
    </row>
    <row r="291" spans="1:8" x14ac:dyDescent="0.25">
      <c r="A291" s="1">
        <v>13</v>
      </c>
      <c r="B291" s="1">
        <v>1</v>
      </c>
      <c r="C291" s="1">
        <v>17340</v>
      </c>
      <c r="D291" s="5">
        <f t="shared" si="17"/>
        <v>180</v>
      </c>
      <c r="E291" s="5">
        <f t="shared" si="15"/>
        <v>1.5127753577905685E-3</v>
      </c>
      <c r="F291">
        <f>'Demand-Enforced'!D291</f>
        <v>66</v>
      </c>
      <c r="H291">
        <f t="shared" si="16"/>
        <v>186.65563633892717</v>
      </c>
    </row>
    <row r="292" spans="1:8" x14ac:dyDescent="0.25">
      <c r="A292" s="1">
        <v>13</v>
      </c>
      <c r="B292" s="1">
        <v>2</v>
      </c>
      <c r="C292" s="1">
        <v>17400</v>
      </c>
      <c r="D292" s="5">
        <f t="shared" si="17"/>
        <v>170</v>
      </c>
      <c r="E292" s="5">
        <f t="shared" si="15"/>
        <v>1.424977465720774E-3</v>
      </c>
      <c r="F292">
        <f>'Demand-Enforced'!D292</f>
        <v>56</v>
      </c>
      <c r="H292">
        <f t="shared" si="16"/>
        <v>175.82258612488954</v>
      </c>
    </row>
    <row r="293" spans="1:8" x14ac:dyDescent="0.25">
      <c r="A293" s="1">
        <v>13</v>
      </c>
      <c r="B293" s="1">
        <v>3</v>
      </c>
      <c r="C293" s="1">
        <v>17460</v>
      </c>
      <c r="D293" s="5">
        <f t="shared" si="17"/>
        <v>164</v>
      </c>
      <c r="E293" s="5">
        <f t="shared" si="15"/>
        <v>1.3767770122220498E-3</v>
      </c>
      <c r="F293">
        <f>'Demand-Enforced'!D293</f>
        <v>55</v>
      </c>
      <c r="H293">
        <f t="shared" si="16"/>
        <v>169.87531426241731</v>
      </c>
    </row>
    <row r="294" spans="1:8" x14ac:dyDescent="0.25">
      <c r="A294" s="1">
        <v>13</v>
      </c>
      <c r="B294" s="1">
        <v>4</v>
      </c>
      <c r="C294" s="1">
        <v>17520</v>
      </c>
      <c r="D294" s="5">
        <f t="shared" si="17"/>
        <v>160</v>
      </c>
      <c r="E294" s="5">
        <f t="shared" si="15"/>
        <v>1.340066886880111E-3</v>
      </c>
      <c r="F294">
        <f>'Demand-Enforced'!D294</f>
        <v>53</v>
      </c>
      <c r="H294">
        <f t="shared" si="16"/>
        <v>165.34579058231913</v>
      </c>
    </row>
    <row r="295" spans="1:8" x14ac:dyDescent="0.25">
      <c r="A295" s="1">
        <v>13</v>
      </c>
      <c r="B295" s="1">
        <v>5</v>
      </c>
      <c r="C295" s="1">
        <v>17580</v>
      </c>
      <c r="D295" s="5">
        <f t="shared" si="17"/>
        <v>154</v>
      </c>
      <c r="E295" s="5">
        <f t="shared" si="15"/>
        <v>1.2900986905880422E-3</v>
      </c>
      <c r="F295">
        <f>'Demand-Enforced'!D295</f>
        <v>54</v>
      </c>
      <c r="H295">
        <f t="shared" si="16"/>
        <v>159.18040361486712</v>
      </c>
    </row>
    <row r="296" spans="1:8" x14ac:dyDescent="0.25">
      <c r="A296" s="1">
        <v>13</v>
      </c>
      <c r="B296" s="1">
        <v>6</v>
      </c>
      <c r="C296" s="1">
        <v>17640</v>
      </c>
      <c r="D296" s="5">
        <f t="shared" si="17"/>
        <v>162</v>
      </c>
      <c r="E296" s="5">
        <f t="shared" si="15"/>
        <v>1.3563301205789466E-3</v>
      </c>
      <c r="F296">
        <f>'Demand-Enforced'!D296</f>
        <v>61</v>
      </c>
      <c r="H296">
        <f t="shared" si="16"/>
        <v>167.35244954814101</v>
      </c>
    </row>
    <row r="297" spans="1:8" x14ac:dyDescent="0.25">
      <c r="A297" s="1">
        <v>13</v>
      </c>
      <c r="B297" s="1">
        <v>7</v>
      </c>
      <c r="C297" s="1">
        <v>17700</v>
      </c>
      <c r="D297" s="5">
        <f t="shared" si="17"/>
        <v>196</v>
      </c>
      <c r="E297" s="5">
        <f t="shared" si="15"/>
        <v>1.6466524120070723E-3</v>
      </c>
      <c r="F297">
        <f>'Demand-Enforced'!D297</f>
        <v>87</v>
      </c>
      <c r="H297">
        <f t="shared" si="16"/>
        <v>203.17422028946112</v>
      </c>
    </row>
    <row r="298" spans="1:8" x14ac:dyDescent="0.25">
      <c r="A298" s="1">
        <v>13</v>
      </c>
      <c r="B298" s="1">
        <v>8</v>
      </c>
      <c r="C298" s="1">
        <v>17760</v>
      </c>
      <c r="D298" s="5">
        <f t="shared" si="17"/>
        <v>226</v>
      </c>
      <c r="E298" s="5">
        <f t="shared" si="15"/>
        <v>1.8953148982718679E-3</v>
      </c>
      <c r="F298">
        <f>'Demand-Enforced'!D298</f>
        <v>117</v>
      </c>
      <c r="H298">
        <f t="shared" si="16"/>
        <v>233.85574505673645</v>
      </c>
    </row>
    <row r="299" spans="1:8" x14ac:dyDescent="0.25">
      <c r="A299" s="1">
        <v>13</v>
      </c>
      <c r="B299" s="1">
        <v>9</v>
      </c>
      <c r="C299" s="1">
        <v>17820</v>
      </c>
      <c r="D299" s="5">
        <f t="shared" si="17"/>
        <v>239</v>
      </c>
      <c r="E299" s="5">
        <f t="shared" si="15"/>
        <v>2.0042667791021129E-3</v>
      </c>
      <c r="F299">
        <f>'Demand-Enforced'!D299</f>
        <v>129</v>
      </c>
      <c r="H299">
        <f t="shared" si="16"/>
        <v>247.29890602704344</v>
      </c>
    </row>
    <row r="300" spans="1:8" x14ac:dyDescent="0.25">
      <c r="A300" s="1">
        <v>13</v>
      </c>
      <c r="B300" s="1">
        <v>10</v>
      </c>
      <c r="C300" s="1">
        <v>17880</v>
      </c>
      <c r="D300" s="5">
        <f t="shared" si="17"/>
        <v>258</v>
      </c>
      <c r="E300" s="5">
        <f t="shared" si="15"/>
        <v>2.1624797591070868E-3</v>
      </c>
      <c r="F300">
        <f>'Demand-Enforced'!D300</f>
        <v>142</v>
      </c>
      <c r="H300">
        <f t="shared" si="16"/>
        <v>266.82020792281031</v>
      </c>
    </row>
    <row r="301" spans="1:8" x14ac:dyDescent="0.25">
      <c r="A301" s="1">
        <v>13</v>
      </c>
      <c r="B301" s="1">
        <v>11</v>
      </c>
      <c r="C301" s="1">
        <v>17940</v>
      </c>
      <c r="D301" s="5">
        <f t="shared" si="17"/>
        <v>278</v>
      </c>
      <c r="E301" s="5">
        <f t="shared" si="15"/>
        <v>2.329531453078819E-3</v>
      </c>
      <c r="F301">
        <f>'Demand-Enforced'!D301</f>
        <v>148</v>
      </c>
      <c r="H301">
        <f t="shared" si="16"/>
        <v>287.43208534348025</v>
      </c>
    </row>
    <row r="302" spans="1:8" x14ac:dyDescent="0.25">
      <c r="A302" s="1">
        <v>13</v>
      </c>
      <c r="B302" s="1">
        <v>12</v>
      </c>
      <c r="C302" s="1">
        <v>18000</v>
      </c>
      <c r="D302" s="5">
        <f t="shared" si="17"/>
        <v>302</v>
      </c>
      <c r="E302" s="5">
        <f t="shared" si="15"/>
        <v>2.5303470344035682E-3</v>
      </c>
      <c r="F302">
        <f>'Demand-Enforced'!D302</f>
        <v>133</v>
      </c>
      <c r="H302">
        <f t="shared" si="16"/>
        <v>312.20996126928043</v>
      </c>
    </row>
    <row r="303" spans="1:8" x14ac:dyDescent="0.25">
      <c r="A303" s="1">
        <v>13</v>
      </c>
      <c r="B303" s="1">
        <v>13</v>
      </c>
      <c r="C303" s="1">
        <v>18060</v>
      </c>
      <c r="D303" s="5">
        <f t="shared" si="17"/>
        <v>310</v>
      </c>
      <c r="E303" s="5">
        <f t="shared" si="15"/>
        <v>2.6015870689756401E-3</v>
      </c>
      <c r="F303">
        <f>'Demand-Enforced'!D303</f>
        <v>124</v>
      </c>
      <c r="H303">
        <f t="shared" si="16"/>
        <v>321</v>
      </c>
    </row>
    <row r="304" spans="1:8" x14ac:dyDescent="0.25">
      <c r="A304" s="1">
        <v>13</v>
      </c>
      <c r="B304" s="1">
        <v>14</v>
      </c>
      <c r="C304" s="1">
        <v>18120</v>
      </c>
      <c r="D304" s="5">
        <f t="shared" si="17"/>
        <v>310</v>
      </c>
      <c r="E304" s="5">
        <f t="shared" si="15"/>
        <v>2.5972266367520367E-3</v>
      </c>
      <c r="F304">
        <f>'Demand-Enforced'!D304</f>
        <v>124</v>
      </c>
      <c r="H304">
        <f t="shared" si="16"/>
        <v>320.46198274104745</v>
      </c>
    </row>
    <row r="305" spans="1:8" x14ac:dyDescent="0.25">
      <c r="A305" s="1">
        <v>13</v>
      </c>
      <c r="B305" s="1">
        <v>15</v>
      </c>
      <c r="C305" s="1">
        <v>18180</v>
      </c>
      <c r="D305" s="5">
        <f t="shared" si="17"/>
        <v>307</v>
      </c>
      <c r="E305" s="5">
        <f t="shared" si="15"/>
        <v>2.5792865442113744E-3</v>
      </c>
      <c r="F305">
        <f>'Demand-Enforced'!D305</f>
        <v>125</v>
      </c>
      <c r="H305">
        <f t="shared" si="16"/>
        <v>318.24842249767642</v>
      </c>
    </row>
    <row r="306" spans="1:8" x14ac:dyDescent="0.25">
      <c r="A306" s="1">
        <v>13</v>
      </c>
      <c r="B306" s="1">
        <v>16</v>
      </c>
      <c r="C306" s="1">
        <v>18240</v>
      </c>
      <c r="D306" s="5">
        <f t="shared" si="17"/>
        <v>301</v>
      </c>
      <c r="E306" s="5">
        <f t="shared" si="15"/>
        <v>2.521068612985687E-3</v>
      </c>
      <c r="F306">
        <f>'Demand-Enforced'!D306</f>
        <v>132</v>
      </c>
      <c r="H306">
        <f t="shared" si="16"/>
        <v>311.06513190313797</v>
      </c>
    </row>
    <row r="307" spans="1:8" x14ac:dyDescent="0.25">
      <c r="A307" s="1">
        <v>13</v>
      </c>
      <c r="B307" s="1">
        <v>17</v>
      </c>
      <c r="C307" s="1">
        <v>18300</v>
      </c>
      <c r="D307" s="5">
        <f t="shared" si="17"/>
        <v>294</v>
      </c>
      <c r="E307" s="5">
        <f t="shared" si="15"/>
        <v>2.4694777575524872E-3</v>
      </c>
      <c r="F307">
        <f>'Demand-Enforced'!D307</f>
        <v>111</v>
      </c>
      <c r="H307">
        <f t="shared" si="16"/>
        <v>304.69953115444656</v>
      </c>
    </row>
    <row r="308" spans="1:8" x14ac:dyDescent="0.25">
      <c r="A308" s="1">
        <v>13</v>
      </c>
      <c r="B308" s="1">
        <v>18</v>
      </c>
      <c r="C308" s="1">
        <v>18360</v>
      </c>
      <c r="D308" s="5">
        <f t="shared" si="17"/>
        <v>272</v>
      </c>
      <c r="E308" s="5">
        <f t="shared" si="15"/>
        <v>2.2793275577476322E-3</v>
      </c>
      <c r="F308">
        <f>'Demand-Enforced'!D308</f>
        <v>115</v>
      </c>
      <c r="H308">
        <f t="shared" si="16"/>
        <v>281.23761636203028</v>
      </c>
    </row>
    <row r="309" spans="1:8" x14ac:dyDescent="0.25">
      <c r="A309" s="1">
        <v>13</v>
      </c>
      <c r="B309" s="1">
        <v>19</v>
      </c>
      <c r="C309" s="1">
        <v>18420</v>
      </c>
      <c r="D309" s="5">
        <f t="shared" si="17"/>
        <v>252</v>
      </c>
      <c r="E309" s="5">
        <f t="shared" si="15"/>
        <v>2.1146917789268086E-3</v>
      </c>
      <c r="F309">
        <f>'Demand-Enforced'!D309</f>
        <v>110</v>
      </c>
      <c r="H309">
        <f t="shared" si="16"/>
        <v>260.92382958483319</v>
      </c>
    </row>
    <row r="310" spans="1:8" x14ac:dyDescent="0.25">
      <c r="A310" s="1">
        <v>13</v>
      </c>
      <c r="B310" s="1">
        <v>20</v>
      </c>
      <c r="C310" s="1">
        <v>18480</v>
      </c>
      <c r="D310" s="5">
        <f t="shared" si="17"/>
        <v>250</v>
      </c>
      <c r="E310" s="5">
        <f t="shared" si="15"/>
        <v>2.0954823072390589E-3</v>
      </c>
      <c r="F310">
        <f>'Demand-Enforced'!D310</f>
        <v>109</v>
      </c>
      <c r="H310">
        <f t="shared" si="16"/>
        <v>258.55364544404426</v>
      </c>
    </row>
    <row r="311" spans="1:8" x14ac:dyDescent="0.25">
      <c r="A311" s="1">
        <v>13</v>
      </c>
      <c r="B311" s="1">
        <v>21</v>
      </c>
      <c r="C311" s="1">
        <v>18540</v>
      </c>
      <c r="D311" s="5">
        <f t="shared" si="17"/>
        <v>246</v>
      </c>
      <c r="E311" s="5">
        <f t="shared" si="15"/>
        <v>2.0663145511487565E-3</v>
      </c>
      <c r="F311">
        <f>'Demand-Enforced'!D311</f>
        <v>101</v>
      </c>
      <c r="H311">
        <f t="shared" si="16"/>
        <v>254.95474621186375</v>
      </c>
    </row>
    <row r="312" spans="1:8" x14ac:dyDescent="0.25">
      <c r="A312" s="1">
        <v>13</v>
      </c>
      <c r="B312" s="1">
        <v>22</v>
      </c>
      <c r="C312" s="1">
        <v>18600</v>
      </c>
      <c r="D312" s="5">
        <f t="shared" si="17"/>
        <v>236</v>
      </c>
      <c r="E312" s="5">
        <f t="shared" si="15"/>
        <v>1.9833484893807801E-3</v>
      </c>
      <c r="F312">
        <f>'Demand-Enforced'!D312</f>
        <v>98</v>
      </c>
      <c r="H312">
        <f t="shared" si="16"/>
        <v>244.71787728477202</v>
      </c>
    </row>
    <row r="313" spans="1:8" x14ac:dyDescent="0.25">
      <c r="A313" s="1">
        <v>13</v>
      </c>
      <c r="B313" s="1">
        <v>23</v>
      </c>
      <c r="C313" s="1">
        <v>18660</v>
      </c>
      <c r="D313" s="5">
        <f t="shared" si="17"/>
        <v>220</v>
      </c>
      <c r="E313" s="5">
        <f t="shared" si="15"/>
        <v>1.8477626171307081E-3</v>
      </c>
      <c r="F313">
        <f>'Demand-Enforced'!D313</f>
        <v>93</v>
      </c>
      <c r="H313">
        <f t="shared" si="16"/>
        <v>227.98844873275738</v>
      </c>
    </row>
    <row r="314" spans="1:8" x14ac:dyDescent="0.25">
      <c r="A314" s="1">
        <v>14</v>
      </c>
      <c r="B314" s="1">
        <v>0</v>
      </c>
      <c r="C314" s="1">
        <v>18720</v>
      </c>
      <c r="D314" s="5">
        <f t="shared" si="17"/>
        <v>178</v>
      </c>
      <c r="E314" s="5">
        <f t="shared" si="15"/>
        <v>1.5938558272456335E-3</v>
      </c>
      <c r="F314">
        <f>'Demand-Enforced'!D314</f>
        <v>64</v>
      </c>
      <c r="H314">
        <f t="shared" si="16"/>
        <v>196.65984915403919</v>
      </c>
    </row>
    <row r="315" spans="1:8" x14ac:dyDescent="0.25">
      <c r="A315" s="1">
        <v>14</v>
      </c>
      <c r="B315" s="1">
        <v>1</v>
      </c>
      <c r="C315" s="1">
        <v>18780</v>
      </c>
      <c r="D315" s="5">
        <f t="shared" si="17"/>
        <v>169</v>
      </c>
      <c r="E315" s="5">
        <f t="shared" si="15"/>
        <v>1.5127753577905685E-3</v>
      </c>
      <c r="F315">
        <f>'Demand-Enforced'!D315</f>
        <v>65</v>
      </c>
      <c r="H315">
        <f t="shared" si="16"/>
        <v>186.65563633892717</v>
      </c>
    </row>
    <row r="316" spans="1:8" x14ac:dyDescent="0.25">
      <c r="A316" s="1">
        <v>14</v>
      </c>
      <c r="B316" s="1">
        <v>2</v>
      </c>
      <c r="C316" s="1">
        <v>18840</v>
      </c>
      <c r="D316" s="5">
        <f t="shared" si="17"/>
        <v>160</v>
      </c>
      <c r="E316" s="5">
        <f t="shared" si="15"/>
        <v>1.424977465720774E-3</v>
      </c>
      <c r="F316">
        <f>'Demand-Enforced'!D316</f>
        <v>58</v>
      </c>
      <c r="H316">
        <f t="shared" si="16"/>
        <v>175.82258612488954</v>
      </c>
    </row>
    <row r="317" spans="1:8" x14ac:dyDescent="0.25">
      <c r="A317" s="1">
        <v>14</v>
      </c>
      <c r="B317" s="1">
        <v>3</v>
      </c>
      <c r="C317" s="1">
        <v>18900</v>
      </c>
      <c r="D317" s="5">
        <f t="shared" si="17"/>
        <v>154</v>
      </c>
      <c r="E317" s="5">
        <f t="shared" si="15"/>
        <v>1.3767770122220498E-3</v>
      </c>
      <c r="F317">
        <f>'Demand-Enforced'!D317</f>
        <v>52</v>
      </c>
      <c r="H317">
        <f t="shared" si="16"/>
        <v>169.87531426241731</v>
      </c>
    </row>
    <row r="318" spans="1:8" x14ac:dyDescent="0.25">
      <c r="A318" s="1">
        <v>14</v>
      </c>
      <c r="B318" s="1">
        <v>4</v>
      </c>
      <c r="C318" s="1">
        <v>18960</v>
      </c>
      <c r="D318" s="5">
        <f t="shared" si="17"/>
        <v>150</v>
      </c>
      <c r="E318" s="5">
        <f t="shared" si="15"/>
        <v>1.340066886880111E-3</v>
      </c>
      <c r="F318">
        <f>'Demand-Enforced'!D318</f>
        <v>52</v>
      </c>
      <c r="H318">
        <f t="shared" si="16"/>
        <v>165.34579058231913</v>
      </c>
    </row>
    <row r="319" spans="1:8" x14ac:dyDescent="0.25">
      <c r="A319" s="1">
        <v>14</v>
      </c>
      <c r="B319" s="1">
        <v>5</v>
      </c>
      <c r="C319" s="1">
        <v>19020</v>
      </c>
      <c r="D319" s="5">
        <f t="shared" si="17"/>
        <v>144</v>
      </c>
      <c r="E319" s="5">
        <f t="shared" si="15"/>
        <v>1.2900986905880422E-3</v>
      </c>
      <c r="F319">
        <f>'Demand-Enforced'!D319</f>
        <v>54</v>
      </c>
      <c r="H319">
        <f t="shared" si="16"/>
        <v>159.18040361486712</v>
      </c>
    </row>
    <row r="320" spans="1:8" x14ac:dyDescent="0.25">
      <c r="A320" s="1">
        <v>14</v>
      </c>
      <c r="B320" s="1">
        <v>6</v>
      </c>
      <c r="C320" s="1">
        <v>19080</v>
      </c>
      <c r="D320" s="5">
        <f t="shared" si="17"/>
        <v>152</v>
      </c>
      <c r="E320" s="5">
        <f t="shared" si="15"/>
        <v>1.3563301205789466E-3</v>
      </c>
      <c r="F320">
        <f>'Demand-Enforced'!D320</f>
        <v>61</v>
      </c>
      <c r="H320">
        <f t="shared" si="16"/>
        <v>167.35244954814101</v>
      </c>
    </row>
    <row r="321" spans="1:8" x14ac:dyDescent="0.25">
      <c r="A321" s="1">
        <v>14</v>
      </c>
      <c r="B321" s="1">
        <v>7</v>
      </c>
      <c r="C321" s="1">
        <v>19140</v>
      </c>
      <c r="D321" s="5">
        <f t="shared" si="17"/>
        <v>184</v>
      </c>
      <c r="E321" s="5">
        <f t="shared" si="15"/>
        <v>1.6466524120070723E-3</v>
      </c>
      <c r="F321">
        <f>'Demand-Enforced'!D321</f>
        <v>82</v>
      </c>
      <c r="H321">
        <f t="shared" si="16"/>
        <v>203.17422028946112</v>
      </c>
    </row>
    <row r="322" spans="1:8" x14ac:dyDescent="0.25">
      <c r="A322" s="1">
        <v>14</v>
      </c>
      <c r="B322" s="1">
        <v>8</v>
      </c>
      <c r="C322" s="1">
        <v>19200</v>
      </c>
      <c r="D322" s="5">
        <f t="shared" si="17"/>
        <v>212</v>
      </c>
      <c r="E322" s="5">
        <f t="shared" ref="E322:E361" si="18">IF(c_S_type="As_components",VLOOKUP($C322,T_S_comp_constructed,5,0),VLOOKUP($C322,T_S_fully_custom,5,0))</f>
        <v>1.8953148982718679E-3</v>
      </c>
      <c r="F322">
        <f>'Demand-Enforced'!D322</f>
        <v>122</v>
      </c>
      <c r="H322">
        <f t="shared" si="16"/>
        <v>233.85574505673645</v>
      </c>
    </row>
    <row r="323" spans="1:8" x14ac:dyDescent="0.25">
      <c r="A323" s="1">
        <v>14</v>
      </c>
      <c r="B323" s="1">
        <v>9</v>
      </c>
      <c r="C323" s="1">
        <v>19260</v>
      </c>
      <c r="D323" s="5">
        <f t="shared" si="17"/>
        <v>224</v>
      </c>
      <c r="E323" s="5">
        <f t="shared" si="18"/>
        <v>2.0042667791021129E-3</v>
      </c>
      <c r="F323">
        <f>'Demand-Enforced'!D323</f>
        <v>137</v>
      </c>
      <c r="H323">
        <f t="shared" ref="H323:H335" si="19">E323/MAX(E:E)*MAX(D:D)</f>
        <v>247.29890602704344</v>
      </c>
    </row>
    <row r="324" spans="1:8" x14ac:dyDescent="0.25">
      <c r="A324" s="1">
        <v>14</v>
      </c>
      <c r="B324" s="1">
        <v>10</v>
      </c>
      <c r="C324" s="1">
        <v>19320</v>
      </c>
      <c r="D324" s="5">
        <f t="shared" si="17"/>
        <v>242</v>
      </c>
      <c r="E324" s="5">
        <f t="shared" si="18"/>
        <v>2.1624797591070868E-3</v>
      </c>
      <c r="F324">
        <f>'Demand-Enforced'!D324</f>
        <v>143</v>
      </c>
      <c r="H324">
        <f t="shared" si="19"/>
        <v>266.82020792281031</v>
      </c>
    </row>
    <row r="325" spans="1:8" x14ac:dyDescent="0.25">
      <c r="A325" s="1">
        <v>14</v>
      </c>
      <c r="B325" s="1">
        <v>11</v>
      </c>
      <c r="C325" s="1">
        <v>19380</v>
      </c>
      <c r="D325" s="5">
        <f t="shared" si="17"/>
        <v>261</v>
      </c>
      <c r="E325" s="5">
        <f t="shared" si="18"/>
        <v>2.329531453078819E-3</v>
      </c>
      <c r="F325">
        <f>'Demand-Enforced'!D325</f>
        <v>144</v>
      </c>
      <c r="H325">
        <f t="shared" si="19"/>
        <v>287.43208534348025</v>
      </c>
    </row>
    <row r="326" spans="1:8" x14ac:dyDescent="0.25">
      <c r="A326" s="1">
        <v>14</v>
      </c>
      <c r="B326" s="1">
        <v>12</v>
      </c>
      <c r="C326" s="1">
        <v>19440</v>
      </c>
      <c r="D326" s="5">
        <f t="shared" si="17"/>
        <v>283</v>
      </c>
      <c r="E326" s="5">
        <f t="shared" si="18"/>
        <v>2.5303470344035682E-3</v>
      </c>
      <c r="F326">
        <f>'Demand-Enforced'!D326</f>
        <v>132</v>
      </c>
      <c r="H326">
        <f t="shared" si="19"/>
        <v>312.20996126928043</v>
      </c>
    </row>
    <row r="327" spans="1:8" x14ac:dyDescent="0.25">
      <c r="A327" s="1">
        <v>14</v>
      </c>
      <c r="B327" s="1">
        <v>13</v>
      </c>
      <c r="C327" s="1">
        <v>19500</v>
      </c>
      <c r="D327" s="5">
        <f t="shared" si="17"/>
        <v>291</v>
      </c>
      <c r="E327" s="5">
        <f t="shared" si="18"/>
        <v>2.6015870689756401E-3</v>
      </c>
      <c r="F327">
        <f>'Demand-Enforced'!D327</f>
        <v>124</v>
      </c>
      <c r="H327">
        <f t="shared" si="19"/>
        <v>321</v>
      </c>
    </row>
    <row r="328" spans="1:8" x14ac:dyDescent="0.25">
      <c r="A328" s="1">
        <v>14</v>
      </c>
      <c r="B328" s="1">
        <v>14</v>
      </c>
      <c r="C328" s="1">
        <v>19560</v>
      </c>
      <c r="D328" s="5">
        <f t="shared" si="17"/>
        <v>291</v>
      </c>
      <c r="E328" s="5">
        <f t="shared" si="18"/>
        <v>2.5972266367520367E-3</v>
      </c>
      <c r="F328">
        <f>'Demand-Enforced'!D328</f>
        <v>122</v>
      </c>
      <c r="H328">
        <f t="shared" si="19"/>
        <v>320.46198274104745</v>
      </c>
    </row>
    <row r="329" spans="1:8" x14ac:dyDescent="0.25">
      <c r="A329" s="1">
        <v>14</v>
      </c>
      <c r="B329" s="1">
        <v>15</v>
      </c>
      <c r="C329" s="1">
        <v>19620</v>
      </c>
      <c r="D329" s="5">
        <f t="shared" si="17"/>
        <v>289</v>
      </c>
      <c r="E329" s="5">
        <f t="shared" si="18"/>
        <v>2.5792865442113744E-3</v>
      </c>
      <c r="F329">
        <f>'Demand-Enforced'!D329</f>
        <v>125</v>
      </c>
      <c r="H329">
        <f t="shared" si="19"/>
        <v>318.24842249767642</v>
      </c>
    </row>
    <row r="330" spans="1:8" x14ac:dyDescent="0.25">
      <c r="A330" s="1">
        <v>14</v>
      </c>
      <c r="B330" s="1">
        <v>16</v>
      </c>
      <c r="C330" s="1">
        <v>19680</v>
      </c>
      <c r="D330" s="5">
        <f t="shared" si="17"/>
        <v>282</v>
      </c>
      <c r="E330" s="5">
        <f t="shared" si="18"/>
        <v>2.521068612985687E-3</v>
      </c>
      <c r="F330">
        <f>'Demand-Enforced'!D330</f>
        <v>132</v>
      </c>
      <c r="H330">
        <f t="shared" si="19"/>
        <v>311.06513190313797</v>
      </c>
    </row>
    <row r="331" spans="1:8" x14ac:dyDescent="0.25">
      <c r="A331" s="1">
        <v>14</v>
      </c>
      <c r="B331" s="1">
        <v>17</v>
      </c>
      <c r="C331" s="1">
        <v>19740</v>
      </c>
      <c r="D331" s="5">
        <f t="shared" si="17"/>
        <v>277</v>
      </c>
      <c r="E331" s="5">
        <f t="shared" si="18"/>
        <v>2.4694777575524872E-3</v>
      </c>
      <c r="F331">
        <f>'Demand-Enforced'!D331</f>
        <v>115</v>
      </c>
      <c r="H331">
        <f t="shared" si="19"/>
        <v>304.69953115444656</v>
      </c>
    </row>
    <row r="332" spans="1:8" x14ac:dyDescent="0.25">
      <c r="A332" s="1">
        <v>14</v>
      </c>
      <c r="B332" s="1">
        <v>18</v>
      </c>
      <c r="C332" s="1">
        <v>19800</v>
      </c>
      <c r="D332" s="5">
        <f t="shared" si="17"/>
        <v>255</v>
      </c>
      <c r="E332" s="5">
        <f t="shared" si="18"/>
        <v>2.2793275577476322E-3</v>
      </c>
      <c r="F332">
        <f>'Demand-Enforced'!D332</f>
        <v>108</v>
      </c>
      <c r="H332">
        <f t="shared" si="19"/>
        <v>281.23761636203028</v>
      </c>
    </row>
    <row r="333" spans="1:8" x14ac:dyDescent="0.25">
      <c r="A333" s="1">
        <v>14</v>
      </c>
      <c r="B333" s="1">
        <v>19</v>
      </c>
      <c r="C333" s="1">
        <v>19860</v>
      </c>
      <c r="D333" s="5">
        <f t="shared" si="17"/>
        <v>237</v>
      </c>
      <c r="E333" s="5">
        <f t="shared" si="18"/>
        <v>2.1146917789268086E-3</v>
      </c>
      <c r="F333">
        <f>'Demand-Enforced'!D333</f>
        <v>109</v>
      </c>
      <c r="H333">
        <f t="shared" si="19"/>
        <v>260.92382958483319</v>
      </c>
    </row>
    <row r="334" spans="1:8" x14ac:dyDescent="0.25">
      <c r="A334" s="1">
        <v>14</v>
      </c>
      <c r="B334" s="1">
        <v>20</v>
      </c>
      <c r="C334" s="1">
        <v>19920</v>
      </c>
      <c r="D334" s="5">
        <f t="shared" si="17"/>
        <v>235</v>
      </c>
      <c r="E334" s="5">
        <f t="shared" si="18"/>
        <v>2.0954823072390589E-3</v>
      </c>
      <c r="F334">
        <f>'Demand-Enforced'!D334</f>
        <v>110</v>
      </c>
      <c r="H334">
        <f t="shared" si="19"/>
        <v>258.55364544404426</v>
      </c>
    </row>
    <row r="335" spans="1:8" x14ac:dyDescent="0.25">
      <c r="A335" s="1">
        <v>14</v>
      </c>
      <c r="B335" s="1">
        <v>21</v>
      </c>
      <c r="C335" s="1">
        <v>19980</v>
      </c>
      <c r="D335" s="5">
        <f t="shared" si="17"/>
        <v>231</v>
      </c>
      <c r="E335" s="5">
        <f t="shared" si="18"/>
        <v>2.0663145511487565E-3</v>
      </c>
      <c r="F335">
        <f>'Demand-Enforced'!D335</f>
        <v>96</v>
      </c>
      <c r="H335">
        <f t="shared" si="19"/>
        <v>254.95474621186375</v>
      </c>
    </row>
    <row r="336" spans="1:8" x14ac:dyDescent="0.25">
      <c r="A336" s="1">
        <v>14</v>
      </c>
      <c r="B336" s="1">
        <v>22</v>
      </c>
      <c r="C336" s="1">
        <v>20040</v>
      </c>
      <c r="D336" s="5">
        <f t="shared" ref="D336:D361" si="20">IF(c_S_type="As_components",VLOOKUP(C336,T_S_comp_constructed,4,0),VLOOKUP(C336,T_S_fully_custom,4,0))</f>
        <v>222</v>
      </c>
      <c r="E336" s="5">
        <f t="shared" si="18"/>
        <v>1.9833484893807801E-3</v>
      </c>
      <c r="F336">
        <f>'Demand-Enforced'!D336</f>
        <v>94</v>
      </c>
      <c r="H336">
        <f t="shared" ref="H336:H361" si="21">E336/MAX(E:E)*MAX(D:D)</f>
        <v>244.71787728477202</v>
      </c>
    </row>
    <row r="337" spans="1:8" x14ac:dyDescent="0.25">
      <c r="A337" s="1">
        <v>14</v>
      </c>
      <c r="B337" s="1">
        <v>23</v>
      </c>
      <c r="C337" s="1">
        <v>20100</v>
      </c>
      <c r="D337" s="5">
        <f t="shared" si="20"/>
        <v>207</v>
      </c>
      <c r="E337" s="5">
        <f t="shared" si="18"/>
        <v>1.8477626171307081E-3</v>
      </c>
      <c r="F337">
        <f>'Demand-Enforced'!D337</f>
        <v>88</v>
      </c>
      <c r="H337">
        <f t="shared" si="21"/>
        <v>227.98844873275738</v>
      </c>
    </row>
    <row r="338" spans="1:8" x14ac:dyDescent="0.25">
      <c r="A338" s="1">
        <v>15</v>
      </c>
      <c r="B338" s="1">
        <v>0</v>
      </c>
      <c r="C338" s="1">
        <v>20160</v>
      </c>
      <c r="D338" s="5">
        <f t="shared" si="20"/>
        <v>173</v>
      </c>
      <c r="E338" s="5">
        <f t="shared" si="18"/>
        <v>1.5938558272456335E-3</v>
      </c>
      <c r="F338">
        <f>'Demand-Enforced'!D338</f>
        <v>67</v>
      </c>
      <c r="H338">
        <f t="shared" si="21"/>
        <v>196.65984915403919</v>
      </c>
    </row>
    <row r="339" spans="1:8" x14ac:dyDescent="0.25">
      <c r="A339" s="1">
        <v>15</v>
      </c>
      <c r="B339" s="1">
        <v>1</v>
      </c>
      <c r="C339" s="1">
        <v>20220</v>
      </c>
      <c r="D339" s="5">
        <f t="shared" si="20"/>
        <v>164</v>
      </c>
      <c r="E339" s="5">
        <f t="shared" si="18"/>
        <v>1.5127753577905685E-3</v>
      </c>
      <c r="F339">
        <f>'Demand-Enforced'!D339</f>
        <v>64</v>
      </c>
      <c r="H339">
        <f t="shared" si="21"/>
        <v>186.65563633892717</v>
      </c>
    </row>
    <row r="340" spans="1:8" x14ac:dyDescent="0.25">
      <c r="A340" s="1">
        <v>15</v>
      </c>
      <c r="B340" s="1">
        <v>2</v>
      </c>
      <c r="C340" s="1">
        <v>20280</v>
      </c>
      <c r="D340" s="5">
        <f t="shared" si="20"/>
        <v>155</v>
      </c>
      <c r="E340" s="5">
        <f t="shared" si="18"/>
        <v>1.424977465720774E-3</v>
      </c>
      <c r="F340">
        <f>'Demand-Enforced'!D340</f>
        <v>58</v>
      </c>
      <c r="H340">
        <f t="shared" si="21"/>
        <v>175.82258612488954</v>
      </c>
    </row>
    <row r="341" spans="1:8" x14ac:dyDescent="0.25">
      <c r="A341" s="1">
        <v>15</v>
      </c>
      <c r="B341" s="1">
        <v>3</v>
      </c>
      <c r="C341" s="1">
        <v>20340</v>
      </c>
      <c r="D341" s="5">
        <f t="shared" si="20"/>
        <v>150</v>
      </c>
      <c r="E341" s="5">
        <f t="shared" si="18"/>
        <v>1.3767770122220498E-3</v>
      </c>
      <c r="F341">
        <f>'Demand-Enforced'!D341</f>
        <v>52</v>
      </c>
      <c r="H341">
        <f t="shared" si="21"/>
        <v>169.87531426241731</v>
      </c>
    </row>
    <row r="342" spans="1:8" x14ac:dyDescent="0.25">
      <c r="A342" s="1">
        <v>15</v>
      </c>
      <c r="B342" s="1">
        <v>4</v>
      </c>
      <c r="C342" s="1">
        <v>20400</v>
      </c>
      <c r="D342" s="5">
        <f t="shared" si="20"/>
        <v>146</v>
      </c>
      <c r="E342" s="5">
        <f t="shared" si="18"/>
        <v>1.340066886880111E-3</v>
      </c>
      <c r="F342">
        <f>'Demand-Enforced'!D342</f>
        <v>51</v>
      </c>
      <c r="H342">
        <f t="shared" si="21"/>
        <v>165.34579058231913</v>
      </c>
    </row>
    <row r="343" spans="1:8" x14ac:dyDescent="0.25">
      <c r="A343" s="1">
        <v>15</v>
      </c>
      <c r="B343" s="1">
        <v>5</v>
      </c>
      <c r="C343" s="1">
        <v>20460</v>
      </c>
      <c r="D343" s="5">
        <f t="shared" si="20"/>
        <v>140</v>
      </c>
      <c r="E343" s="5">
        <f t="shared" si="18"/>
        <v>1.2900986905880422E-3</v>
      </c>
      <c r="F343">
        <f>'Demand-Enforced'!D343</f>
        <v>54</v>
      </c>
      <c r="H343">
        <f t="shared" si="21"/>
        <v>159.18040361486712</v>
      </c>
    </row>
    <row r="344" spans="1:8" x14ac:dyDescent="0.25">
      <c r="A344" s="1">
        <v>15</v>
      </c>
      <c r="B344" s="1">
        <v>6</v>
      </c>
      <c r="C344" s="1">
        <v>20520</v>
      </c>
      <c r="D344" s="5">
        <f t="shared" si="20"/>
        <v>147</v>
      </c>
      <c r="E344" s="5">
        <f t="shared" si="18"/>
        <v>1.3563301205789466E-3</v>
      </c>
      <c r="F344">
        <f>'Demand-Enforced'!D344</f>
        <v>60</v>
      </c>
      <c r="H344">
        <f t="shared" si="21"/>
        <v>167.35244954814101</v>
      </c>
    </row>
    <row r="345" spans="1:8" x14ac:dyDescent="0.25">
      <c r="A345" s="1">
        <v>15</v>
      </c>
      <c r="B345" s="1">
        <v>7</v>
      </c>
      <c r="C345" s="1">
        <v>20580</v>
      </c>
      <c r="D345" s="5">
        <f t="shared" si="20"/>
        <v>179</v>
      </c>
      <c r="E345" s="5">
        <f t="shared" si="18"/>
        <v>1.6466524120070723E-3</v>
      </c>
      <c r="F345">
        <f>'Demand-Enforced'!D345</f>
        <v>79</v>
      </c>
      <c r="H345">
        <f t="shared" si="21"/>
        <v>203.17422028946112</v>
      </c>
    </row>
    <row r="346" spans="1:8" x14ac:dyDescent="0.25">
      <c r="A346" s="1">
        <v>15</v>
      </c>
      <c r="B346" s="1">
        <v>8</v>
      </c>
      <c r="C346" s="1">
        <v>20640</v>
      </c>
      <c r="D346" s="5">
        <f t="shared" si="20"/>
        <v>206</v>
      </c>
      <c r="E346" s="5">
        <f t="shared" si="18"/>
        <v>1.8953148982718679E-3</v>
      </c>
      <c r="F346">
        <f>'Demand-Enforced'!D346</f>
        <v>108</v>
      </c>
      <c r="H346">
        <f t="shared" si="21"/>
        <v>233.85574505673645</v>
      </c>
    </row>
    <row r="347" spans="1:8" x14ac:dyDescent="0.25">
      <c r="A347" s="1">
        <v>15</v>
      </c>
      <c r="B347" s="1">
        <v>9</v>
      </c>
      <c r="C347" s="1">
        <v>20700</v>
      </c>
      <c r="D347" s="5">
        <f t="shared" si="20"/>
        <v>218</v>
      </c>
      <c r="E347" s="5">
        <f t="shared" si="18"/>
        <v>2.0042667791021129E-3</v>
      </c>
      <c r="F347">
        <f>'Demand-Enforced'!D347</f>
        <v>133</v>
      </c>
      <c r="H347">
        <f t="shared" si="21"/>
        <v>247.29890602704344</v>
      </c>
    </row>
    <row r="348" spans="1:8" x14ac:dyDescent="0.25">
      <c r="A348" s="1">
        <v>15</v>
      </c>
      <c r="B348" s="1">
        <v>10</v>
      </c>
      <c r="C348" s="1">
        <v>20760</v>
      </c>
      <c r="D348" s="5">
        <f t="shared" si="20"/>
        <v>235</v>
      </c>
      <c r="E348" s="5">
        <f t="shared" si="18"/>
        <v>2.1624797591070868E-3</v>
      </c>
      <c r="F348">
        <f>'Demand-Enforced'!D348</f>
        <v>133</v>
      </c>
      <c r="H348">
        <f t="shared" si="21"/>
        <v>266.82020792281031</v>
      </c>
    </row>
    <row r="349" spans="1:8" x14ac:dyDescent="0.25">
      <c r="A349" s="1">
        <v>15</v>
      </c>
      <c r="B349" s="1">
        <v>11</v>
      </c>
      <c r="C349" s="1">
        <v>20820</v>
      </c>
      <c r="D349" s="5">
        <f t="shared" si="20"/>
        <v>253</v>
      </c>
      <c r="E349" s="5">
        <f t="shared" si="18"/>
        <v>2.329531453078819E-3</v>
      </c>
      <c r="F349">
        <f>'Demand-Enforced'!D349</f>
        <v>135</v>
      </c>
      <c r="H349">
        <f t="shared" si="21"/>
        <v>287.43208534348025</v>
      </c>
    </row>
    <row r="350" spans="1:8" x14ac:dyDescent="0.25">
      <c r="A350" s="1">
        <v>15</v>
      </c>
      <c r="B350" s="1">
        <v>12</v>
      </c>
      <c r="C350" s="1">
        <v>20880</v>
      </c>
      <c r="D350" s="5">
        <f t="shared" si="20"/>
        <v>275</v>
      </c>
      <c r="E350" s="5">
        <f t="shared" si="18"/>
        <v>2.5303470344035682E-3</v>
      </c>
      <c r="F350">
        <f>'Demand-Enforced'!D350</f>
        <v>133</v>
      </c>
      <c r="H350">
        <f t="shared" si="21"/>
        <v>312.20996126928043</v>
      </c>
    </row>
    <row r="351" spans="1:8" x14ac:dyDescent="0.25">
      <c r="A351" s="1">
        <v>15</v>
      </c>
      <c r="B351" s="1">
        <v>13</v>
      </c>
      <c r="C351" s="1">
        <v>20940</v>
      </c>
      <c r="D351" s="5">
        <f t="shared" si="20"/>
        <v>283</v>
      </c>
      <c r="E351" s="5">
        <f t="shared" si="18"/>
        <v>2.6015870689756401E-3</v>
      </c>
      <c r="F351">
        <f>'Demand-Enforced'!D351</f>
        <v>120</v>
      </c>
      <c r="H351">
        <f t="shared" si="21"/>
        <v>321</v>
      </c>
    </row>
    <row r="352" spans="1:8" x14ac:dyDescent="0.25">
      <c r="A352" s="1">
        <v>15</v>
      </c>
      <c r="B352" s="1">
        <v>14</v>
      </c>
      <c r="C352" s="1">
        <v>21000</v>
      </c>
      <c r="D352" s="5">
        <f t="shared" si="20"/>
        <v>282</v>
      </c>
      <c r="E352" s="5">
        <f t="shared" si="18"/>
        <v>2.5972266367520367E-3</v>
      </c>
      <c r="F352">
        <f>'Demand-Enforced'!D352</f>
        <v>124</v>
      </c>
      <c r="H352">
        <f t="shared" si="21"/>
        <v>320.46198274104745</v>
      </c>
    </row>
    <row r="353" spans="1:8" x14ac:dyDescent="0.25">
      <c r="A353" s="1">
        <v>15</v>
      </c>
      <c r="B353" s="1">
        <v>15</v>
      </c>
      <c r="C353" s="1">
        <v>21060</v>
      </c>
      <c r="D353" s="5">
        <f t="shared" si="20"/>
        <v>280</v>
      </c>
      <c r="E353" s="5">
        <f t="shared" si="18"/>
        <v>2.5792865442113744E-3</v>
      </c>
      <c r="F353">
        <f>'Demand-Enforced'!D353</f>
        <v>119</v>
      </c>
      <c r="H353">
        <f t="shared" si="21"/>
        <v>318.24842249767642</v>
      </c>
    </row>
    <row r="354" spans="1:8" x14ac:dyDescent="0.25">
      <c r="A354" s="1">
        <v>15</v>
      </c>
      <c r="B354" s="1">
        <v>16</v>
      </c>
      <c r="C354" s="1">
        <v>21120</v>
      </c>
      <c r="D354" s="5">
        <f t="shared" si="20"/>
        <v>274</v>
      </c>
      <c r="E354" s="5">
        <f t="shared" si="18"/>
        <v>2.521068612985687E-3</v>
      </c>
      <c r="F354">
        <f>'Demand-Enforced'!D354</f>
        <v>121</v>
      </c>
      <c r="H354">
        <f t="shared" si="21"/>
        <v>311.06513190313797</v>
      </c>
    </row>
    <row r="355" spans="1:8" x14ac:dyDescent="0.25">
      <c r="A355" s="1">
        <v>15</v>
      </c>
      <c r="B355" s="1">
        <v>17</v>
      </c>
      <c r="C355" s="1">
        <v>21180</v>
      </c>
      <c r="D355" s="5">
        <f t="shared" si="20"/>
        <v>269</v>
      </c>
      <c r="E355" s="5">
        <f t="shared" si="18"/>
        <v>2.4694777575524872E-3</v>
      </c>
      <c r="F355">
        <f>'Demand-Enforced'!D355</f>
        <v>108</v>
      </c>
      <c r="H355">
        <f t="shared" si="21"/>
        <v>304.69953115444656</v>
      </c>
    </row>
    <row r="356" spans="1:8" x14ac:dyDescent="0.25">
      <c r="A356" s="1">
        <v>15</v>
      </c>
      <c r="B356" s="1">
        <v>18</v>
      </c>
      <c r="C356" s="1">
        <v>21240</v>
      </c>
      <c r="D356" s="5">
        <f t="shared" si="20"/>
        <v>248</v>
      </c>
      <c r="E356" s="5">
        <f t="shared" si="18"/>
        <v>2.2793275577476322E-3</v>
      </c>
      <c r="F356">
        <f>'Demand-Enforced'!D356</f>
        <v>113</v>
      </c>
      <c r="H356">
        <f t="shared" si="21"/>
        <v>281.23761636203028</v>
      </c>
    </row>
    <row r="357" spans="1:8" x14ac:dyDescent="0.25">
      <c r="A357" s="1">
        <v>15</v>
      </c>
      <c r="B357" s="1">
        <v>19</v>
      </c>
      <c r="C357" s="1">
        <v>21300</v>
      </c>
      <c r="D357" s="5">
        <f t="shared" si="20"/>
        <v>230</v>
      </c>
      <c r="E357" s="5">
        <f t="shared" si="18"/>
        <v>2.1146917789268086E-3</v>
      </c>
      <c r="F357">
        <f>'Demand-Enforced'!D357</f>
        <v>109</v>
      </c>
      <c r="H357">
        <f t="shared" si="21"/>
        <v>260.92382958483319</v>
      </c>
    </row>
    <row r="358" spans="1:8" x14ac:dyDescent="0.25">
      <c r="A358" s="1">
        <v>15</v>
      </c>
      <c r="B358" s="1">
        <v>20</v>
      </c>
      <c r="C358" s="1">
        <v>21360</v>
      </c>
      <c r="D358" s="5">
        <f t="shared" si="20"/>
        <v>228</v>
      </c>
      <c r="E358" s="5">
        <f t="shared" si="18"/>
        <v>2.0954823072390589E-3</v>
      </c>
      <c r="F358">
        <f>'Demand-Enforced'!D358</f>
        <v>114</v>
      </c>
      <c r="H358">
        <f t="shared" si="21"/>
        <v>258.55364544404426</v>
      </c>
    </row>
    <row r="359" spans="1:8" x14ac:dyDescent="0.25">
      <c r="A359" s="1">
        <v>15</v>
      </c>
      <c r="B359" s="1">
        <v>21</v>
      </c>
      <c r="C359" s="1">
        <v>21420</v>
      </c>
      <c r="D359" s="5">
        <f t="shared" si="20"/>
        <v>225</v>
      </c>
      <c r="E359" s="5">
        <f t="shared" si="18"/>
        <v>2.0663145511487565E-3</v>
      </c>
      <c r="F359">
        <f>'Demand-Enforced'!D359</f>
        <v>99</v>
      </c>
      <c r="H359">
        <f t="shared" si="21"/>
        <v>254.95474621186375</v>
      </c>
    </row>
    <row r="360" spans="1:8" x14ac:dyDescent="0.25">
      <c r="A360" s="1">
        <v>15</v>
      </c>
      <c r="B360" s="1">
        <v>22</v>
      </c>
      <c r="C360" s="1">
        <v>21480</v>
      </c>
      <c r="D360" s="5">
        <f t="shared" si="20"/>
        <v>216</v>
      </c>
      <c r="E360" s="5">
        <f t="shared" si="18"/>
        <v>1.9833484893807801E-3</v>
      </c>
      <c r="F360">
        <f>'Demand-Enforced'!D360</f>
        <v>90</v>
      </c>
      <c r="H360">
        <f t="shared" si="21"/>
        <v>244.71787728477202</v>
      </c>
    </row>
    <row r="361" spans="1:8" x14ac:dyDescent="0.25">
      <c r="A361" s="1">
        <v>15</v>
      </c>
      <c r="B361" s="1">
        <v>23</v>
      </c>
      <c r="C361" s="1">
        <v>21540</v>
      </c>
      <c r="D361" s="5">
        <f t="shared" si="20"/>
        <v>201</v>
      </c>
      <c r="E361" s="5">
        <f t="shared" si="18"/>
        <v>1.8477626171307081E-3</v>
      </c>
      <c r="F361">
        <f>'Demand-Enforced'!D361</f>
        <v>85</v>
      </c>
      <c r="H361">
        <f t="shared" si="21"/>
        <v>227.98844873275738</v>
      </c>
    </row>
    <row r="362" spans="1:8" x14ac:dyDescent="0.25">
      <c r="D362" s="5"/>
      <c r="E362" s="5"/>
    </row>
  </sheetData>
  <sheetProtection sheet="1" objects="1" scenarios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9444-3F01-4553-9F31-950588B9D034}">
  <sheetPr>
    <tabColor theme="4" tint="0.79998168889431442"/>
  </sheetPr>
  <dimension ref="A1:AQ364"/>
  <sheetViews>
    <sheetView showGridLines="0" zoomScaleNormal="100" workbookViewId="0">
      <selection activeCell="L5" sqref="L5"/>
    </sheetView>
  </sheetViews>
  <sheetFormatPr defaultColWidth="8.85546875" defaultRowHeight="15" x14ac:dyDescent="0.25"/>
  <cols>
    <col min="6" max="6" width="17.5703125" style="3" customWidth="1"/>
    <col min="7" max="9" width="15.140625" customWidth="1"/>
    <col min="11" max="11" width="20.140625" customWidth="1"/>
    <col min="13" max="13" width="12.42578125" customWidth="1"/>
    <col min="16" max="16" width="11.140625" customWidth="1"/>
    <col min="17" max="17" width="11.5703125" customWidth="1"/>
    <col min="18" max="18" width="11.42578125" customWidth="1"/>
    <col min="25" max="25" width="15.42578125" bestFit="1" customWidth="1"/>
    <col min="36" max="36" width="9.140625" bestFit="1" customWidth="1"/>
  </cols>
  <sheetData>
    <row r="1" spans="1:43" x14ac:dyDescent="0.25">
      <c r="K1" s="32" t="s">
        <v>61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B1" s="32" t="s">
        <v>62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</row>
    <row r="2" spans="1:43" x14ac:dyDescent="0.25">
      <c r="A2" s="7" t="s">
        <v>30</v>
      </c>
      <c r="B2" s="8"/>
      <c r="C2" s="8"/>
      <c r="K2" s="7" t="s">
        <v>31</v>
      </c>
      <c r="L2" s="8"/>
      <c r="M2" s="8"/>
      <c r="P2" s="7" t="s">
        <v>32</v>
      </c>
      <c r="Q2" s="7"/>
      <c r="R2" s="7"/>
      <c r="U2" s="7" t="s">
        <v>33</v>
      </c>
      <c r="V2" s="8"/>
      <c r="W2" s="8"/>
      <c r="Y2" s="8" t="s">
        <v>34</v>
      </c>
      <c r="AB2" s="7" t="s">
        <v>63</v>
      </c>
      <c r="AC2" s="8"/>
      <c r="AD2" s="8"/>
      <c r="AG2" s="7" t="s">
        <v>64</v>
      </c>
      <c r="AH2" s="7"/>
      <c r="AI2" s="7"/>
      <c r="AL2" s="7" t="s">
        <v>65</v>
      </c>
      <c r="AM2" s="8"/>
      <c r="AN2" s="8"/>
      <c r="AQ2" s="8" t="s">
        <v>34</v>
      </c>
    </row>
    <row r="4" spans="1:43" x14ac:dyDescent="0.25">
      <c r="A4" s="1" t="s">
        <v>25</v>
      </c>
      <c r="B4" s="1" t="s">
        <v>14</v>
      </c>
      <c r="C4" s="1" t="s">
        <v>26</v>
      </c>
      <c r="D4" s="1" t="s">
        <v>35</v>
      </c>
      <c r="E4" s="1" t="s">
        <v>36</v>
      </c>
      <c r="F4" s="12" t="s">
        <v>27</v>
      </c>
      <c r="G4" s="12" t="s">
        <v>40</v>
      </c>
      <c r="H4" s="12" t="s">
        <v>67</v>
      </c>
      <c r="I4" s="12" t="s">
        <v>79</v>
      </c>
      <c r="K4" s="14" t="s">
        <v>14</v>
      </c>
      <c r="L4" s="14" t="s">
        <v>37</v>
      </c>
      <c r="M4" s="14" t="s">
        <v>38</v>
      </c>
      <c r="P4" s="14" t="s">
        <v>35</v>
      </c>
      <c r="Q4" s="14" t="s">
        <v>37</v>
      </c>
      <c r="R4" s="14" t="s">
        <v>38</v>
      </c>
      <c r="U4" s="14" t="s">
        <v>36</v>
      </c>
      <c r="V4" s="14" t="s">
        <v>37</v>
      </c>
      <c r="Y4" s="2" t="s">
        <v>39</v>
      </c>
      <c r="AB4" s="14" t="s">
        <v>14</v>
      </c>
      <c r="AC4" s="14" t="s">
        <v>37</v>
      </c>
      <c r="AD4" s="14" t="s">
        <v>38</v>
      </c>
      <c r="AG4" s="14" t="s">
        <v>35</v>
      </c>
      <c r="AH4" s="14" t="s">
        <v>37</v>
      </c>
      <c r="AI4" s="14" t="s">
        <v>38</v>
      </c>
      <c r="AL4" s="14" t="s">
        <v>36</v>
      </c>
      <c r="AM4" s="14" t="s">
        <v>37</v>
      </c>
      <c r="AN4" s="14" t="s">
        <v>38</v>
      </c>
      <c r="AQ4" s="1" t="s">
        <v>46</v>
      </c>
    </row>
    <row r="5" spans="1:43" x14ac:dyDescent="0.25">
      <c r="A5" s="1">
        <v>1</v>
      </c>
      <c r="B5" s="1">
        <v>0</v>
      </c>
      <c r="C5" s="1">
        <v>0</v>
      </c>
      <c r="D5" s="3">
        <f>IF(MOD(A5-1,7)=0,7,MOD(A5-1,7))</f>
        <v>7</v>
      </c>
      <c r="E5" s="3">
        <f>CEILING((C5-24*60+0.001)/(7*24*60),1)+1</f>
        <v>1</v>
      </c>
      <c r="F5" s="3">
        <f>VLOOKUP(B5,T_comp_hour,3,0)*VLOOKUP(D5,T_comp_weekday,3,0)*VLOOKUP(E5,T_comp_WoW,2,0)*$Y$5</f>
        <v>66.930930930930884</v>
      </c>
      <c r="G5" s="3">
        <f t="shared" ref="G5:G68" si="0">VLOOKUP(B5,T_DD_comp_hour,3,0)*VLOOKUP(D5,T_DD_comp_weekday,3,0)*VLOOKUP(E5,T_DD_comp_WoW,3,0)*SUM(F:F)*c_direct_uplift</f>
        <v>70.698986947146111</v>
      </c>
      <c r="H5" s="3">
        <f t="shared" ref="H5:H68" si="1">VLOOKUP(B5,T_DD_comp_hour,3,0)*VLOOKUP(D5,T_DD_comp_weekday,3,0)*VLOOKUP(E5,T_DD_comp_WoW,3,0)</f>
        <v>1.1608623548922054E-3</v>
      </c>
      <c r="I5" s="3">
        <f>H5/SUM(H:H)</f>
        <v>1.6273771330264552E-3</v>
      </c>
      <c r="K5">
        <v>0</v>
      </c>
      <c r="L5" s="34">
        <v>2.8000000000000001E-2</v>
      </c>
      <c r="M5" s="33">
        <f>L5/SUM($L$5:$L$28)</f>
        <v>2.7972027972027962E-2</v>
      </c>
      <c r="P5">
        <v>1</v>
      </c>
      <c r="Q5" s="34">
        <v>0.14699999999999999</v>
      </c>
      <c r="R5" s="23">
        <f>Q5/SUM($Q$5:$Q$11)</f>
        <v>0.14714714714714713</v>
      </c>
      <c r="U5">
        <v>1</v>
      </c>
      <c r="V5" s="34">
        <v>16716</v>
      </c>
      <c r="Y5" s="35">
        <v>1</v>
      </c>
      <c r="AB5">
        <v>0</v>
      </c>
      <c r="AC5" s="36">
        <v>2.5000000000000001E-2</v>
      </c>
      <c r="AD5" s="6">
        <f>AC5/SUM($AC$5:$AC$28)</f>
        <v>2.4875621890547258E-2</v>
      </c>
      <c r="AG5">
        <v>1</v>
      </c>
      <c r="AH5" s="37">
        <v>0.16</v>
      </c>
      <c r="AI5" s="28">
        <f>AH5/SUM($AH$5:$AH$11)</f>
        <v>0.16</v>
      </c>
      <c r="AL5">
        <v>1</v>
      </c>
      <c r="AM5" s="34">
        <v>1</v>
      </c>
      <c r="AN5" s="3">
        <f>AM5/SUM($AM$5:$AM$7)</f>
        <v>0.33333333333333331</v>
      </c>
      <c r="AP5" s="10"/>
      <c r="AQ5" t="s">
        <v>66</v>
      </c>
    </row>
    <row r="6" spans="1:43" x14ac:dyDescent="0.25">
      <c r="A6" s="1">
        <v>1</v>
      </c>
      <c r="B6" s="1">
        <v>1</v>
      </c>
      <c r="C6" s="1">
        <v>60</v>
      </c>
      <c r="D6" s="3">
        <f t="shared" ref="D6:D69" si="2">IF(MOD(A6-1,7)=0,7,MOD(A6-1,7))</f>
        <v>7</v>
      </c>
      <c r="E6" s="3">
        <f t="shared" ref="E6:E69" si="3">CEILING((C6+0.001)/(7*24*60),1)</f>
        <v>1</v>
      </c>
      <c r="F6" s="3">
        <f t="shared" ref="F6:F68" si="4">VLOOKUP(B6,T_comp_hour,3,0)*VLOOKUP(D6,T_comp_weekday,3,0)*VLOOKUP(E6,T_comp_WoW,2,0)*$Y$5</f>
        <v>64.540540540540505</v>
      </c>
      <c r="G6" s="3">
        <f t="shared" si="0"/>
        <v>56.559189557716884</v>
      </c>
      <c r="H6" s="3">
        <f t="shared" si="1"/>
        <v>9.2868988391376424E-4</v>
      </c>
      <c r="I6" s="3">
        <f t="shared" ref="I6:I69" si="5">H6/SUM(H:H)</f>
        <v>1.3019017064211642E-3</v>
      </c>
      <c r="K6">
        <v>1</v>
      </c>
      <c r="L6" s="34">
        <v>2.7E-2</v>
      </c>
      <c r="M6" s="33">
        <f t="shared" ref="M6:M28" si="6">L6/SUM($L$5:$L$28)</f>
        <v>2.6973026973026965E-2</v>
      </c>
      <c r="P6">
        <v>2</v>
      </c>
      <c r="Q6" s="34">
        <v>0.13800000000000001</v>
      </c>
      <c r="R6" s="23">
        <f t="shared" ref="R6:R11" si="7">Q6/SUM($Q$5:$Q$11)</f>
        <v>0.13813813813813813</v>
      </c>
      <c r="U6">
        <v>2</v>
      </c>
      <c r="V6" s="34">
        <v>16716</v>
      </c>
      <c r="AB6">
        <v>1</v>
      </c>
      <c r="AC6" s="36">
        <v>0.02</v>
      </c>
      <c r="AD6" s="6">
        <f t="shared" ref="AD6:AD28" si="8">AC6/SUM($AC$5:$AC$28)</f>
        <v>1.9900497512437804E-2</v>
      </c>
      <c r="AG6">
        <v>2</v>
      </c>
      <c r="AH6" s="37">
        <v>0.15</v>
      </c>
      <c r="AI6" s="28">
        <f t="shared" ref="AI6:AI11" si="9">AH6/SUM($AH$5:$AH$11)</f>
        <v>0.15</v>
      </c>
      <c r="AL6">
        <v>2</v>
      </c>
      <c r="AM6" s="34">
        <v>1</v>
      </c>
      <c r="AN6" s="3">
        <f t="shared" ref="AN6:AN7" si="10">AM6/SUM($AM$5:$AM$7)</f>
        <v>0.33333333333333331</v>
      </c>
    </row>
    <row r="7" spans="1:43" x14ac:dyDescent="0.25">
      <c r="A7" s="1">
        <v>1</v>
      </c>
      <c r="B7" s="1">
        <v>2</v>
      </c>
      <c r="C7" s="1">
        <v>120</v>
      </c>
      <c r="D7" s="3">
        <f t="shared" si="2"/>
        <v>7</v>
      </c>
      <c r="E7" s="3">
        <f t="shared" si="3"/>
        <v>1</v>
      </c>
      <c r="F7" s="3">
        <f t="shared" si="4"/>
        <v>57.369369369369338</v>
      </c>
      <c r="G7" s="3">
        <f t="shared" si="0"/>
        <v>42.419392168287658</v>
      </c>
      <c r="H7" s="3">
        <f t="shared" si="1"/>
        <v>6.965174129353231E-4</v>
      </c>
      <c r="I7" s="3">
        <f t="shared" si="5"/>
        <v>9.7642627981587302E-4</v>
      </c>
      <c r="K7">
        <v>2</v>
      </c>
      <c r="L7" s="34">
        <v>2.4E-2</v>
      </c>
      <c r="M7" s="33">
        <f t="shared" si="6"/>
        <v>2.3976023976023969E-2</v>
      </c>
      <c r="P7">
        <v>3</v>
      </c>
      <c r="Q7" s="34">
        <v>0.14000000000000001</v>
      </c>
      <c r="R7" s="23">
        <f t="shared" si="7"/>
        <v>0.14014014014014015</v>
      </c>
      <c r="U7">
        <v>3</v>
      </c>
      <c r="V7" s="34">
        <v>16716</v>
      </c>
      <c r="AB7">
        <v>2</v>
      </c>
      <c r="AC7" s="36">
        <v>1.4999999999999999E-2</v>
      </c>
      <c r="AD7" s="6">
        <f t="shared" si="8"/>
        <v>1.4925373134328353E-2</v>
      </c>
      <c r="AG7">
        <v>3</v>
      </c>
      <c r="AH7" s="37">
        <v>0.14000000000000001</v>
      </c>
      <c r="AI7" s="28">
        <f t="shared" si="9"/>
        <v>0.14000000000000001</v>
      </c>
      <c r="AL7">
        <v>3</v>
      </c>
      <c r="AM7" s="34">
        <v>1</v>
      </c>
      <c r="AN7" s="3">
        <f t="shared" si="10"/>
        <v>0.33333333333333331</v>
      </c>
    </row>
    <row r="8" spans="1:43" x14ac:dyDescent="0.25">
      <c r="A8" s="1">
        <v>1</v>
      </c>
      <c r="B8" s="1">
        <v>3</v>
      </c>
      <c r="C8" s="1">
        <v>180</v>
      </c>
      <c r="D8" s="3">
        <f t="shared" si="2"/>
        <v>7</v>
      </c>
      <c r="E8" s="3">
        <f t="shared" si="3"/>
        <v>1</v>
      </c>
      <c r="F8" s="3">
        <f t="shared" si="4"/>
        <v>52.588588588588557</v>
      </c>
      <c r="G8" s="3">
        <f t="shared" si="0"/>
        <v>35.349493473573055</v>
      </c>
      <c r="H8" s="3">
        <f t="shared" si="1"/>
        <v>5.8043117744610269E-4</v>
      </c>
      <c r="I8" s="3">
        <f t="shared" si="5"/>
        <v>8.1368856651322762E-4</v>
      </c>
      <c r="K8">
        <v>3</v>
      </c>
      <c r="L8" s="34">
        <v>2.1999999999999999E-2</v>
      </c>
      <c r="M8" s="33">
        <f t="shared" si="6"/>
        <v>2.1978021978021969E-2</v>
      </c>
      <c r="P8">
        <v>4</v>
      </c>
      <c r="Q8" s="34">
        <v>0.14199999999999999</v>
      </c>
      <c r="R8" s="23">
        <f t="shared" si="7"/>
        <v>0.1421421421421421</v>
      </c>
      <c r="AB8">
        <v>3</v>
      </c>
      <c r="AC8" s="36">
        <v>1.2500000000000001E-2</v>
      </c>
      <c r="AD8" s="6">
        <f t="shared" si="8"/>
        <v>1.2437810945273629E-2</v>
      </c>
      <c r="AG8">
        <v>4</v>
      </c>
      <c r="AH8" s="37">
        <v>0.14000000000000001</v>
      </c>
      <c r="AI8" s="28">
        <f t="shared" si="9"/>
        <v>0.14000000000000001</v>
      </c>
    </row>
    <row r="9" spans="1:43" x14ac:dyDescent="0.25">
      <c r="A9" s="1">
        <v>1</v>
      </c>
      <c r="B9" s="1">
        <v>4</v>
      </c>
      <c r="C9" s="1">
        <v>240</v>
      </c>
      <c r="D9" s="3">
        <f t="shared" si="2"/>
        <v>7</v>
      </c>
      <c r="E9" s="3">
        <f t="shared" si="3"/>
        <v>1</v>
      </c>
      <c r="F9" s="3">
        <f t="shared" si="4"/>
        <v>52.588588588588557</v>
      </c>
      <c r="G9" s="3">
        <f t="shared" si="0"/>
        <v>35.349493473573055</v>
      </c>
      <c r="H9" s="3">
        <f t="shared" si="1"/>
        <v>5.8043117744610269E-4</v>
      </c>
      <c r="I9" s="3">
        <f t="shared" si="5"/>
        <v>8.1368856651322762E-4</v>
      </c>
      <c r="K9">
        <v>4</v>
      </c>
      <c r="L9" s="34">
        <v>2.1999999999999999E-2</v>
      </c>
      <c r="M9" s="33">
        <f t="shared" si="6"/>
        <v>2.1978021978021969E-2</v>
      </c>
      <c r="P9">
        <v>5</v>
      </c>
      <c r="Q9" s="34">
        <v>0.14399999999999999</v>
      </c>
      <c r="R9" s="23">
        <f t="shared" si="7"/>
        <v>0.14414414414414412</v>
      </c>
      <c r="V9" s="26"/>
      <c r="AB9">
        <v>4</v>
      </c>
      <c r="AC9" s="36">
        <v>1.2500000000000001E-2</v>
      </c>
      <c r="AD9" s="6">
        <f t="shared" si="8"/>
        <v>1.2437810945273629E-2</v>
      </c>
      <c r="AG9">
        <v>5</v>
      </c>
      <c r="AH9" s="37">
        <v>0.14000000000000001</v>
      </c>
      <c r="AI9" s="28">
        <f t="shared" si="9"/>
        <v>0.14000000000000001</v>
      </c>
    </row>
    <row r="10" spans="1:43" x14ac:dyDescent="0.25">
      <c r="A10" s="1">
        <v>1</v>
      </c>
      <c r="B10" s="1">
        <v>5</v>
      </c>
      <c r="C10" s="1">
        <v>300</v>
      </c>
      <c r="D10" s="3">
        <f t="shared" si="2"/>
        <v>7</v>
      </c>
      <c r="E10" s="3">
        <f t="shared" si="3"/>
        <v>1</v>
      </c>
      <c r="F10" s="3">
        <f t="shared" si="4"/>
        <v>54.978978978978944</v>
      </c>
      <c r="G10" s="3">
        <f t="shared" si="0"/>
        <v>35.349493473573055</v>
      </c>
      <c r="H10" s="3">
        <f t="shared" si="1"/>
        <v>5.8043117744610269E-4</v>
      </c>
      <c r="I10" s="3">
        <f t="shared" si="5"/>
        <v>8.1368856651322762E-4</v>
      </c>
      <c r="K10">
        <v>5</v>
      </c>
      <c r="L10" s="34">
        <v>2.3E-2</v>
      </c>
      <c r="M10" s="33">
        <f t="shared" si="6"/>
        <v>2.2977022977022969E-2</v>
      </c>
      <c r="P10">
        <v>6</v>
      </c>
      <c r="Q10" s="34">
        <v>0.14499999999999999</v>
      </c>
      <c r="R10" s="23">
        <f t="shared" si="7"/>
        <v>0.14514514514514512</v>
      </c>
      <c r="V10" s="26"/>
      <c r="AB10">
        <v>5</v>
      </c>
      <c r="AC10" s="36">
        <v>1.2500000000000001E-2</v>
      </c>
      <c r="AD10" s="6">
        <f t="shared" si="8"/>
        <v>1.2437810945273629E-2</v>
      </c>
      <c r="AG10">
        <v>6</v>
      </c>
      <c r="AH10" s="37">
        <v>0.13</v>
      </c>
      <c r="AI10" s="28">
        <f t="shared" si="9"/>
        <v>0.13</v>
      </c>
      <c r="AJ10" s="31"/>
    </row>
    <row r="11" spans="1:43" x14ac:dyDescent="0.25">
      <c r="A11" s="1">
        <v>1</v>
      </c>
      <c r="B11" s="1">
        <v>6</v>
      </c>
      <c r="C11" s="1">
        <v>360</v>
      </c>
      <c r="D11" s="3">
        <f t="shared" si="2"/>
        <v>7</v>
      </c>
      <c r="E11" s="3">
        <f t="shared" si="3"/>
        <v>1</v>
      </c>
      <c r="F11" s="3">
        <f t="shared" si="4"/>
        <v>59.759759759759731</v>
      </c>
      <c r="G11" s="3">
        <f t="shared" si="0"/>
        <v>35.349493473573055</v>
      </c>
      <c r="H11" s="3">
        <f t="shared" si="1"/>
        <v>5.8043117744610269E-4</v>
      </c>
      <c r="I11" s="3">
        <f t="shared" si="5"/>
        <v>8.1368856651322762E-4</v>
      </c>
      <c r="K11">
        <v>6</v>
      </c>
      <c r="L11" s="34">
        <v>2.5000000000000001E-2</v>
      </c>
      <c r="M11" s="33">
        <f t="shared" si="6"/>
        <v>2.4975024975024969E-2</v>
      </c>
      <c r="P11">
        <v>7</v>
      </c>
      <c r="Q11" s="34">
        <v>0.14299999999999999</v>
      </c>
      <c r="R11" s="23">
        <f t="shared" si="7"/>
        <v>0.14314314314314311</v>
      </c>
      <c r="AB11">
        <v>6</v>
      </c>
      <c r="AC11" s="36">
        <v>1.2500000000000001E-2</v>
      </c>
      <c r="AD11" s="6">
        <f t="shared" si="8"/>
        <v>1.2437810945273629E-2</v>
      </c>
      <c r="AG11">
        <v>7</v>
      </c>
      <c r="AH11" s="37">
        <v>0.14000000000000001</v>
      </c>
      <c r="AI11" s="28">
        <f t="shared" si="9"/>
        <v>0.14000000000000001</v>
      </c>
      <c r="AJ11" s="30"/>
    </row>
    <row r="12" spans="1:43" x14ac:dyDescent="0.25">
      <c r="A12" s="1">
        <v>1</v>
      </c>
      <c r="B12" s="1">
        <v>7</v>
      </c>
      <c r="C12" s="1">
        <v>420</v>
      </c>
      <c r="D12" s="3">
        <f t="shared" si="2"/>
        <v>7</v>
      </c>
      <c r="E12" s="3">
        <f t="shared" si="3"/>
        <v>1</v>
      </c>
      <c r="F12" s="3">
        <f t="shared" si="4"/>
        <v>83.663663663663613</v>
      </c>
      <c r="G12" s="3">
        <f t="shared" si="0"/>
        <v>49.489290863002289</v>
      </c>
      <c r="H12" s="3">
        <f t="shared" si="1"/>
        <v>8.1260364842454394E-4</v>
      </c>
      <c r="I12" s="3">
        <f t="shared" si="5"/>
        <v>1.139163993118519E-3</v>
      </c>
      <c r="K12">
        <v>7</v>
      </c>
      <c r="L12" s="34">
        <v>3.5000000000000003E-2</v>
      </c>
      <c r="M12" s="33">
        <f t="shared" si="6"/>
        <v>3.4965034965034954E-2</v>
      </c>
      <c r="V12" s="22"/>
      <c r="AB12">
        <v>7</v>
      </c>
      <c r="AC12" s="36">
        <v>1.7500000000000002E-2</v>
      </c>
      <c r="AD12" s="6">
        <f t="shared" si="8"/>
        <v>1.7412935323383082E-2</v>
      </c>
      <c r="AI12" s="3">
        <f>SUM(AI5:AI11)</f>
        <v>1</v>
      </c>
    </row>
    <row r="13" spans="1:43" x14ac:dyDescent="0.25">
      <c r="A13" s="1">
        <v>1</v>
      </c>
      <c r="B13" s="1">
        <v>8</v>
      </c>
      <c r="C13" s="1">
        <v>480</v>
      </c>
      <c r="D13" s="3">
        <f t="shared" si="2"/>
        <v>7</v>
      </c>
      <c r="E13" s="3">
        <f t="shared" si="3"/>
        <v>1</v>
      </c>
      <c r="F13" s="3">
        <f t="shared" si="4"/>
        <v>114.73873873873868</v>
      </c>
      <c r="G13" s="3">
        <f t="shared" si="0"/>
        <v>91.908683031289925</v>
      </c>
      <c r="H13" s="3">
        <f t="shared" si="1"/>
        <v>1.5091210613598668E-3</v>
      </c>
      <c r="I13" s="3">
        <f t="shared" si="5"/>
        <v>2.1155902729343918E-3</v>
      </c>
      <c r="K13">
        <v>8</v>
      </c>
      <c r="L13" s="34">
        <v>4.8000000000000001E-2</v>
      </c>
      <c r="M13" s="33">
        <f t="shared" si="6"/>
        <v>4.7952047952047938E-2</v>
      </c>
      <c r="Q13" s="26"/>
      <c r="V13" s="22"/>
      <c r="AB13">
        <v>8</v>
      </c>
      <c r="AC13" s="36">
        <v>3.2500000000000001E-2</v>
      </c>
      <c r="AD13" s="6">
        <f t="shared" si="8"/>
        <v>3.2338308457711434E-2</v>
      </c>
      <c r="AH13" s="24"/>
    </row>
    <row r="14" spans="1:43" x14ac:dyDescent="0.25">
      <c r="A14" s="1">
        <v>1</v>
      </c>
      <c r="B14" s="1">
        <v>9</v>
      </c>
      <c r="C14" s="1">
        <v>540</v>
      </c>
      <c r="D14" s="3">
        <f t="shared" si="2"/>
        <v>7</v>
      </c>
      <c r="E14" s="3">
        <f t="shared" si="3"/>
        <v>1</v>
      </c>
      <c r="F14" s="3">
        <f t="shared" si="4"/>
        <v>133.86186186186177</v>
      </c>
      <c r="G14" s="3">
        <f t="shared" si="0"/>
        <v>155.53777128372144</v>
      </c>
      <c r="H14" s="3">
        <f t="shared" si="1"/>
        <v>2.5538971807628516E-3</v>
      </c>
      <c r="I14" s="3">
        <f t="shared" si="5"/>
        <v>3.5802296926582011E-3</v>
      </c>
      <c r="K14">
        <v>9</v>
      </c>
      <c r="L14" s="34">
        <v>5.6000000000000001E-2</v>
      </c>
      <c r="M14" s="33">
        <f t="shared" si="6"/>
        <v>5.5944055944055923E-2</v>
      </c>
      <c r="Q14" s="26"/>
      <c r="AB14">
        <v>9</v>
      </c>
      <c r="AC14" s="36">
        <v>5.5E-2</v>
      </c>
      <c r="AD14" s="6">
        <f t="shared" si="8"/>
        <v>5.472636815920396E-2</v>
      </c>
      <c r="AL14" s="26"/>
    </row>
    <row r="15" spans="1:43" x14ac:dyDescent="0.25">
      <c r="A15" s="1">
        <v>1</v>
      </c>
      <c r="B15" s="1">
        <v>10</v>
      </c>
      <c r="C15" s="1">
        <v>600</v>
      </c>
      <c r="D15" s="3">
        <f t="shared" si="2"/>
        <v>7</v>
      </c>
      <c r="E15" s="3">
        <f t="shared" si="3"/>
        <v>1</v>
      </c>
      <c r="F15" s="3">
        <f t="shared" si="4"/>
        <v>143.42342342342332</v>
      </c>
      <c r="G15" s="3">
        <f t="shared" si="0"/>
        <v>176.74746736786526</v>
      </c>
      <c r="H15" s="3">
        <f t="shared" si="1"/>
        <v>2.9021558872305135E-3</v>
      </c>
      <c r="I15" s="3">
        <f t="shared" si="5"/>
        <v>4.0684428325661378E-3</v>
      </c>
      <c r="K15">
        <v>10</v>
      </c>
      <c r="L15" s="34">
        <v>0.06</v>
      </c>
      <c r="M15" s="33">
        <f t="shared" si="6"/>
        <v>5.9940059940059916E-2</v>
      </c>
      <c r="AB15">
        <v>10</v>
      </c>
      <c r="AC15" s="36">
        <v>6.25E-2</v>
      </c>
      <c r="AD15" s="6">
        <f t="shared" si="8"/>
        <v>6.218905472636814E-2</v>
      </c>
      <c r="AG15" s="26"/>
    </row>
    <row r="16" spans="1:43" x14ac:dyDescent="0.25">
      <c r="A16" s="1">
        <v>1</v>
      </c>
      <c r="B16" s="1">
        <v>11</v>
      </c>
      <c r="C16" s="1">
        <v>660</v>
      </c>
      <c r="D16" s="3">
        <f t="shared" si="2"/>
        <v>7</v>
      </c>
      <c r="E16" s="3">
        <f t="shared" si="3"/>
        <v>1</v>
      </c>
      <c r="F16" s="3">
        <f t="shared" si="4"/>
        <v>141.03303303303295</v>
      </c>
      <c r="G16" s="3">
        <f t="shared" si="0"/>
        <v>183.81736606257985</v>
      </c>
      <c r="H16" s="3">
        <f t="shared" si="1"/>
        <v>3.0182421227197337E-3</v>
      </c>
      <c r="I16" s="3">
        <f t="shared" si="5"/>
        <v>4.2311805458687835E-3</v>
      </c>
      <c r="K16">
        <v>11</v>
      </c>
      <c r="L16" s="34">
        <v>5.8999999999999997E-2</v>
      </c>
      <c r="M16" s="33">
        <f t="shared" si="6"/>
        <v>5.8941058941058916E-2</v>
      </c>
      <c r="AB16">
        <v>11</v>
      </c>
      <c r="AC16" s="36">
        <v>6.5000000000000002E-2</v>
      </c>
      <c r="AD16" s="6">
        <f t="shared" si="8"/>
        <v>6.4676616915422869E-2</v>
      </c>
      <c r="AG16" s="26"/>
    </row>
    <row r="17" spans="1:38" x14ac:dyDescent="0.25">
      <c r="A17" s="1">
        <v>1</v>
      </c>
      <c r="B17" s="1">
        <v>12</v>
      </c>
      <c r="C17" s="1">
        <v>720</v>
      </c>
      <c r="D17" s="3">
        <f t="shared" si="2"/>
        <v>7</v>
      </c>
      <c r="E17" s="3">
        <f t="shared" si="3"/>
        <v>1</v>
      </c>
      <c r="F17" s="3">
        <f t="shared" si="4"/>
        <v>133.86186186186177</v>
      </c>
      <c r="G17" s="3">
        <f t="shared" si="0"/>
        <v>183.81736606257985</v>
      </c>
      <c r="H17" s="3">
        <f t="shared" si="1"/>
        <v>3.0182421227197337E-3</v>
      </c>
      <c r="I17" s="3">
        <f t="shared" si="5"/>
        <v>4.2311805458687835E-3</v>
      </c>
      <c r="K17">
        <v>12</v>
      </c>
      <c r="L17" s="34">
        <v>5.6000000000000001E-2</v>
      </c>
      <c r="M17" s="33">
        <f t="shared" si="6"/>
        <v>5.5944055944055923E-2</v>
      </c>
      <c r="Q17" s="22"/>
      <c r="AB17">
        <v>12</v>
      </c>
      <c r="AC17" s="36">
        <v>6.5000000000000002E-2</v>
      </c>
      <c r="AD17" s="6">
        <f t="shared" si="8"/>
        <v>6.4676616915422869E-2</v>
      </c>
      <c r="AL17" s="26"/>
    </row>
    <row r="18" spans="1:38" x14ac:dyDescent="0.25">
      <c r="A18" s="1">
        <v>1</v>
      </c>
      <c r="B18" s="1">
        <v>13</v>
      </c>
      <c r="C18" s="1">
        <v>780</v>
      </c>
      <c r="D18" s="3">
        <f t="shared" si="2"/>
        <v>7</v>
      </c>
      <c r="E18" s="3">
        <f t="shared" si="3"/>
        <v>1</v>
      </c>
      <c r="F18" s="3">
        <f t="shared" si="4"/>
        <v>126.69069069069063</v>
      </c>
      <c r="G18" s="3">
        <f t="shared" si="0"/>
        <v>176.74746736786526</v>
      </c>
      <c r="H18" s="3">
        <f t="shared" si="1"/>
        <v>2.9021558872305135E-3</v>
      </c>
      <c r="I18" s="3">
        <f t="shared" si="5"/>
        <v>4.0684428325661378E-3</v>
      </c>
      <c r="K18">
        <v>13</v>
      </c>
      <c r="L18" s="34">
        <v>5.2999999999999999E-2</v>
      </c>
      <c r="M18" s="33">
        <f t="shared" si="6"/>
        <v>5.2947052947052931E-2</v>
      </c>
      <c r="Q18" s="22"/>
      <c r="AB18">
        <v>13</v>
      </c>
      <c r="AC18" s="36">
        <v>6.25E-2</v>
      </c>
      <c r="AD18" s="6">
        <f t="shared" si="8"/>
        <v>6.218905472636814E-2</v>
      </c>
    </row>
    <row r="19" spans="1:38" x14ac:dyDescent="0.25">
      <c r="A19" s="1">
        <v>1</v>
      </c>
      <c r="B19" s="1">
        <v>14</v>
      </c>
      <c r="C19" s="1">
        <v>840</v>
      </c>
      <c r="D19" s="3">
        <f t="shared" si="2"/>
        <v>7</v>
      </c>
      <c r="E19" s="3">
        <f t="shared" si="3"/>
        <v>1</v>
      </c>
      <c r="F19" s="3">
        <f t="shared" si="4"/>
        <v>121.90990990990983</v>
      </c>
      <c r="G19" s="3">
        <f t="shared" si="0"/>
        <v>169.67756867315063</v>
      </c>
      <c r="H19" s="3">
        <f t="shared" si="1"/>
        <v>2.7860696517412924E-3</v>
      </c>
      <c r="I19" s="3">
        <f t="shared" si="5"/>
        <v>3.9057051192634921E-3</v>
      </c>
      <c r="K19">
        <v>14</v>
      </c>
      <c r="L19" s="34">
        <v>5.0999999999999997E-2</v>
      </c>
      <c r="M19" s="33">
        <f t="shared" si="6"/>
        <v>5.0949050949050931E-2</v>
      </c>
      <c r="AB19">
        <v>14</v>
      </c>
      <c r="AC19" s="36">
        <v>0.06</v>
      </c>
      <c r="AD19" s="6">
        <f t="shared" si="8"/>
        <v>5.9701492537313411E-2</v>
      </c>
    </row>
    <row r="20" spans="1:38" x14ac:dyDescent="0.25">
      <c r="A20" s="1">
        <v>1</v>
      </c>
      <c r="B20" s="1">
        <v>15</v>
      </c>
      <c r="C20" s="1">
        <v>900</v>
      </c>
      <c r="D20" s="3">
        <f t="shared" si="2"/>
        <v>7</v>
      </c>
      <c r="E20" s="3">
        <f t="shared" si="3"/>
        <v>1</v>
      </c>
      <c r="F20" s="3">
        <f t="shared" si="4"/>
        <v>124.30030030030024</v>
      </c>
      <c r="G20" s="3">
        <f t="shared" si="0"/>
        <v>169.67756867315063</v>
      </c>
      <c r="H20" s="3">
        <f t="shared" si="1"/>
        <v>2.7860696517412924E-3</v>
      </c>
      <c r="I20" s="3">
        <f t="shared" si="5"/>
        <v>3.9057051192634921E-3</v>
      </c>
      <c r="K20">
        <v>15</v>
      </c>
      <c r="L20" s="34">
        <v>5.1999999999999998E-2</v>
      </c>
      <c r="M20" s="33">
        <f t="shared" si="6"/>
        <v>5.1948051948051931E-2</v>
      </c>
      <c r="AB20">
        <v>15</v>
      </c>
      <c r="AC20" s="36">
        <v>0.06</v>
      </c>
      <c r="AD20" s="6">
        <f t="shared" si="8"/>
        <v>5.9701492537313411E-2</v>
      </c>
    </row>
    <row r="21" spans="1:38" x14ac:dyDescent="0.25">
      <c r="A21" s="1">
        <v>1</v>
      </c>
      <c r="B21" s="1">
        <v>16</v>
      </c>
      <c r="C21" s="1">
        <v>960</v>
      </c>
      <c r="D21" s="3">
        <f t="shared" si="2"/>
        <v>7</v>
      </c>
      <c r="E21" s="3">
        <f t="shared" si="3"/>
        <v>1</v>
      </c>
      <c r="F21" s="3">
        <f t="shared" si="4"/>
        <v>124.30030030030024</v>
      </c>
      <c r="G21" s="3">
        <f t="shared" si="0"/>
        <v>169.67756867315063</v>
      </c>
      <c r="H21" s="3">
        <f t="shared" si="1"/>
        <v>2.7860696517412924E-3</v>
      </c>
      <c r="I21" s="3">
        <f t="shared" si="5"/>
        <v>3.9057051192634921E-3</v>
      </c>
      <c r="K21">
        <v>16</v>
      </c>
      <c r="L21" s="34">
        <v>5.1999999999999998E-2</v>
      </c>
      <c r="M21" s="33">
        <f t="shared" si="6"/>
        <v>5.1948051948051931E-2</v>
      </c>
      <c r="AB21">
        <v>16</v>
      </c>
      <c r="AC21" s="36">
        <v>0.06</v>
      </c>
      <c r="AD21" s="6">
        <f t="shared" si="8"/>
        <v>5.9701492537313411E-2</v>
      </c>
    </row>
    <row r="22" spans="1:38" x14ac:dyDescent="0.25">
      <c r="A22" s="1">
        <v>1</v>
      </c>
      <c r="B22" s="1">
        <v>17</v>
      </c>
      <c r="C22" s="1">
        <v>1020</v>
      </c>
      <c r="D22" s="3">
        <f t="shared" si="2"/>
        <v>7</v>
      </c>
      <c r="E22" s="3">
        <f t="shared" si="3"/>
        <v>1</v>
      </c>
      <c r="F22" s="3">
        <f t="shared" si="4"/>
        <v>112.34834834834828</v>
      </c>
      <c r="G22" s="3">
        <f t="shared" si="0"/>
        <v>176.74746736786526</v>
      </c>
      <c r="H22" s="3">
        <f t="shared" si="1"/>
        <v>2.9021558872305135E-3</v>
      </c>
      <c r="I22" s="3">
        <f t="shared" si="5"/>
        <v>4.0684428325661378E-3</v>
      </c>
      <c r="K22">
        <v>17</v>
      </c>
      <c r="L22" s="34">
        <v>4.7E-2</v>
      </c>
      <c r="M22" s="33">
        <f t="shared" si="6"/>
        <v>4.6953046953046938E-2</v>
      </c>
      <c r="AB22">
        <v>17</v>
      </c>
      <c r="AC22" s="36">
        <v>6.25E-2</v>
      </c>
      <c r="AD22" s="6">
        <f t="shared" si="8"/>
        <v>6.218905472636814E-2</v>
      </c>
    </row>
    <row r="23" spans="1:38" x14ac:dyDescent="0.25">
      <c r="A23" s="1">
        <v>1</v>
      </c>
      <c r="B23" s="1">
        <v>18</v>
      </c>
      <c r="C23" s="1">
        <v>1080</v>
      </c>
      <c r="D23" s="3">
        <f t="shared" si="2"/>
        <v>7</v>
      </c>
      <c r="E23" s="3">
        <f t="shared" si="3"/>
        <v>1</v>
      </c>
      <c r="F23" s="3">
        <f t="shared" si="4"/>
        <v>114.73873873873868</v>
      </c>
      <c r="G23" s="3">
        <f t="shared" si="0"/>
        <v>176.74746736786526</v>
      </c>
      <c r="H23" s="3">
        <f t="shared" si="1"/>
        <v>2.9021558872305135E-3</v>
      </c>
      <c r="I23" s="3">
        <f t="shared" si="5"/>
        <v>4.0684428325661378E-3</v>
      </c>
      <c r="K23">
        <v>18</v>
      </c>
      <c r="L23" s="34">
        <v>4.8000000000000001E-2</v>
      </c>
      <c r="M23" s="33">
        <f t="shared" si="6"/>
        <v>4.7952047952047938E-2</v>
      </c>
      <c r="AB23">
        <v>18</v>
      </c>
      <c r="AC23" s="36">
        <v>6.25E-2</v>
      </c>
      <c r="AD23" s="6">
        <f t="shared" si="8"/>
        <v>6.218905472636814E-2</v>
      </c>
    </row>
    <row r="24" spans="1:38" x14ac:dyDescent="0.25">
      <c r="A24" s="1">
        <v>1</v>
      </c>
      <c r="B24" s="1">
        <v>19</v>
      </c>
      <c r="C24" s="1">
        <v>1140</v>
      </c>
      <c r="D24" s="3">
        <f t="shared" si="2"/>
        <v>7</v>
      </c>
      <c r="E24" s="3">
        <f t="shared" si="3"/>
        <v>1</v>
      </c>
      <c r="F24" s="3">
        <f t="shared" si="4"/>
        <v>114.73873873873868</v>
      </c>
      <c r="G24" s="3">
        <f t="shared" si="0"/>
        <v>169.67756867315063</v>
      </c>
      <c r="H24" s="3">
        <f t="shared" si="1"/>
        <v>2.7860696517412924E-3</v>
      </c>
      <c r="I24" s="3">
        <f t="shared" si="5"/>
        <v>3.9057051192634921E-3</v>
      </c>
      <c r="K24">
        <v>19</v>
      </c>
      <c r="L24" s="34">
        <v>4.8000000000000001E-2</v>
      </c>
      <c r="M24" s="33">
        <f t="shared" si="6"/>
        <v>4.7952047952047938E-2</v>
      </c>
      <c r="AB24">
        <v>19</v>
      </c>
      <c r="AC24" s="36">
        <v>0.06</v>
      </c>
      <c r="AD24" s="6">
        <f t="shared" si="8"/>
        <v>5.9701492537313411E-2</v>
      </c>
    </row>
    <row r="25" spans="1:38" x14ac:dyDescent="0.25">
      <c r="A25" s="1">
        <v>1</v>
      </c>
      <c r="B25" s="1">
        <v>20</v>
      </c>
      <c r="C25" s="1">
        <v>1200</v>
      </c>
      <c r="D25" s="3">
        <f t="shared" si="2"/>
        <v>7</v>
      </c>
      <c r="E25" s="3">
        <f t="shared" si="3"/>
        <v>1</v>
      </c>
      <c r="F25" s="3">
        <f t="shared" si="4"/>
        <v>109.95795795795789</v>
      </c>
      <c r="G25" s="3">
        <f t="shared" si="0"/>
        <v>155.53777128372144</v>
      </c>
      <c r="H25" s="3">
        <f t="shared" si="1"/>
        <v>2.5538971807628516E-3</v>
      </c>
      <c r="I25" s="3">
        <f t="shared" si="5"/>
        <v>3.5802296926582011E-3</v>
      </c>
      <c r="K25">
        <v>20</v>
      </c>
      <c r="L25" s="34">
        <v>4.5999999999999999E-2</v>
      </c>
      <c r="M25" s="33">
        <f t="shared" si="6"/>
        <v>4.5954045954045938E-2</v>
      </c>
      <c r="AB25">
        <v>20</v>
      </c>
      <c r="AC25" s="36">
        <v>5.5E-2</v>
      </c>
      <c r="AD25" s="6">
        <f t="shared" si="8"/>
        <v>5.472636815920396E-2</v>
      </c>
    </row>
    <row r="26" spans="1:38" x14ac:dyDescent="0.25">
      <c r="A26" s="1">
        <v>1</v>
      </c>
      <c r="B26" s="1">
        <v>21</v>
      </c>
      <c r="C26" s="1">
        <v>1260</v>
      </c>
      <c r="D26" s="3">
        <f t="shared" si="2"/>
        <v>7</v>
      </c>
      <c r="E26" s="3">
        <f t="shared" si="3"/>
        <v>1</v>
      </c>
      <c r="F26" s="3">
        <f t="shared" si="4"/>
        <v>100.39639639639634</v>
      </c>
      <c r="G26" s="3">
        <f t="shared" si="0"/>
        <v>127.25817650486297</v>
      </c>
      <c r="H26" s="3">
        <f t="shared" si="1"/>
        <v>2.0895522388059695E-3</v>
      </c>
      <c r="I26" s="3">
        <f t="shared" si="5"/>
        <v>2.9292788394476195E-3</v>
      </c>
      <c r="K26">
        <v>21</v>
      </c>
      <c r="L26" s="34">
        <v>4.2000000000000003E-2</v>
      </c>
      <c r="M26" s="33">
        <f t="shared" si="6"/>
        <v>4.1958041958041946E-2</v>
      </c>
      <c r="AB26">
        <v>21</v>
      </c>
      <c r="AC26" s="36">
        <v>4.4999999999999998E-2</v>
      </c>
      <c r="AD26" s="6">
        <f t="shared" si="8"/>
        <v>4.4776119402985058E-2</v>
      </c>
    </row>
    <row r="27" spans="1:38" x14ac:dyDescent="0.25">
      <c r="A27" s="1">
        <v>1</v>
      </c>
      <c r="B27" s="1">
        <v>22</v>
      </c>
      <c r="C27" s="1">
        <v>1320</v>
      </c>
      <c r="D27" s="3">
        <f t="shared" si="2"/>
        <v>7</v>
      </c>
      <c r="E27" s="3">
        <f t="shared" si="3"/>
        <v>1</v>
      </c>
      <c r="F27" s="3">
        <f t="shared" si="4"/>
        <v>95.615615615615567</v>
      </c>
      <c r="G27" s="3">
        <f t="shared" si="0"/>
        <v>113.11837911543377</v>
      </c>
      <c r="H27" s="3">
        <f t="shared" si="1"/>
        <v>1.8573797678275285E-3</v>
      </c>
      <c r="I27" s="3">
        <f t="shared" si="5"/>
        <v>2.6038034128423285E-3</v>
      </c>
      <c r="K27">
        <v>22</v>
      </c>
      <c r="L27" s="34">
        <v>0.04</v>
      </c>
      <c r="M27" s="33">
        <f t="shared" si="6"/>
        <v>3.9960039960039946E-2</v>
      </c>
      <c r="AB27">
        <v>22</v>
      </c>
      <c r="AC27" s="36">
        <v>0.04</v>
      </c>
      <c r="AD27" s="6">
        <f t="shared" si="8"/>
        <v>3.9800995024875607E-2</v>
      </c>
    </row>
    <row r="28" spans="1:38" x14ac:dyDescent="0.25">
      <c r="A28" s="1">
        <v>1</v>
      </c>
      <c r="B28" s="1">
        <v>23</v>
      </c>
      <c r="C28" s="1">
        <v>1380</v>
      </c>
      <c r="D28" s="3">
        <f t="shared" si="2"/>
        <v>7</v>
      </c>
      <c r="E28" s="3">
        <f t="shared" si="3"/>
        <v>1</v>
      </c>
      <c r="F28" s="3">
        <f t="shared" si="4"/>
        <v>88.444444444444386</v>
      </c>
      <c r="G28" s="3">
        <f t="shared" si="0"/>
        <v>84.838784336575316</v>
      </c>
      <c r="H28" s="3">
        <f t="shared" si="1"/>
        <v>1.3930348258706462E-3</v>
      </c>
      <c r="I28" s="3">
        <f t="shared" si="5"/>
        <v>1.952852559631746E-3</v>
      </c>
      <c r="K28">
        <v>23</v>
      </c>
      <c r="L28" s="34">
        <v>3.6999999999999998E-2</v>
      </c>
      <c r="M28" s="33">
        <f t="shared" si="6"/>
        <v>3.6963036963036947E-2</v>
      </c>
      <c r="AB28">
        <v>23</v>
      </c>
      <c r="AC28" s="36">
        <v>0.03</v>
      </c>
      <c r="AD28" s="6">
        <f t="shared" si="8"/>
        <v>2.9850746268656705E-2</v>
      </c>
    </row>
    <row r="29" spans="1:38" x14ac:dyDescent="0.25">
      <c r="A29" s="1">
        <v>2</v>
      </c>
      <c r="B29" s="1">
        <v>0</v>
      </c>
      <c r="C29" s="1">
        <v>1440</v>
      </c>
      <c r="D29" s="3">
        <f t="shared" si="2"/>
        <v>1</v>
      </c>
      <c r="E29" s="3">
        <f t="shared" si="3"/>
        <v>1</v>
      </c>
      <c r="F29" s="3">
        <f t="shared" si="4"/>
        <v>68.80312480312476</v>
      </c>
      <c r="G29" s="3">
        <f t="shared" si="0"/>
        <v>80.798842225309826</v>
      </c>
      <c r="H29" s="3">
        <f t="shared" si="1"/>
        <v>1.3266998341625203E-3</v>
      </c>
      <c r="I29" s="3">
        <f t="shared" si="5"/>
        <v>1.859859580601663E-3</v>
      </c>
      <c r="AD29" s="25">
        <f>SUM(AD5:AD28)</f>
        <v>0.99999999999999967</v>
      </c>
    </row>
    <row r="30" spans="1:38" x14ac:dyDescent="0.25">
      <c r="A30" s="1">
        <v>2</v>
      </c>
      <c r="B30" s="1">
        <v>1</v>
      </c>
      <c r="C30" s="1">
        <v>1500</v>
      </c>
      <c r="D30" s="3">
        <f t="shared" si="2"/>
        <v>1</v>
      </c>
      <c r="E30" s="3">
        <f t="shared" si="3"/>
        <v>1</v>
      </c>
      <c r="F30" s="3">
        <f t="shared" si="4"/>
        <v>66.345870345870324</v>
      </c>
      <c r="G30" s="3">
        <f t="shared" si="0"/>
        <v>64.639073780247855</v>
      </c>
      <c r="H30" s="3">
        <f t="shared" si="1"/>
        <v>1.0613598673300162E-3</v>
      </c>
      <c r="I30" s="3">
        <f t="shared" si="5"/>
        <v>1.4878876644813302E-3</v>
      </c>
      <c r="K30" s="26"/>
    </row>
    <row r="31" spans="1:38" x14ac:dyDescent="0.25">
      <c r="A31" s="1">
        <v>2</v>
      </c>
      <c r="B31" s="1">
        <v>2</v>
      </c>
      <c r="C31" s="1">
        <v>1560</v>
      </c>
      <c r="D31" s="3">
        <f t="shared" si="2"/>
        <v>1</v>
      </c>
      <c r="E31" s="3">
        <f t="shared" si="3"/>
        <v>1</v>
      </c>
      <c r="F31" s="3">
        <f t="shared" si="4"/>
        <v>58.974106974106952</v>
      </c>
      <c r="G31" s="3">
        <f t="shared" si="0"/>
        <v>48.479305335185899</v>
      </c>
      <c r="H31" s="3">
        <f t="shared" si="1"/>
        <v>7.9601990049751208E-4</v>
      </c>
      <c r="I31" s="3">
        <f t="shared" si="5"/>
        <v>1.1159157483609976E-3</v>
      </c>
      <c r="K31" s="26"/>
    </row>
    <row r="32" spans="1:38" x14ac:dyDescent="0.25">
      <c r="A32" s="1">
        <v>2</v>
      </c>
      <c r="B32" s="1">
        <v>3</v>
      </c>
      <c r="C32" s="1">
        <v>1620</v>
      </c>
      <c r="D32" s="3">
        <f t="shared" si="2"/>
        <v>1</v>
      </c>
      <c r="E32" s="3">
        <f t="shared" si="3"/>
        <v>1</v>
      </c>
      <c r="F32" s="3">
        <f t="shared" si="4"/>
        <v>54.059598059598038</v>
      </c>
      <c r="G32" s="3">
        <f t="shared" si="0"/>
        <v>40.399421112654913</v>
      </c>
      <c r="H32" s="3">
        <f t="shared" si="1"/>
        <v>6.6334991708126014E-4</v>
      </c>
      <c r="I32" s="3">
        <f t="shared" si="5"/>
        <v>9.2992979030083152E-4</v>
      </c>
      <c r="K32" s="22"/>
      <c r="AC32" s="26"/>
    </row>
    <row r="33" spans="1:29" x14ac:dyDescent="0.25">
      <c r="A33" s="1">
        <v>2</v>
      </c>
      <c r="B33" s="1">
        <v>4</v>
      </c>
      <c r="C33" s="1">
        <v>1680</v>
      </c>
      <c r="D33" s="3">
        <f t="shared" si="2"/>
        <v>1</v>
      </c>
      <c r="E33" s="3">
        <f t="shared" si="3"/>
        <v>1</v>
      </c>
      <c r="F33" s="3">
        <f t="shared" si="4"/>
        <v>54.059598059598038</v>
      </c>
      <c r="G33" s="3">
        <f t="shared" si="0"/>
        <v>40.399421112654913</v>
      </c>
      <c r="H33" s="3">
        <f t="shared" si="1"/>
        <v>6.6334991708126014E-4</v>
      </c>
      <c r="I33" s="3">
        <f t="shared" si="5"/>
        <v>9.2992979030083152E-4</v>
      </c>
      <c r="K33" s="22"/>
      <c r="AC33" s="26"/>
    </row>
    <row r="34" spans="1:29" x14ac:dyDescent="0.25">
      <c r="A34" s="1">
        <v>2</v>
      </c>
      <c r="B34" s="1">
        <v>5</v>
      </c>
      <c r="C34" s="1">
        <v>1740</v>
      </c>
      <c r="D34" s="3">
        <f t="shared" si="2"/>
        <v>1</v>
      </c>
      <c r="E34" s="3">
        <f t="shared" si="3"/>
        <v>1</v>
      </c>
      <c r="F34" s="3">
        <f t="shared" si="4"/>
        <v>56.516852516852495</v>
      </c>
      <c r="G34" s="3">
        <f t="shared" si="0"/>
        <v>40.399421112654913</v>
      </c>
      <c r="H34" s="3">
        <f t="shared" si="1"/>
        <v>6.6334991708126014E-4</v>
      </c>
      <c r="I34" s="3">
        <f t="shared" si="5"/>
        <v>9.2992979030083152E-4</v>
      </c>
    </row>
    <row r="35" spans="1:29" x14ac:dyDescent="0.25">
      <c r="A35" s="1">
        <v>2</v>
      </c>
      <c r="B35" s="1">
        <v>6</v>
      </c>
      <c r="C35" s="1">
        <v>1800</v>
      </c>
      <c r="D35" s="3">
        <f t="shared" si="2"/>
        <v>1</v>
      </c>
      <c r="E35" s="3">
        <f t="shared" si="3"/>
        <v>1</v>
      </c>
      <c r="F35" s="3">
        <f t="shared" si="4"/>
        <v>61.43136143136141</v>
      </c>
      <c r="G35" s="3">
        <f t="shared" si="0"/>
        <v>40.399421112654913</v>
      </c>
      <c r="H35" s="3">
        <f t="shared" si="1"/>
        <v>6.6334991708126014E-4</v>
      </c>
      <c r="I35" s="3">
        <f t="shared" si="5"/>
        <v>9.2992979030083152E-4</v>
      </c>
    </row>
    <row r="36" spans="1:29" x14ac:dyDescent="0.25">
      <c r="A36" s="1">
        <v>2</v>
      </c>
      <c r="B36" s="1">
        <v>7</v>
      </c>
      <c r="C36" s="1">
        <v>1860</v>
      </c>
      <c r="D36" s="3">
        <f t="shared" si="2"/>
        <v>1</v>
      </c>
      <c r="E36" s="3">
        <f t="shared" si="3"/>
        <v>1</v>
      </c>
      <c r="F36" s="3">
        <f t="shared" si="4"/>
        <v>86.003906003905968</v>
      </c>
      <c r="G36" s="3">
        <f t="shared" si="0"/>
        <v>56.559189557716891</v>
      </c>
      <c r="H36" s="3">
        <f t="shared" si="1"/>
        <v>9.2868988391376435E-4</v>
      </c>
      <c r="I36" s="3">
        <f t="shared" si="5"/>
        <v>1.3019017064211642E-3</v>
      </c>
    </row>
    <row r="37" spans="1:29" x14ac:dyDescent="0.25">
      <c r="A37" s="1">
        <v>2</v>
      </c>
      <c r="B37" s="1">
        <v>8</v>
      </c>
      <c r="C37" s="1">
        <v>1920</v>
      </c>
      <c r="D37" s="3">
        <f t="shared" si="2"/>
        <v>1</v>
      </c>
      <c r="E37" s="3">
        <f t="shared" si="3"/>
        <v>1</v>
      </c>
      <c r="F37" s="3">
        <f t="shared" si="4"/>
        <v>117.9482139482139</v>
      </c>
      <c r="G37" s="3">
        <f t="shared" si="0"/>
        <v>105.03849489290279</v>
      </c>
      <c r="H37" s="3">
        <f t="shared" si="1"/>
        <v>1.7247097844112764E-3</v>
      </c>
      <c r="I37" s="3">
        <f t="shared" si="5"/>
        <v>2.4178174547821621E-3</v>
      </c>
    </row>
    <row r="38" spans="1:29" x14ac:dyDescent="0.25">
      <c r="A38" s="1">
        <v>2</v>
      </c>
      <c r="B38" s="1">
        <v>9</v>
      </c>
      <c r="C38" s="1">
        <v>1980</v>
      </c>
      <c r="D38" s="3">
        <f t="shared" si="2"/>
        <v>1</v>
      </c>
      <c r="E38" s="3">
        <f t="shared" si="3"/>
        <v>1</v>
      </c>
      <c r="F38" s="3">
        <f t="shared" si="4"/>
        <v>137.60624960624952</v>
      </c>
      <c r="G38" s="3">
        <f t="shared" si="0"/>
        <v>177.75745289568164</v>
      </c>
      <c r="H38" s="3">
        <f t="shared" si="1"/>
        <v>2.9187396351575447E-3</v>
      </c>
      <c r="I38" s="3">
        <f t="shared" si="5"/>
        <v>4.0916910773236585E-3</v>
      </c>
    </row>
    <row r="39" spans="1:29" x14ac:dyDescent="0.25">
      <c r="A39" s="1">
        <v>2</v>
      </c>
      <c r="B39" s="1">
        <v>10</v>
      </c>
      <c r="C39" s="1">
        <v>2040</v>
      </c>
      <c r="D39" s="3">
        <f t="shared" si="2"/>
        <v>1</v>
      </c>
      <c r="E39" s="3">
        <f t="shared" si="3"/>
        <v>1</v>
      </c>
      <c r="F39" s="3">
        <f t="shared" si="4"/>
        <v>147.43526743526735</v>
      </c>
      <c r="G39" s="3">
        <f t="shared" si="0"/>
        <v>201.99710556327457</v>
      </c>
      <c r="H39" s="3">
        <f t="shared" si="1"/>
        <v>3.3167495854063006E-3</v>
      </c>
      <c r="I39" s="3">
        <f t="shared" si="5"/>
        <v>4.6496489515041569E-3</v>
      </c>
    </row>
    <row r="40" spans="1:29" x14ac:dyDescent="0.25">
      <c r="A40" s="1">
        <v>2</v>
      </c>
      <c r="B40" s="1">
        <v>11</v>
      </c>
      <c r="C40" s="1">
        <v>2100</v>
      </c>
      <c r="D40" s="3">
        <f t="shared" si="2"/>
        <v>1</v>
      </c>
      <c r="E40" s="3">
        <f t="shared" si="3"/>
        <v>1</v>
      </c>
      <c r="F40" s="3">
        <f t="shared" si="4"/>
        <v>144.97801297801291</v>
      </c>
      <c r="G40" s="3">
        <f t="shared" si="0"/>
        <v>210.07698978580558</v>
      </c>
      <c r="H40" s="3">
        <f t="shared" si="1"/>
        <v>3.4494195688225529E-3</v>
      </c>
      <c r="I40" s="3">
        <f t="shared" si="5"/>
        <v>4.8356349095643241E-3</v>
      </c>
    </row>
    <row r="41" spans="1:29" x14ac:dyDescent="0.25">
      <c r="A41" s="1">
        <v>2</v>
      </c>
      <c r="B41" s="1">
        <v>12</v>
      </c>
      <c r="C41" s="1">
        <v>2160</v>
      </c>
      <c r="D41" s="3">
        <f t="shared" si="2"/>
        <v>1</v>
      </c>
      <c r="E41" s="3">
        <f t="shared" si="3"/>
        <v>1</v>
      </c>
      <c r="F41" s="3">
        <f t="shared" si="4"/>
        <v>137.60624960624952</v>
      </c>
      <c r="G41" s="3">
        <f t="shared" si="0"/>
        <v>210.07698978580558</v>
      </c>
      <c r="H41" s="3">
        <f t="shared" si="1"/>
        <v>3.4494195688225529E-3</v>
      </c>
      <c r="I41" s="3">
        <f t="shared" si="5"/>
        <v>4.8356349095643241E-3</v>
      </c>
    </row>
    <row r="42" spans="1:29" x14ac:dyDescent="0.25">
      <c r="A42" s="1">
        <v>2</v>
      </c>
      <c r="B42" s="1">
        <v>13</v>
      </c>
      <c r="C42" s="1">
        <v>2220</v>
      </c>
      <c r="D42" s="3">
        <f t="shared" si="2"/>
        <v>1</v>
      </c>
      <c r="E42" s="3">
        <f t="shared" si="3"/>
        <v>1</v>
      </c>
      <c r="F42" s="3">
        <f t="shared" si="4"/>
        <v>130.23448623448618</v>
      </c>
      <c r="G42" s="3">
        <f t="shared" si="0"/>
        <v>201.99710556327457</v>
      </c>
      <c r="H42" s="3">
        <f t="shared" si="1"/>
        <v>3.3167495854063006E-3</v>
      </c>
      <c r="I42" s="3">
        <f t="shared" si="5"/>
        <v>4.6496489515041569E-3</v>
      </c>
    </row>
    <row r="43" spans="1:29" x14ac:dyDescent="0.25">
      <c r="A43" s="1">
        <v>2</v>
      </c>
      <c r="B43" s="1">
        <v>14</v>
      </c>
      <c r="C43" s="1">
        <v>2280</v>
      </c>
      <c r="D43" s="3">
        <f t="shared" si="2"/>
        <v>1</v>
      </c>
      <c r="E43" s="3">
        <f t="shared" si="3"/>
        <v>1</v>
      </c>
      <c r="F43" s="3">
        <f t="shared" si="4"/>
        <v>125.31997731997726</v>
      </c>
      <c r="G43" s="3">
        <f t="shared" si="0"/>
        <v>193.91722134074359</v>
      </c>
      <c r="H43" s="3">
        <f t="shared" si="1"/>
        <v>3.1840796019900483E-3</v>
      </c>
      <c r="I43" s="3">
        <f t="shared" si="5"/>
        <v>4.4636629934439905E-3</v>
      </c>
    </row>
    <row r="44" spans="1:29" x14ac:dyDescent="0.25">
      <c r="A44" s="1">
        <v>2</v>
      </c>
      <c r="B44" s="1">
        <v>15</v>
      </c>
      <c r="C44" s="1">
        <v>2340</v>
      </c>
      <c r="D44" s="3">
        <f t="shared" si="2"/>
        <v>1</v>
      </c>
      <c r="E44" s="3">
        <f t="shared" si="3"/>
        <v>1</v>
      </c>
      <c r="F44" s="3">
        <f t="shared" si="4"/>
        <v>127.77723177723173</v>
      </c>
      <c r="G44" s="3">
        <f t="shared" si="0"/>
        <v>193.91722134074359</v>
      </c>
      <c r="H44" s="3">
        <f t="shared" si="1"/>
        <v>3.1840796019900483E-3</v>
      </c>
      <c r="I44" s="3">
        <f t="shared" si="5"/>
        <v>4.4636629934439905E-3</v>
      </c>
    </row>
    <row r="45" spans="1:29" x14ac:dyDescent="0.25">
      <c r="A45" s="1">
        <v>2</v>
      </c>
      <c r="B45" s="1">
        <v>16</v>
      </c>
      <c r="C45" s="1">
        <v>2400</v>
      </c>
      <c r="D45" s="3">
        <f t="shared" si="2"/>
        <v>1</v>
      </c>
      <c r="E45" s="3">
        <f t="shared" si="3"/>
        <v>1</v>
      </c>
      <c r="F45" s="3">
        <f t="shared" si="4"/>
        <v>127.77723177723173</v>
      </c>
      <c r="G45" s="3">
        <f t="shared" si="0"/>
        <v>193.91722134074359</v>
      </c>
      <c r="H45" s="3">
        <f t="shared" si="1"/>
        <v>3.1840796019900483E-3</v>
      </c>
      <c r="I45" s="3">
        <f t="shared" si="5"/>
        <v>4.4636629934439905E-3</v>
      </c>
    </row>
    <row r="46" spans="1:29" x14ac:dyDescent="0.25">
      <c r="A46" s="1">
        <v>2</v>
      </c>
      <c r="B46" s="1">
        <v>17</v>
      </c>
      <c r="C46" s="1">
        <v>2460</v>
      </c>
      <c r="D46" s="3">
        <f t="shared" si="2"/>
        <v>1</v>
      </c>
      <c r="E46" s="3">
        <f t="shared" si="3"/>
        <v>1</v>
      </c>
      <c r="F46" s="3">
        <f t="shared" si="4"/>
        <v>115.49095949095944</v>
      </c>
      <c r="G46" s="3">
        <f t="shared" si="0"/>
        <v>201.99710556327457</v>
      </c>
      <c r="H46" s="3">
        <f t="shared" si="1"/>
        <v>3.3167495854063006E-3</v>
      </c>
      <c r="I46" s="3">
        <f t="shared" si="5"/>
        <v>4.6496489515041569E-3</v>
      </c>
    </row>
    <row r="47" spans="1:29" x14ac:dyDescent="0.25">
      <c r="A47" s="1">
        <v>2</v>
      </c>
      <c r="B47" s="1">
        <v>18</v>
      </c>
      <c r="C47" s="1">
        <v>2520</v>
      </c>
      <c r="D47" s="3">
        <f t="shared" si="2"/>
        <v>1</v>
      </c>
      <c r="E47" s="3">
        <f t="shared" si="3"/>
        <v>1</v>
      </c>
      <c r="F47" s="3">
        <f t="shared" si="4"/>
        <v>117.9482139482139</v>
      </c>
      <c r="G47" s="3">
        <f t="shared" si="0"/>
        <v>201.99710556327457</v>
      </c>
      <c r="H47" s="3">
        <f t="shared" si="1"/>
        <v>3.3167495854063006E-3</v>
      </c>
      <c r="I47" s="3">
        <f t="shared" si="5"/>
        <v>4.6496489515041569E-3</v>
      </c>
    </row>
    <row r="48" spans="1:29" x14ac:dyDescent="0.25">
      <c r="A48" s="1">
        <v>2</v>
      </c>
      <c r="B48" s="1">
        <v>19</v>
      </c>
      <c r="C48" s="1">
        <v>2580</v>
      </c>
      <c r="D48" s="3">
        <f t="shared" si="2"/>
        <v>1</v>
      </c>
      <c r="E48" s="3">
        <f t="shared" si="3"/>
        <v>1</v>
      </c>
      <c r="F48" s="3">
        <f t="shared" si="4"/>
        <v>117.9482139482139</v>
      </c>
      <c r="G48" s="3">
        <f t="shared" si="0"/>
        <v>193.91722134074359</v>
      </c>
      <c r="H48" s="3">
        <f t="shared" si="1"/>
        <v>3.1840796019900483E-3</v>
      </c>
      <c r="I48" s="3">
        <f t="shared" si="5"/>
        <v>4.4636629934439905E-3</v>
      </c>
    </row>
    <row r="49" spans="1:9" x14ac:dyDescent="0.25">
      <c r="A49" s="1">
        <v>2</v>
      </c>
      <c r="B49" s="1">
        <v>20</v>
      </c>
      <c r="C49" s="1">
        <v>2640</v>
      </c>
      <c r="D49" s="3">
        <f t="shared" si="2"/>
        <v>1</v>
      </c>
      <c r="E49" s="3">
        <f t="shared" si="3"/>
        <v>1</v>
      </c>
      <c r="F49" s="3">
        <f t="shared" si="4"/>
        <v>113.03370503370499</v>
      </c>
      <c r="G49" s="3">
        <f t="shared" si="0"/>
        <v>177.75745289568164</v>
      </c>
      <c r="H49" s="3">
        <f t="shared" si="1"/>
        <v>2.9187396351575447E-3</v>
      </c>
      <c r="I49" s="3">
        <f t="shared" si="5"/>
        <v>4.0916910773236585E-3</v>
      </c>
    </row>
    <row r="50" spans="1:9" x14ac:dyDescent="0.25">
      <c r="A50" s="1">
        <v>2</v>
      </c>
      <c r="B50" s="1">
        <v>21</v>
      </c>
      <c r="C50" s="1">
        <v>2700</v>
      </c>
      <c r="D50" s="3">
        <f t="shared" si="2"/>
        <v>1</v>
      </c>
      <c r="E50" s="3">
        <f t="shared" si="3"/>
        <v>1</v>
      </c>
      <c r="F50" s="3">
        <f t="shared" si="4"/>
        <v>103.20468720468716</v>
      </c>
      <c r="G50" s="3">
        <f t="shared" si="0"/>
        <v>145.4379160055577</v>
      </c>
      <c r="H50" s="3">
        <f t="shared" si="1"/>
        <v>2.3880597014925365E-3</v>
      </c>
      <c r="I50" s="3">
        <f t="shared" si="5"/>
        <v>3.3477472450829933E-3</v>
      </c>
    </row>
    <row r="51" spans="1:9" x14ac:dyDescent="0.25">
      <c r="A51" s="1">
        <v>2</v>
      </c>
      <c r="B51" s="1">
        <v>22</v>
      </c>
      <c r="C51" s="1">
        <v>2760</v>
      </c>
      <c r="D51" s="3">
        <f t="shared" si="2"/>
        <v>1</v>
      </c>
      <c r="E51" s="3">
        <f t="shared" si="3"/>
        <v>1</v>
      </c>
      <c r="F51" s="3">
        <f t="shared" si="4"/>
        <v>98.290178290178261</v>
      </c>
      <c r="G51" s="3">
        <f t="shared" si="0"/>
        <v>129.27814756049571</v>
      </c>
      <c r="H51" s="3">
        <f t="shared" si="1"/>
        <v>2.1227197346600324E-3</v>
      </c>
      <c r="I51" s="3">
        <f t="shared" si="5"/>
        <v>2.9757753289626604E-3</v>
      </c>
    </row>
    <row r="52" spans="1:9" x14ac:dyDescent="0.25">
      <c r="A52" s="1">
        <v>2</v>
      </c>
      <c r="B52" s="1">
        <v>23</v>
      </c>
      <c r="C52" s="1">
        <v>2820</v>
      </c>
      <c r="D52" s="3">
        <f t="shared" si="2"/>
        <v>1</v>
      </c>
      <c r="E52" s="3">
        <f t="shared" si="3"/>
        <v>1</v>
      </c>
      <c r="F52" s="3">
        <f t="shared" si="4"/>
        <v>90.918414918414868</v>
      </c>
      <c r="G52" s="3">
        <f t="shared" si="0"/>
        <v>96.958610670371797</v>
      </c>
      <c r="H52" s="3">
        <f t="shared" si="1"/>
        <v>1.5920398009950242E-3</v>
      </c>
      <c r="I52" s="3">
        <f t="shared" si="5"/>
        <v>2.2318314967219952E-3</v>
      </c>
    </row>
    <row r="53" spans="1:9" x14ac:dyDescent="0.25">
      <c r="A53" s="1">
        <v>3</v>
      </c>
      <c r="B53" s="1">
        <v>0</v>
      </c>
      <c r="C53" s="1">
        <v>2880</v>
      </c>
      <c r="D53" s="3">
        <f t="shared" si="2"/>
        <v>2</v>
      </c>
      <c r="E53" s="3">
        <f t="shared" si="3"/>
        <v>1</v>
      </c>
      <c r="F53" s="3">
        <f t="shared" si="4"/>
        <v>64.590688590688558</v>
      </c>
      <c r="G53" s="3">
        <f t="shared" si="0"/>
        <v>75.748914586227968</v>
      </c>
      <c r="H53" s="3">
        <f t="shared" si="1"/>
        <v>1.2437810945273627E-3</v>
      </c>
      <c r="I53" s="3">
        <f t="shared" si="5"/>
        <v>1.7436183568140589E-3</v>
      </c>
    </row>
    <row r="54" spans="1:9" x14ac:dyDescent="0.25">
      <c r="A54" s="1">
        <v>3</v>
      </c>
      <c r="B54" s="1">
        <v>1</v>
      </c>
      <c r="C54" s="1">
        <v>2940</v>
      </c>
      <c r="D54" s="3">
        <f t="shared" si="2"/>
        <v>2</v>
      </c>
      <c r="E54" s="3">
        <f t="shared" si="3"/>
        <v>1</v>
      </c>
      <c r="F54" s="3">
        <f t="shared" si="4"/>
        <v>62.283878283878266</v>
      </c>
      <c r="G54" s="3">
        <f t="shared" si="0"/>
        <v>60.599131668982366</v>
      </c>
      <c r="H54" s="3">
        <f t="shared" si="1"/>
        <v>9.9502487562189005E-4</v>
      </c>
      <c r="I54" s="3">
        <f t="shared" si="5"/>
        <v>1.394894685451247E-3</v>
      </c>
    </row>
    <row r="55" spans="1:9" x14ac:dyDescent="0.25">
      <c r="A55" s="1">
        <v>3</v>
      </c>
      <c r="B55" s="1">
        <v>2</v>
      </c>
      <c r="C55" s="1">
        <v>3000</v>
      </c>
      <c r="D55" s="3">
        <f t="shared" si="2"/>
        <v>2</v>
      </c>
      <c r="E55" s="3">
        <f t="shared" si="3"/>
        <v>1</v>
      </c>
      <c r="F55" s="3">
        <f t="shared" si="4"/>
        <v>55.363447363447342</v>
      </c>
      <c r="G55" s="3">
        <f t="shared" si="0"/>
        <v>45.449348751736778</v>
      </c>
      <c r="H55" s="3">
        <f t="shared" si="1"/>
        <v>7.4626865671641759E-4</v>
      </c>
      <c r="I55" s="3">
        <f t="shared" si="5"/>
        <v>1.0461710140884353E-3</v>
      </c>
    </row>
    <row r="56" spans="1:9" x14ac:dyDescent="0.25">
      <c r="A56" s="1">
        <v>3</v>
      </c>
      <c r="B56" s="1">
        <v>3</v>
      </c>
      <c r="C56" s="1">
        <v>3060</v>
      </c>
      <c r="D56" s="3">
        <f t="shared" si="2"/>
        <v>2</v>
      </c>
      <c r="E56" s="3">
        <f t="shared" si="3"/>
        <v>1</v>
      </c>
      <c r="F56" s="3">
        <f t="shared" si="4"/>
        <v>50.749826749826724</v>
      </c>
      <c r="G56" s="3">
        <f t="shared" si="0"/>
        <v>37.874457293113984</v>
      </c>
      <c r="H56" s="3">
        <f t="shared" si="1"/>
        <v>6.2189054726368136E-4</v>
      </c>
      <c r="I56" s="3">
        <f t="shared" si="5"/>
        <v>8.7180917840702947E-4</v>
      </c>
    </row>
    <row r="57" spans="1:9" x14ac:dyDescent="0.25">
      <c r="A57" s="1">
        <v>3</v>
      </c>
      <c r="B57" s="1">
        <v>4</v>
      </c>
      <c r="C57" s="1">
        <v>3120</v>
      </c>
      <c r="D57" s="3">
        <f t="shared" si="2"/>
        <v>2</v>
      </c>
      <c r="E57" s="3">
        <f t="shared" si="3"/>
        <v>1</v>
      </c>
      <c r="F57" s="3">
        <f t="shared" si="4"/>
        <v>50.749826749826724</v>
      </c>
      <c r="G57" s="3">
        <f t="shared" si="0"/>
        <v>37.874457293113984</v>
      </c>
      <c r="H57" s="3">
        <f t="shared" si="1"/>
        <v>6.2189054726368136E-4</v>
      </c>
      <c r="I57" s="3">
        <f t="shared" si="5"/>
        <v>8.7180917840702947E-4</v>
      </c>
    </row>
    <row r="58" spans="1:9" x14ac:dyDescent="0.25">
      <c r="A58" s="1">
        <v>3</v>
      </c>
      <c r="B58" s="1">
        <v>5</v>
      </c>
      <c r="C58" s="1">
        <v>3180</v>
      </c>
      <c r="D58" s="3">
        <f t="shared" si="2"/>
        <v>2</v>
      </c>
      <c r="E58" s="3">
        <f t="shared" si="3"/>
        <v>1</v>
      </c>
      <c r="F58" s="3">
        <f t="shared" si="4"/>
        <v>53.056637056637037</v>
      </c>
      <c r="G58" s="3">
        <f t="shared" si="0"/>
        <v>37.874457293113984</v>
      </c>
      <c r="H58" s="3">
        <f t="shared" si="1"/>
        <v>6.2189054726368136E-4</v>
      </c>
      <c r="I58" s="3">
        <f t="shared" si="5"/>
        <v>8.7180917840702947E-4</v>
      </c>
    </row>
    <row r="59" spans="1:9" x14ac:dyDescent="0.25">
      <c r="A59" s="1">
        <v>3</v>
      </c>
      <c r="B59" s="1">
        <v>6</v>
      </c>
      <c r="C59" s="1">
        <v>3240</v>
      </c>
      <c r="D59" s="3">
        <f t="shared" si="2"/>
        <v>2</v>
      </c>
      <c r="E59" s="3">
        <f t="shared" si="3"/>
        <v>1</v>
      </c>
      <c r="F59" s="3">
        <f t="shared" si="4"/>
        <v>57.670257670257655</v>
      </c>
      <c r="G59" s="3">
        <f t="shared" si="0"/>
        <v>37.874457293113984</v>
      </c>
      <c r="H59" s="3">
        <f t="shared" si="1"/>
        <v>6.2189054726368136E-4</v>
      </c>
      <c r="I59" s="3">
        <f t="shared" si="5"/>
        <v>8.7180917840702947E-4</v>
      </c>
    </row>
    <row r="60" spans="1:9" x14ac:dyDescent="0.25">
      <c r="A60" s="1">
        <v>3</v>
      </c>
      <c r="B60" s="1">
        <v>7</v>
      </c>
      <c r="C60" s="1">
        <v>3300</v>
      </c>
      <c r="D60" s="3">
        <f t="shared" si="2"/>
        <v>2</v>
      </c>
      <c r="E60" s="3">
        <f t="shared" si="3"/>
        <v>1</v>
      </c>
      <c r="F60" s="3">
        <f t="shared" si="4"/>
        <v>80.738360738360711</v>
      </c>
      <c r="G60" s="3">
        <f t="shared" si="0"/>
        <v>53.024240210359586</v>
      </c>
      <c r="H60" s="3">
        <f t="shared" si="1"/>
        <v>8.7064676616915404E-4</v>
      </c>
      <c r="I60" s="3">
        <f t="shared" si="5"/>
        <v>1.2205328497698414E-3</v>
      </c>
    </row>
    <row r="61" spans="1:9" x14ac:dyDescent="0.25">
      <c r="A61" s="1">
        <v>3</v>
      </c>
      <c r="B61" s="1">
        <v>8</v>
      </c>
      <c r="C61" s="1">
        <v>3360</v>
      </c>
      <c r="D61" s="3">
        <f t="shared" si="2"/>
        <v>2</v>
      </c>
      <c r="E61" s="3">
        <f t="shared" si="3"/>
        <v>1</v>
      </c>
      <c r="F61" s="3">
        <f t="shared" si="4"/>
        <v>110.72689472689468</v>
      </c>
      <c r="G61" s="3">
        <f t="shared" si="0"/>
        <v>98.473588962096358</v>
      </c>
      <c r="H61" s="3">
        <f t="shared" si="1"/>
        <v>1.6169154228855716E-3</v>
      </c>
      <c r="I61" s="3">
        <f t="shared" si="5"/>
        <v>2.2667038638582767E-3</v>
      </c>
    </row>
    <row r="62" spans="1:9" x14ac:dyDescent="0.25">
      <c r="A62" s="1">
        <v>3</v>
      </c>
      <c r="B62" s="1">
        <v>9</v>
      </c>
      <c r="C62" s="1">
        <v>3420</v>
      </c>
      <c r="D62" s="3">
        <f t="shared" si="2"/>
        <v>2</v>
      </c>
      <c r="E62" s="3">
        <f t="shared" si="3"/>
        <v>1</v>
      </c>
      <c r="F62" s="3">
        <f t="shared" si="4"/>
        <v>129.18137718137712</v>
      </c>
      <c r="G62" s="3">
        <f t="shared" si="0"/>
        <v>166.64761208970151</v>
      </c>
      <c r="H62" s="3">
        <f t="shared" si="1"/>
        <v>2.7363184079601975E-3</v>
      </c>
      <c r="I62" s="3">
        <f t="shared" si="5"/>
        <v>3.8359603849909291E-3</v>
      </c>
    </row>
    <row r="63" spans="1:9" x14ac:dyDescent="0.25">
      <c r="A63" s="1">
        <v>3</v>
      </c>
      <c r="B63" s="1">
        <v>10</v>
      </c>
      <c r="C63" s="1">
        <v>3480</v>
      </c>
      <c r="D63" s="3">
        <f t="shared" si="2"/>
        <v>2</v>
      </c>
      <c r="E63" s="3">
        <f t="shared" si="3"/>
        <v>1</v>
      </c>
      <c r="F63" s="3">
        <f t="shared" si="4"/>
        <v>138.40861840861837</v>
      </c>
      <c r="G63" s="3">
        <f t="shared" si="0"/>
        <v>189.37228646556991</v>
      </c>
      <c r="H63" s="3">
        <f t="shared" si="1"/>
        <v>3.1094527363184068E-3</v>
      </c>
      <c r="I63" s="3">
        <f t="shared" si="5"/>
        <v>4.3590458920351478E-3</v>
      </c>
    </row>
    <row r="64" spans="1:9" x14ac:dyDescent="0.25">
      <c r="A64" s="1">
        <v>3</v>
      </c>
      <c r="B64" s="1">
        <v>11</v>
      </c>
      <c r="C64" s="1">
        <v>3540</v>
      </c>
      <c r="D64" s="3">
        <f t="shared" si="2"/>
        <v>2</v>
      </c>
      <c r="E64" s="3">
        <f t="shared" si="3"/>
        <v>1</v>
      </c>
      <c r="F64" s="3">
        <f t="shared" si="4"/>
        <v>136.10180810180805</v>
      </c>
      <c r="G64" s="3">
        <f t="shared" si="0"/>
        <v>196.94717792419272</v>
      </c>
      <c r="H64" s="3">
        <f t="shared" si="1"/>
        <v>3.2338308457711433E-3</v>
      </c>
      <c r="I64" s="3">
        <f t="shared" si="5"/>
        <v>4.5334077277165534E-3</v>
      </c>
    </row>
    <row r="65" spans="1:9" x14ac:dyDescent="0.25">
      <c r="A65" s="1">
        <v>3</v>
      </c>
      <c r="B65" s="1">
        <v>12</v>
      </c>
      <c r="C65" s="1">
        <v>3600</v>
      </c>
      <c r="D65" s="3">
        <f t="shared" si="2"/>
        <v>2</v>
      </c>
      <c r="E65" s="3">
        <f t="shared" si="3"/>
        <v>1</v>
      </c>
      <c r="F65" s="3">
        <f t="shared" si="4"/>
        <v>129.18137718137712</v>
      </c>
      <c r="G65" s="3">
        <f t="shared" si="0"/>
        <v>196.94717792419272</v>
      </c>
      <c r="H65" s="3">
        <f t="shared" si="1"/>
        <v>3.2338308457711433E-3</v>
      </c>
      <c r="I65" s="3">
        <f t="shared" si="5"/>
        <v>4.5334077277165534E-3</v>
      </c>
    </row>
    <row r="66" spans="1:9" x14ac:dyDescent="0.25">
      <c r="A66" s="1">
        <v>3</v>
      </c>
      <c r="B66" s="1">
        <v>13</v>
      </c>
      <c r="C66" s="1">
        <v>3660</v>
      </c>
      <c r="D66" s="3">
        <f t="shared" si="2"/>
        <v>2</v>
      </c>
      <c r="E66" s="3">
        <f t="shared" si="3"/>
        <v>1</v>
      </c>
      <c r="F66" s="3">
        <f t="shared" si="4"/>
        <v>122.26094626094621</v>
      </c>
      <c r="G66" s="3">
        <f t="shared" si="0"/>
        <v>189.37228646556991</v>
      </c>
      <c r="H66" s="3">
        <f t="shared" si="1"/>
        <v>3.1094527363184068E-3</v>
      </c>
      <c r="I66" s="3">
        <f t="shared" si="5"/>
        <v>4.3590458920351478E-3</v>
      </c>
    </row>
    <row r="67" spans="1:9" x14ac:dyDescent="0.25">
      <c r="A67" s="1">
        <v>3</v>
      </c>
      <c r="B67" s="1">
        <v>14</v>
      </c>
      <c r="C67" s="1">
        <v>3720</v>
      </c>
      <c r="D67" s="3">
        <f t="shared" si="2"/>
        <v>2</v>
      </c>
      <c r="E67" s="3">
        <f t="shared" si="3"/>
        <v>1</v>
      </c>
      <c r="F67" s="3">
        <f t="shared" si="4"/>
        <v>117.6473256473256</v>
      </c>
      <c r="G67" s="3">
        <f t="shared" si="0"/>
        <v>181.79739500694711</v>
      </c>
      <c r="H67" s="3">
        <f t="shared" si="1"/>
        <v>2.9850746268656704E-3</v>
      </c>
      <c r="I67" s="3">
        <f t="shared" si="5"/>
        <v>4.1846840563537413E-3</v>
      </c>
    </row>
    <row r="68" spans="1:9" x14ac:dyDescent="0.25">
      <c r="A68" s="1">
        <v>3</v>
      </c>
      <c r="B68" s="1">
        <v>15</v>
      </c>
      <c r="C68" s="1">
        <v>3780</v>
      </c>
      <c r="D68" s="3">
        <f t="shared" si="2"/>
        <v>2</v>
      </c>
      <c r="E68" s="3">
        <f t="shared" si="3"/>
        <v>1</v>
      </c>
      <c r="F68" s="3">
        <f t="shared" si="4"/>
        <v>119.95413595413591</v>
      </c>
      <c r="G68" s="3">
        <f t="shared" si="0"/>
        <v>181.79739500694711</v>
      </c>
      <c r="H68" s="3">
        <f t="shared" si="1"/>
        <v>2.9850746268656704E-3</v>
      </c>
      <c r="I68" s="3">
        <f t="shared" si="5"/>
        <v>4.1846840563537413E-3</v>
      </c>
    </row>
    <row r="69" spans="1:9" x14ac:dyDescent="0.25">
      <c r="A69" s="1">
        <v>3</v>
      </c>
      <c r="B69" s="1">
        <v>16</v>
      </c>
      <c r="C69" s="1">
        <v>3840</v>
      </c>
      <c r="D69" s="3">
        <f t="shared" si="2"/>
        <v>2</v>
      </c>
      <c r="E69" s="3">
        <f t="shared" si="3"/>
        <v>1</v>
      </c>
      <c r="F69" s="3">
        <f t="shared" ref="F69:F132" si="11">VLOOKUP(B69,T_comp_hour,3,0)*VLOOKUP(D69,T_comp_weekday,3,0)*VLOOKUP(E69,T_comp_WoW,2,0)*$Y$5</f>
        <v>119.95413595413591</v>
      </c>
      <c r="G69" s="3">
        <f t="shared" ref="G69:G132" si="12">VLOOKUP(B69,T_DD_comp_hour,3,0)*VLOOKUP(D69,T_DD_comp_weekday,3,0)*VLOOKUP(E69,T_DD_comp_WoW,3,0)*SUM(F:F)*c_direct_uplift</f>
        <v>181.79739500694711</v>
      </c>
      <c r="H69" s="3">
        <f t="shared" ref="H69:H132" si="13">VLOOKUP(B69,T_DD_comp_hour,3,0)*VLOOKUP(D69,T_DD_comp_weekday,3,0)*VLOOKUP(E69,T_DD_comp_WoW,3,0)</f>
        <v>2.9850746268656704E-3</v>
      </c>
      <c r="I69" s="3">
        <f t="shared" si="5"/>
        <v>4.1846840563537413E-3</v>
      </c>
    </row>
    <row r="70" spans="1:9" x14ac:dyDescent="0.25">
      <c r="A70" s="1">
        <v>3</v>
      </c>
      <c r="B70" s="1">
        <v>17</v>
      </c>
      <c r="C70" s="1">
        <v>3900</v>
      </c>
      <c r="D70" s="3">
        <f t="shared" ref="D70:D133" si="14">IF(MOD(A70-1,7)=0,7,MOD(A70-1,7))</f>
        <v>2</v>
      </c>
      <c r="E70" s="3">
        <f t="shared" ref="E70:E133" si="15">CEILING((C70+0.001)/(7*24*60),1)</f>
        <v>1</v>
      </c>
      <c r="F70" s="3">
        <f t="shared" si="11"/>
        <v>108.42008442008439</v>
      </c>
      <c r="G70" s="3">
        <f t="shared" si="12"/>
        <v>189.37228646556991</v>
      </c>
      <c r="H70" s="3">
        <f t="shared" si="13"/>
        <v>3.1094527363184068E-3</v>
      </c>
      <c r="I70" s="3">
        <f t="shared" ref="I70:I133" si="16">H70/SUM(H:H)</f>
        <v>4.3590458920351478E-3</v>
      </c>
    </row>
    <row r="71" spans="1:9" x14ac:dyDescent="0.25">
      <c r="A71" s="1">
        <v>3</v>
      </c>
      <c r="B71" s="1">
        <v>18</v>
      </c>
      <c r="C71" s="1">
        <v>3960</v>
      </c>
      <c r="D71" s="3">
        <f t="shared" si="14"/>
        <v>2</v>
      </c>
      <c r="E71" s="3">
        <f t="shared" si="15"/>
        <v>1</v>
      </c>
      <c r="F71" s="3">
        <f t="shared" si="11"/>
        <v>110.72689472689468</v>
      </c>
      <c r="G71" s="3">
        <f t="shared" si="12"/>
        <v>189.37228646556991</v>
      </c>
      <c r="H71" s="3">
        <f t="shared" si="13"/>
        <v>3.1094527363184068E-3</v>
      </c>
      <c r="I71" s="3">
        <f t="shared" si="16"/>
        <v>4.3590458920351478E-3</v>
      </c>
    </row>
    <row r="72" spans="1:9" x14ac:dyDescent="0.25">
      <c r="A72" s="1">
        <v>3</v>
      </c>
      <c r="B72" s="1">
        <v>19</v>
      </c>
      <c r="C72" s="1">
        <v>4020</v>
      </c>
      <c r="D72" s="3">
        <f t="shared" si="14"/>
        <v>2</v>
      </c>
      <c r="E72" s="3">
        <f t="shared" si="15"/>
        <v>1</v>
      </c>
      <c r="F72" s="3">
        <f t="shared" si="11"/>
        <v>110.72689472689468</v>
      </c>
      <c r="G72" s="3">
        <f t="shared" si="12"/>
        <v>181.79739500694711</v>
      </c>
      <c r="H72" s="3">
        <f t="shared" si="13"/>
        <v>2.9850746268656704E-3</v>
      </c>
      <c r="I72" s="3">
        <f t="shared" si="16"/>
        <v>4.1846840563537413E-3</v>
      </c>
    </row>
    <row r="73" spans="1:9" x14ac:dyDescent="0.25">
      <c r="A73" s="1">
        <v>3</v>
      </c>
      <c r="B73" s="1">
        <v>20</v>
      </c>
      <c r="C73" s="1">
        <v>4080</v>
      </c>
      <c r="D73" s="3">
        <f t="shared" si="14"/>
        <v>2</v>
      </c>
      <c r="E73" s="3">
        <f t="shared" si="15"/>
        <v>1</v>
      </c>
      <c r="F73" s="3">
        <f t="shared" si="11"/>
        <v>106.11327411327407</v>
      </c>
      <c r="G73" s="3">
        <f t="shared" si="12"/>
        <v>166.64761208970151</v>
      </c>
      <c r="H73" s="3">
        <f t="shared" si="13"/>
        <v>2.7363184079601975E-3</v>
      </c>
      <c r="I73" s="3">
        <f t="shared" si="16"/>
        <v>3.8359603849909291E-3</v>
      </c>
    </row>
    <row r="74" spans="1:9" x14ac:dyDescent="0.25">
      <c r="A74" s="1">
        <v>3</v>
      </c>
      <c r="B74" s="1">
        <v>21</v>
      </c>
      <c r="C74" s="1">
        <v>4140</v>
      </c>
      <c r="D74" s="3">
        <f t="shared" si="14"/>
        <v>2</v>
      </c>
      <c r="E74" s="3">
        <f t="shared" si="15"/>
        <v>1</v>
      </c>
      <c r="F74" s="3">
        <f t="shared" si="11"/>
        <v>96.886032886032851</v>
      </c>
      <c r="G74" s="3">
        <f t="shared" si="12"/>
        <v>136.34804625521031</v>
      </c>
      <c r="H74" s="3">
        <f t="shared" si="13"/>
        <v>2.2388059701492526E-3</v>
      </c>
      <c r="I74" s="3">
        <f t="shared" si="16"/>
        <v>3.1385130422653057E-3</v>
      </c>
    </row>
    <row r="75" spans="1:9" x14ac:dyDescent="0.25">
      <c r="A75" s="1">
        <v>3</v>
      </c>
      <c r="B75" s="1">
        <v>22</v>
      </c>
      <c r="C75" s="1">
        <v>4200</v>
      </c>
      <c r="D75" s="3">
        <f t="shared" si="14"/>
        <v>2</v>
      </c>
      <c r="E75" s="3">
        <f t="shared" si="15"/>
        <v>1</v>
      </c>
      <c r="F75" s="3">
        <f t="shared" si="11"/>
        <v>92.272412272412225</v>
      </c>
      <c r="G75" s="3">
        <f t="shared" si="12"/>
        <v>121.19826333796473</v>
      </c>
      <c r="H75" s="3">
        <f t="shared" si="13"/>
        <v>1.9900497512437801E-3</v>
      </c>
      <c r="I75" s="3">
        <f t="shared" si="16"/>
        <v>2.789789370902494E-3</v>
      </c>
    </row>
    <row r="76" spans="1:9" x14ac:dyDescent="0.25">
      <c r="A76" s="1">
        <v>3</v>
      </c>
      <c r="B76" s="1">
        <v>23</v>
      </c>
      <c r="C76" s="1">
        <v>4260</v>
      </c>
      <c r="D76" s="3">
        <f t="shared" si="14"/>
        <v>2</v>
      </c>
      <c r="E76" s="3">
        <f t="shared" si="15"/>
        <v>1</v>
      </c>
      <c r="F76" s="3">
        <f t="shared" si="11"/>
        <v>85.351981351981308</v>
      </c>
      <c r="G76" s="3">
        <f t="shared" si="12"/>
        <v>90.898697503473556</v>
      </c>
      <c r="H76" s="3">
        <f t="shared" si="13"/>
        <v>1.4925373134328352E-3</v>
      </c>
      <c r="I76" s="3">
        <f t="shared" si="16"/>
        <v>2.0923420281768706E-3</v>
      </c>
    </row>
    <row r="77" spans="1:9" x14ac:dyDescent="0.25">
      <c r="A77" s="1">
        <v>4</v>
      </c>
      <c r="B77" s="1">
        <v>0</v>
      </c>
      <c r="C77" s="1">
        <v>4320</v>
      </c>
      <c r="D77" s="3">
        <f t="shared" si="14"/>
        <v>3</v>
      </c>
      <c r="E77" s="3">
        <f t="shared" si="15"/>
        <v>1</v>
      </c>
      <c r="F77" s="3">
        <f t="shared" si="11"/>
        <v>65.526785526785503</v>
      </c>
      <c r="G77" s="3">
        <f t="shared" si="12"/>
        <v>70.698986947146111</v>
      </c>
      <c r="H77" s="3">
        <f t="shared" si="13"/>
        <v>1.1608623548922054E-3</v>
      </c>
      <c r="I77" s="3">
        <f t="shared" si="16"/>
        <v>1.6273771330264552E-3</v>
      </c>
    </row>
    <row r="78" spans="1:9" x14ac:dyDescent="0.25">
      <c r="A78" s="1">
        <v>4</v>
      </c>
      <c r="B78" s="1">
        <v>1</v>
      </c>
      <c r="C78" s="1">
        <v>4380</v>
      </c>
      <c r="D78" s="3">
        <f t="shared" si="14"/>
        <v>3</v>
      </c>
      <c r="E78" s="3">
        <f t="shared" si="15"/>
        <v>1</v>
      </c>
      <c r="F78" s="3">
        <f t="shared" si="11"/>
        <v>63.186543186543169</v>
      </c>
      <c r="G78" s="3">
        <f t="shared" si="12"/>
        <v>56.559189557716884</v>
      </c>
      <c r="H78" s="3">
        <f t="shared" si="13"/>
        <v>9.2868988391376424E-4</v>
      </c>
      <c r="I78" s="3">
        <f t="shared" si="16"/>
        <v>1.3019017064211642E-3</v>
      </c>
    </row>
    <row r="79" spans="1:9" x14ac:dyDescent="0.25">
      <c r="A79" s="1">
        <v>4</v>
      </c>
      <c r="B79" s="1">
        <v>2</v>
      </c>
      <c r="C79" s="1">
        <v>4440</v>
      </c>
      <c r="D79" s="3">
        <f t="shared" si="14"/>
        <v>3</v>
      </c>
      <c r="E79" s="3">
        <f t="shared" si="15"/>
        <v>1</v>
      </c>
      <c r="F79" s="3">
        <f t="shared" si="11"/>
        <v>56.165816165816146</v>
      </c>
      <c r="G79" s="3">
        <f t="shared" si="12"/>
        <v>42.419392168287658</v>
      </c>
      <c r="H79" s="3">
        <f t="shared" si="13"/>
        <v>6.965174129353231E-4</v>
      </c>
      <c r="I79" s="3">
        <f t="shared" si="16"/>
        <v>9.7642627981587302E-4</v>
      </c>
    </row>
    <row r="80" spans="1:9" x14ac:dyDescent="0.25">
      <c r="A80" s="1">
        <v>4</v>
      </c>
      <c r="B80" s="1">
        <v>3</v>
      </c>
      <c r="C80" s="1">
        <v>4500</v>
      </c>
      <c r="D80" s="3">
        <f t="shared" si="14"/>
        <v>3</v>
      </c>
      <c r="E80" s="3">
        <f t="shared" si="15"/>
        <v>1</v>
      </c>
      <c r="F80" s="3">
        <f t="shared" si="11"/>
        <v>51.485331485331464</v>
      </c>
      <c r="G80" s="3">
        <f t="shared" si="12"/>
        <v>35.349493473573055</v>
      </c>
      <c r="H80" s="3">
        <f t="shared" si="13"/>
        <v>5.8043117744610269E-4</v>
      </c>
      <c r="I80" s="3">
        <f t="shared" si="16"/>
        <v>8.1368856651322762E-4</v>
      </c>
    </row>
    <row r="81" spans="1:9" x14ac:dyDescent="0.25">
      <c r="A81" s="1">
        <v>4</v>
      </c>
      <c r="B81" s="1">
        <v>4</v>
      </c>
      <c r="C81" s="1">
        <v>4560</v>
      </c>
      <c r="D81" s="3">
        <f t="shared" si="14"/>
        <v>3</v>
      </c>
      <c r="E81" s="3">
        <f t="shared" si="15"/>
        <v>1</v>
      </c>
      <c r="F81" s="3">
        <f t="shared" si="11"/>
        <v>51.485331485331464</v>
      </c>
      <c r="G81" s="3">
        <f t="shared" si="12"/>
        <v>35.349493473573055</v>
      </c>
      <c r="H81" s="3">
        <f t="shared" si="13"/>
        <v>5.8043117744610269E-4</v>
      </c>
      <c r="I81" s="3">
        <f t="shared" si="16"/>
        <v>8.1368856651322762E-4</v>
      </c>
    </row>
    <row r="82" spans="1:9" x14ac:dyDescent="0.25">
      <c r="A82" s="1">
        <v>4</v>
      </c>
      <c r="B82" s="1">
        <v>5</v>
      </c>
      <c r="C82" s="1">
        <v>4620</v>
      </c>
      <c r="D82" s="3">
        <f t="shared" si="14"/>
        <v>3</v>
      </c>
      <c r="E82" s="3">
        <f t="shared" si="15"/>
        <v>1</v>
      </c>
      <c r="F82" s="3">
        <f t="shared" si="11"/>
        <v>53.825573825573812</v>
      </c>
      <c r="G82" s="3">
        <f t="shared" si="12"/>
        <v>35.349493473573055</v>
      </c>
      <c r="H82" s="3">
        <f t="shared" si="13"/>
        <v>5.8043117744610269E-4</v>
      </c>
      <c r="I82" s="3">
        <f t="shared" si="16"/>
        <v>8.1368856651322762E-4</v>
      </c>
    </row>
    <row r="83" spans="1:9" x14ac:dyDescent="0.25">
      <c r="A83" s="1">
        <v>4</v>
      </c>
      <c r="B83" s="1">
        <v>6</v>
      </c>
      <c r="C83" s="1">
        <v>4680</v>
      </c>
      <c r="D83" s="3">
        <f t="shared" si="14"/>
        <v>3</v>
      </c>
      <c r="E83" s="3">
        <f t="shared" si="15"/>
        <v>1</v>
      </c>
      <c r="F83" s="3">
        <f t="shared" si="11"/>
        <v>58.506058506058494</v>
      </c>
      <c r="G83" s="3">
        <f t="shared" si="12"/>
        <v>35.349493473573055</v>
      </c>
      <c r="H83" s="3">
        <f t="shared" si="13"/>
        <v>5.8043117744610269E-4</v>
      </c>
      <c r="I83" s="3">
        <f t="shared" si="16"/>
        <v>8.1368856651322762E-4</v>
      </c>
    </row>
    <row r="84" spans="1:9" x14ac:dyDescent="0.25">
      <c r="A84" s="1">
        <v>4</v>
      </c>
      <c r="B84" s="1">
        <v>7</v>
      </c>
      <c r="C84" s="1">
        <v>4740</v>
      </c>
      <c r="D84" s="3">
        <f t="shared" si="14"/>
        <v>3</v>
      </c>
      <c r="E84" s="3">
        <f t="shared" si="15"/>
        <v>1</v>
      </c>
      <c r="F84" s="3">
        <f t="shared" si="11"/>
        <v>81.908481908481875</v>
      </c>
      <c r="G84" s="3">
        <f t="shared" si="12"/>
        <v>49.489290863002289</v>
      </c>
      <c r="H84" s="3">
        <f t="shared" si="13"/>
        <v>8.1260364842454394E-4</v>
      </c>
      <c r="I84" s="3">
        <f t="shared" si="16"/>
        <v>1.139163993118519E-3</v>
      </c>
    </row>
    <row r="85" spans="1:9" x14ac:dyDescent="0.25">
      <c r="A85" s="1">
        <v>4</v>
      </c>
      <c r="B85" s="1">
        <v>8</v>
      </c>
      <c r="C85" s="1">
        <v>4800</v>
      </c>
      <c r="D85" s="3">
        <f t="shared" si="14"/>
        <v>3</v>
      </c>
      <c r="E85" s="3">
        <f t="shared" si="15"/>
        <v>1</v>
      </c>
      <c r="F85" s="3">
        <f t="shared" si="11"/>
        <v>112.33163233163229</v>
      </c>
      <c r="G85" s="3">
        <f t="shared" si="12"/>
        <v>91.908683031289925</v>
      </c>
      <c r="H85" s="3">
        <f t="shared" si="13"/>
        <v>1.5091210613598668E-3</v>
      </c>
      <c r="I85" s="3">
        <f t="shared" si="16"/>
        <v>2.1155902729343918E-3</v>
      </c>
    </row>
    <row r="86" spans="1:9" x14ac:dyDescent="0.25">
      <c r="A86" s="1">
        <v>4</v>
      </c>
      <c r="B86" s="1">
        <v>9</v>
      </c>
      <c r="C86" s="1">
        <v>4860</v>
      </c>
      <c r="D86" s="3">
        <f t="shared" si="14"/>
        <v>3</v>
      </c>
      <c r="E86" s="3">
        <f t="shared" si="15"/>
        <v>1</v>
      </c>
      <c r="F86" s="3">
        <f t="shared" si="11"/>
        <v>131.05357105357101</v>
      </c>
      <c r="G86" s="3">
        <f t="shared" si="12"/>
        <v>155.53777128372144</v>
      </c>
      <c r="H86" s="3">
        <f t="shared" si="13"/>
        <v>2.5538971807628516E-3</v>
      </c>
      <c r="I86" s="3">
        <f t="shared" si="16"/>
        <v>3.5802296926582011E-3</v>
      </c>
    </row>
    <row r="87" spans="1:9" x14ac:dyDescent="0.25">
      <c r="A87" s="1">
        <v>4</v>
      </c>
      <c r="B87" s="1">
        <v>10</v>
      </c>
      <c r="C87" s="1">
        <v>4920</v>
      </c>
      <c r="D87" s="3">
        <f t="shared" si="14"/>
        <v>3</v>
      </c>
      <c r="E87" s="3">
        <f t="shared" si="15"/>
        <v>1</v>
      </c>
      <c r="F87" s="3">
        <f t="shared" si="11"/>
        <v>140.41454041454037</v>
      </c>
      <c r="G87" s="3">
        <f t="shared" si="12"/>
        <v>176.74746736786526</v>
      </c>
      <c r="H87" s="3">
        <f t="shared" si="13"/>
        <v>2.9021558872305135E-3</v>
      </c>
      <c r="I87" s="3">
        <f t="shared" si="16"/>
        <v>4.0684428325661378E-3</v>
      </c>
    </row>
    <row r="88" spans="1:9" x14ac:dyDescent="0.25">
      <c r="A88" s="1">
        <v>4</v>
      </c>
      <c r="B88" s="1">
        <v>11</v>
      </c>
      <c r="C88" s="1">
        <v>4980</v>
      </c>
      <c r="D88" s="3">
        <f t="shared" si="14"/>
        <v>3</v>
      </c>
      <c r="E88" s="3">
        <f t="shared" si="15"/>
        <v>1</v>
      </c>
      <c r="F88" s="3">
        <f t="shared" si="11"/>
        <v>138.07429807429801</v>
      </c>
      <c r="G88" s="3">
        <f t="shared" si="12"/>
        <v>183.81736606257985</v>
      </c>
      <c r="H88" s="3">
        <f t="shared" si="13"/>
        <v>3.0182421227197337E-3</v>
      </c>
      <c r="I88" s="3">
        <f t="shared" si="16"/>
        <v>4.2311805458687835E-3</v>
      </c>
    </row>
    <row r="89" spans="1:9" x14ac:dyDescent="0.25">
      <c r="A89" s="1">
        <v>4</v>
      </c>
      <c r="B89" s="1">
        <v>12</v>
      </c>
      <c r="C89" s="1">
        <v>5040</v>
      </c>
      <c r="D89" s="3">
        <f t="shared" si="14"/>
        <v>3</v>
      </c>
      <c r="E89" s="3">
        <f t="shared" si="15"/>
        <v>1</v>
      </c>
      <c r="F89" s="3">
        <f t="shared" si="11"/>
        <v>131.05357105357101</v>
      </c>
      <c r="G89" s="3">
        <f t="shared" si="12"/>
        <v>183.81736606257985</v>
      </c>
      <c r="H89" s="3">
        <f t="shared" si="13"/>
        <v>3.0182421227197337E-3</v>
      </c>
      <c r="I89" s="3">
        <f t="shared" si="16"/>
        <v>4.2311805458687835E-3</v>
      </c>
    </row>
    <row r="90" spans="1:9" x14ac:dyDescent="0.25">
      <c r="A90" s="1">
        <v>4</v>
      </c>
      <c r="B90" s="1">
        <v>13</v>
      </c>
      <c r="C90" s="1">
        <v>5100</v>
      </c>
      <c r="D90" s="3">
        <f t="shared" si="14"/>
        <v>3</v>
      </c>
      <c r="E90" s="3">
        <f t="shared" si="15"/>
        <v>1</v>
      </c>
      <c r="F90" s="3">
        <f t="shared" si="11"/>
        <v>124.032844032844</v>
      </c>
      <c r="G90" s="3">
        <f t="shared" si="12"/>
        <v>176.74746736786526</v>
      </c>
      <c r="H90" s="3">
        <f t="shared" si="13"/>
        <v>2.9021558872305135E-3</v>
      </c>
      <c r="I90" s="3">
        <f t="shared" si="16"/>
        <v>4.0684428325661378E-3</v>
      </c>
    </row>
    <row r="91" spans="1:9" x14ac:dyDescent="0.25">
      <c r="A91" s="1">
        <v>4</v>
      </c>
      <c r="B91" s="1">
        <v>14</v>
      </c>
      <c r="C91" s="1">
        <v>5160</v>
      </c>
      <c r="D91" s="3">
        <f t="shared" si="14"/>
        <v>3</v>
      </c>
      <c r="E91" s="3">
        <f t="shared" si="15"/>
        <v>1</v>
      </c>
      <c r="F91" s="3">
        <f t="shared" si="11"/>
        <v>119.35235935235931</v>
      </c>
      <c r="G91" s="3">
        <f t="shared" si="12"/>
        <v>169.67756867315063</v>
      </c>
      <c r="H91" s="3">
        <f t="shared" si="13"/>
        <v>2.7860696517412924E-3</v>
      </c>
      <c r="I91" s="3">
        <f t="shared" si="16"/>
        <v>3.9057051192634921E-3</v>
      </c>
    </row>
    <row r="92" spans="1:9" x14ac:dyDescent="0.25">
      <c r="A92" s="1">
        <v>4</v>
      </c>
      <c r="B92" s="1">
        <v>15</v>
      </c>
      <c r="C92" s="1">
        <v>5220</v>
      </c>
      <c r="D92" s="3">
        <f t="shared" si="14"/>
        <v>3</v>
      </c>
      <c r="E92" s="3">
        <f t="shared" si="15"/>
        <v>1</v>
      </c>
      <c r="F92" s="3">
        <f t="shared" si="11"/>
        <v>121.69260169260166</v>
      </c>
      <c r="G92" s="3">
        <f t="shared" si="12"/>
        <v>169.67756867315063</v>
      </c>
      <c r="H92" s="3">
        <f t="shared" si="13"/>
        <v>2.7860696517412924E-3</v>
      </c>
      <c r="I92" s="3">
        <f t="shared" si="16"/>
        <v>3.9057051192634921E-3</v>
      </c>
    </row>
    <row r="93" spans="1:9" x14ac:dyDescent="0.25">
      <c r="A93" s="1">
        <v>4</v>
      </c>
      <c r="B93" s="1">
        <v>16</v>
      </c>
      <c r="C93" s="1">
        <v>5280</v>
      </c>
      <c r="D93" s="3">
        <f t="shared" si="14"/>
        <v>3</v>
      </c>
      <c r="E93" s="3">
        <f t="shared" si="15"/>
        <v>1</v>
      </c>
      <c r="F93" s="3">
        <f t="shared" si="11"/>
        <v>121.69260169260166</v>
      </c>
      <c r="G93" s="3">
        <f t="shared" si="12"/>
        <v>169.67756867315063</v>
      </c>
      <c r="H93" s="3">
        <f t="shared" si="13"/>
        <v>2.7860696517412924E-3</v>
      </c>
      <c r="I93" s="3">
        <f t="shared" si="16"/>
        <v>3.9057051192634921E-3</v>
      </c>
    </row>
    <row r="94" spans="1:9" x14ac:dyDescent="0.25">
      <c r="A94" s="1">
        <v>4</v>
      </c>
      <c r="B94" s="1">
        <v>17</v>
      </c>
      <c r="C94" s="1">
        <v>5340</v>
      </c>
      <c r="D94" s="3">
        <f t="shared" si="14"/>
        <v>3</v>
      </c>
      <c r="E94" s="3">
        <f t="shared" si="15"/>
        <v>1</v>
      </c>
      <c r="F94" s="3">
        <f t="shared" si="11"/>
        <v>109.99138999138997</v>
      </c>
      <c r="G94" s="3">
        <f t="shared" si="12"/>
        <v>176.74746736786526</v>
      </c>
      <c r="H94" s="3">
        <f t="shared" si="13"/>
        <v>2.9021558872305135E-3</v>
      </c>
      <c r="I94" s="3">
        <f t="shared" si="16"/>
        <v>4.0684428325661378E-3</v>
      </c>
    </row>
    <row r="95" spans="1:9" x14ac:dyDescent="0.25">
      <c r="A95" s="1">
        <v>4</v>
      </c>
      <c r="B95" s="1">
        <v>18</v>
      </c>
      <c r="C95" s="1">
        <v>5400</v>
      </c>
      <c r="D95" s="3">
        <f t="shared" si="14"/>
        <v>3</v>
      </c>
      <c r="E95" s="3">
        <f t="shared" si="15"/>
        <v>1</v>
      </c>
      <c r="F95" s="3">
        <f t="shared" si="11"/>
        <v>112.33163233163229</v>
      </c>
      <c r="G95" s="3">
        <f t="shared" si="12"/>
        <v>176.74746736786526</v>
      </c>
      <c r="H95" s="3">
        <f t="shared" si="13"/>
        <v>2.9021558872305135E-3</v>
      </c>
      <c r="I95" s="3">
        <f t="shared" si="16"/>
        <v>4.0684428325661378E-3</v>
      </c>
    </row>
    <row r="96" spans="1:9" x14ac:dyDescent="0.25">
      <c r="A96" s="1">
        <v>4</v>
      </c>
      <c r="B96" s="1">
        <v>19</v>
      </c>
      <c r="C96" s="1">
        <v>5460</v>
      </c>
      <c r="D96" s="3">
        <f t="shared" si="14"/>
        <v>3</v>
      </c>
      <c r="E96" s="3">
        <f t="shared" si="15"/>
        <v>1</v>
      </c>
      <c r="F96" s="3">
        <f t="shared" si="11"/>
        <v>112.33163233163229</v>
      </c>
      <c r="G96" s="3">
        <f t="shared" si="12"/>
        <v>169.67756867315063</v>
      </c>
      <c r="H96" s="3">
        <f t="shared" si="13"/>
        <v>2.7860696517412924E-3</v>
      </c>
      <c r="I96" s="3">
        <f t="shared" si="16"/>
        <v>3.9057051192634921E-3</v>
      </c>
    </row>
    <row r="97" spans="1:9" x14ac:dyDescent="0.25">
      <c r="A97" s="1">
        <v>4</v>
      </c>
      <c r="B97" s="1">
        <v>20</v>
      </c>
      <c r="C97" s="1">
        <v>5520</v>
      </c>
      <c r="D97" s="3">
        <f t="shared" si="14"/>
        <v>3</v>
      </c>
      <c r="E97" s="3">
        <f t="shared" si="15"/>
        <v>1</v>
      </c>
      <c r="F97" s="3">
        <f t="shared" si="11"/>
        <v>107.65114765114762</v>
      </c>
      <c r="G97" s="3">
        <f t="shared" si="12"/>
        <v>155.53777128372144</v>
      </c>
      <c r="H97" s="3">
        <f t="shared" si="13"/>
        <v>2.5538971807628516E-3</v>
      </c>
      <c r="I97" s="3">
        <f t="shared" si="16"/>
        <v>3.5802296926582011E-3</v>
      </c>
    </row>
    <row r="98" spans="1:9" x14ac:dyDescent="0.25">
      <c r="A98" s="1">
        <v>4</v>
      </c>
      <c r="B98" s="1">
        <v>21</v>
      </c>
      <c r="C98" s="1">
        <v>5580</v>
      </c>
      <c r="D98" s="3">
        <f t="shared" si="14"/>
        <v>3</v>
      </c>
      <c r="E98" s="3">
        <f t="shared" si="15"/>
        <v>1</v>
      </c>
      <c r="F98" s="3">
        <f t="shared" si="11"/>
        <v>98.290178290178275</v>
      </c>
      <c r="G98" s="3">
        <f t="shared" si="12"/>
        <v>127.25817650486297</v>
      </c>
      <c r="H98" s="3">
        <f t="shared" si="13"/>
        <v>2.0895522388059695E-3</v>
      </c>
      <c r="I98" s="3">
        <f t="shared" si="16"/>
        <v>2.9292788394476195E-3</v>
      </c>
    </row>
    <row r="99" spans="1:9" x14ac:dyDescent="0.25">
      <c r="A99" s="1">
        <v>4</v>
      </c>
      <c r="B99" s="1">
        <v>22</v>
      </c>
      <c r="C99" s="1">
        <v>5640</v>
      </c>
      <c r="D99" s="3">
        <f t="shared" si="14"/>
        <v>3</v>
      </c>
      <c r="E99" s="3">
        <f t="shared" si="15"/>
        <v>1</v>
      </c>
      <c r="F99" s="3">
        <f t="shared" si="11"/>
        <v>93.609693609693579</v>
      </c>
      <c r="G99" s="3">
        <f t="shared" si="12"/>
        <v>113.11837911543377</v>
      </c>
      <c r="H99" s="3">
        <f t="shared" si="13"/>
        <v>1.8573797678275285E-3</v>
      </c>
      <c r="I99" s="3">
        <f t="shared" si="16"/>
        <v>2.6038034128423285E-3</v>
      </c>
    </row>
    <row r="100" spans="1:9" x14ac:dyDescent="0.25">
      <c r="A100" s="1">
        <v>4</v>
      </c>
      <c r="B100" s="1">
        <v>23</v>
      </c>
      <c r="C100" s="1">
        <v>5700</v>
      </c>
      <c r="D100" s="3">
        <f t="shared" si="14"/>
        <v>3</v>
      </c>
      <c r="E100" s="3">
        <f t="shared" si="15"/>
        <v>1</v>
      </c>
      <c r="F100" s="3">
        <f t="shared" si="11"/>
        <v>86.588966588966557</v>
      </c>
      <c r="G100" s="3">
        <f t="shared" si="12"/>
        <v>84.838784336575316</v>
      </c>
      <c r="H100" s="3">
        <f t="shared" si="13"/>
        <v>1.3930348258706462E-3</v>
      </c>
      <c r="I100" s="3">
        <f t="shared" si="16"/>
        <v>1.952852559631746E-3</v>
      </c>
    </row>
    <row r="101" spans="1:9" x14ac:dyDescent="0.25">
      <c r="A101" s="1">
        <v>5</v>
      </c>
      <c r="B101" s="1">
        <v>0</v>
      </c>
      <c r="C101" s="1">
        <v>5760</v>
      </c>
      <c r="D101" s="3">
        <f t="shared" si="14"/>
        <v>4</v>
      </c>
      <c r="E101" s="3">
        <f t="shared" si="15"/>
        <v>1</v>
      </c>
      <c r="F101" s="3">
        <f t="shared" si="11"/>
        <v>66.462882462882419</v>
      </c>
      <c r="G101" s="3">
        <f t="shared" si="12"/>
        <v>70.698986947146111</v>
      </c>
      <c r="H101" s="3">
        <f t="shared" si="13"/>
        <v>1.1608623548922054E-3</v>
      </c>
      <c r="I101" s="3">
        <f t="shared" si="16"/>
        <v>1.6273771330264552E-3</v>
      </c>
    </row>
    <row r="102" spans="1:9" x14ac:dyDescent="0.25">
      <c r="A102" s="1">
        <v>5</v>
      </c>
      <c r="B102" s="1">
        <v>1</v>
      </c>
      <c r="C102" s="1">
        <v>5820</v>
      </c>
      <c r="D102" s="3">
        <f t="shared" si="14"/>
        <v>4</v>
      </c>
      <c r="E102" s="3">
        <f t="shared" si="15"/>
        <v>1</v>
      </c>
      <c r="F102" s="3">
        <f t="shared" si="11"/>
        <v>64.089208089208057</v>
      </c>
      <c r="G102" s="3">
        <f t="shared" si="12"/>
        <v>56.559189557716884</v>
      </c>
      <c r="H102" s="3">
        <f t="shared" si="13"/>
        <v>9.2868988391376424E-4</v>
      </c>
      <c r="I102" s="3">
        <f t="shared" si="16"/>
        <v>1.3019017064211642E-3</v>
      </c>
    </row>
    <row r="103" spans="1:9" x14ac:dyDescent="0.25">
      <c r="A103" s="1">
        <v>5</v>
      </c>
      <c r="B103" s="1">
        <v>2</v>
      </c>
      <c r="C103" s="1">
        <v>5880</v>
      </c>
      <c r="D103" s="3">
        <f t="shared" si="14"/>
        <v>4</v>
      </c>
      <c r="E103" s="3">
        <f t="shared" si="15"/>
        <v>1</v>
      </c>
      <c r="F103" s="3">
        <f t="shared" si="11"/>
        <v>56.968184968184936</v>
      </c>
      <c r="G103" s="3">
        <f t="shared" si="12"/>
        <v>42.419392168287658</v>
      </c>
      <c r="H103" s="3">
        <f t="shared" si="13"/>
        <v>6.965174129353231E-4</v>
      </c>
      <c r="I103" s="3">
        <f t="shared" si="16"/>
        <v>9.7642627981587302E-4</v>
      </c>
    </row>
    <row r="104" spans="1:9" x14ac:dyDescent="0.25">
      <c r="A104" s="1">
        <v>5</v>
      </c>
      <c r="B104" s="1">
        <v>3</v>
      </c>
      <c r="C104" s="1">
        <v>5940</v>
      </c>
      <c r="D104" s="3">
        <f t="shared" si="14"/>
        <v>4</v>
      </c>
      <c r="E104" s="3">
        <f t="shared" si="15"/>
        <v>1</v>
      </c>
      <c r="F104" s="3">
        <f t="shared" si="11"/>
        <v>52.220836220836183</v>
      </c>
      <c r="G104" s="3">
        <f t="shared" si="12"/>
        <v>35.349493473573055</v>
      </c>
      <c r="H104" s="3">
        <f t="shared" si="13"/>
        <v>5.8043117744610269E-4</v>
      </c>
      <c r="I104" s="3">
        <f t="shared" si="16"/>
        <v>8.1368856651322762E-4</v>
      </c>
    </row>
    <row r="105" spans="1:9" x14ac:dyDescent="0.25">
      <c r="A105" s="1">
        <v>5</v>
      </c>
      <c r="B105" s="1">
        <v>4</v>
      </c>
      <c r="C105" s="1">
        <v>6000</v>
      </c>
      <c r="D105" s="3">
        <f t="shared" si="14"/>
        <v>4</v>
      </c>
      <c r="E105" s="3">
        <f t="shared" si="15"/>
        <v>1</v>
      </c>
      <c r="F105" s="3">
        <f t="shared" si="11"/>
        <v>52.220836220836183</v>
      </c>
      <c r="G105" s="3">
        <f t="shared" si="12"/>
        <v>35.349493473573055</v>
      </c>
      <c r="H105" s="3">
        <f t="shared" si="13"/>
        <v>5.8043117744610269E-4</v>
      </c>
      <c r="I105" s="3">
        <f t="shared" si="16"/>
        <v>8.1368856651322762E-4</v>
      </c>
    </row>
    <row r="106" spans="1:9" x14ac:dyDescent="0.25">
      <c r="A106" s="1">
        <v>5</v>
      </c>
      <c r="B106" s="1">
        <v>5</v>
      </c>
      <c r="C106" s="1">
        <v>6060</v>
      </c>
      <c r="D106" s="3">
        <f t="shared" si="14"/>
        <v>4</v>
      </c>
      <c r="E106" s="3">
        <f t="shared" si="15"/>
        <v>1</v>
      </c>
      <c r="F106" s="3">
        <f t="shared" si="11"/>
        <v>54.59451059451056</v>
      </c>
      <c r="G106" s="3">
        <f t="shared" si="12"/>
        <v>35.349493473573055</v>
      </c>
      <c r="H106" s="3">
        <f t="shared" si="13"/>
        <v>5.8043117744610269E-4</v>
      </c>
      <c r="I106" s="3">
        <f t="shared" si="16"/>
        <v>8.1368856651322762E-4</v>
      </c>
    </row>
    <row r="107" spans="1:9" x14ac:dyDescent="0.25">
      <c r="A107" s="1">
        <v>5</v>
      </c>
      <c r="B107" s="1">
        <v>6</v>
      </c>
      <c r="C107" s="1">
        <v>6120</v>
      </c>
      <c r="D107" s="3">
        <f t="shared" si="14"/>
        <v>4</v>
      </c>
      <c r="E107" s="3">
        <f t="shared" si="15"/>
        <v>1</v>
      </c>
      <c r="F107" s="3">
        <f t="shared" si="11"/>
        <v>59.341859341859312</v>
      </c>
      <c r="G107" s="3">
        <f t="shared" si="12"/>
        <v>35.349493473573055</v>
      </c>
      <c r="H107" s="3">
        <f t="shared" si="13"/>
        <v>5.8043117744610269E-4</v>
      </c>
      <c r="I107" s="3">
        <f t="shared" si="16"/>
        <v>8.1368856651322762E-4</v>
      </c>
    </row>
    <row r="108" spans="1:9" x14ac:dyDescent="0.25">
      <c r="A108" s="1">
        <v>5</v>
      </c>
      <c r="B108" s="1">
        <v>7</v>
      </c>
      <c r="C108" s="1">
        <v>6180</v>
      </c>
      <c r="D108" s="3">
        <f t="shared" si="14"/>
        <v>4</v>
      </c>
      <c r="E108" s="3">
        <f t="shared" si="15"/>
        <v>1</v>
      </c>
      <c r="F108" s="3">
        <f t="shared" si="11"/>
        <v>83.078603078603024</v>
      </c>
      <c r="G108" s="3">
        <f t="shared" si="12"/>
        <v>49.489290863002289</v>
      </c>
      <c r="H108" s="3">
        <f t="shared" si="13"/>
        <v>8.1260364842454394E-4</v>
      </c>
      <c r="I108" s="3">
        <f t="shared" si="16"/>
        <v>1.139163993118519E-3</v>
      </c>
    </row>
    <row r="109" spans="1:9" x14ac:dyDescent="0.25">
      <c r="A109" s="1">
        <v>5</v>
      </c>
      <c r="B109" s="1">
        <v>8</v>
      </c>
      <c r="C109" s="1">
        <v>6240</v>
      </c>
      <c r="D109" s="3">
        <f t="shared" si="14"/>
        <v>4</v>
      </c>
      <c r="E109" s="3">
        <f t="shared" si="15"/>
        <v>1</v>
      </c>
      <c r="F109" s="3">
        <f t="shared" si="11"/>
        <v>113.93636993636987</v>
      </c>
      <c r="G109" s="3">
        <f t="shared" si="12"/>
        <v>91.908683031289925</v>
      </c>
      <c r="H109" s="3">
        <f t="shared" si="13"/>
        <v>1.5091210613598668E-3</v>
      </c>
      <c r="I109" s="3">
        <f t="shared" si="16"/>
        <v>2.1155902729343918E-3</v>
      </c>
    </row>
    <row r="110" spans="1:9" x14ac:dyDescent="0.25">
      <c r="A110" s="1">
        <v>5</v>
      </c>
      <c r="B110" s="1">
        <v>9</v>
      </c>
      <c r="C110" s="1">
        <v>6300</v>
      </c>
      <c r="D110" s="3">
        <f t="shared" si="14"/>
        <v>4</v>
      </c>
      <c r="E110" s="3">
        <f t="shared" si="15"/>
        <v>1</v>
      </c>
      <c r="F110" s="3">
        <f t="shared" si="11"/>
        <v>132.92576492576484</v>
      </c>
      <c r="G110" s="3">
        <f t="shared" si="12"/>
        <v>155.53777128372144</v>
      </c>
      <c r="H110" s="3">
        <f t="shared" si="13"/>
        <v>2.5538971807628516E-3</v>
      </c>
      <c r="I110" s="3">
        <f t="shared" si="16"/>
        <v>3.5802296926582011E-3</v>
      </c>
    </row>
    <row r="111" spans="1:9" x14ac:dyDescent="0.25">
      <c r="A111" s="1">
        <v>5</v>
      </c>
      <c r="B111" s="1">
        <v>10</v>
      </c>
      <c r="C111" s="1">
        <v>6360</v>
      </c>
      <c r="D111" s="3">
        <f t="shared" si="14"/>
        <v>4</v>
      </c>
      <c r="E111" s="3">
        <f t="shared" si="15"/>
        <v>1</v>
      </c>
      <c r="F111" s="3">
        <f t="shared" si="11"/>
        <v>142.42046242046231</v>
      </c>
      <c r="G111" s="3">
        <f t="shared" si="12"/>
        <v>176.74746736786526</v>
      </c>
      <c r="H111" s="3">
        <f t="shared" si="13"/>
        <v>2.9021558872305135E-3</v>
      </c>
      <c r="I111" s="3">
        <f t="shared" si="16"/>
        <v>4.0684428325661378E-3</v>
      </c>
    </row>
    <row r="112" spans="1:9" x14ac:dyDescent="0.25">
      <c r="A112" s="1">
        <v>5</v>
      </c>
      <c r="B112" s="1">
        <v>11</v>
      </c>
      <c r="C112" s="1">
        <v>6420</v>
      </c>
      <c r="D112" s="3">
        <f t="shared" si="14"/>
        <v>4</v>
      </c>
      <c r="E112" s="3">
        <f t="shared" si="15"/>
        <v>1</v>
      </c>
      <c r="F112" s="3">
        <f t="shared" si="11"/>
        <v>140.04678804678795</v>
      </c>
      <c r="G112" s="3">
        <f t="shared" si="12"/>
        <v>183.81736606257985</v>
      </c>
      <c r="H112" s="3">
        <f t="shared" si="13"/>
        <v>3.0182421227197337E-3</v>
      </c>
      <c r="I112" s="3">
        <f t="shared" si="16"/>
        <v>4.2311805458687835E-3</v>
      </c>
    </row>
    <row r="113" spans="1:9" x14ac:dyDescent="0.25">
      <c r="A113" s="1">
        <v>5</v>
      </c>
      <c r="B113" s="1">
        <v>12</v>
      </c>
      <c r="C113" s="1">
        <v>6480</v>
      </c>
      <c r="D113" s="3">
        <f t="shared" si="14"/>
        <v>4</v>
      </c>
      <c r="E113" s="3">
        <f t="shared" si="15"/>
        <v>1</v>
      </c>
      <c r="F113" s="3">
        <f t="shared" si="11"/>
        <v>132.92576492576484</v>
      </c>
      <c r="G113" s="3">
        <f t="shared" si="12"/>
        <v>183.81736606257985</v>
      </c>
      <c r="H113" s="3">
        <f t="shared" si="13"/>
        <v>3.0182421227197337E-3</v>
      </c>
      <c r="I113" s="3">
        <f t="shared" si="16"/>
        <v>4.2311805458687835E-3</v>
      </c>
    </row>
    <row r="114" spans="1:9" x14ac:dyDescent="0.25">
      <c r="A114" s="1">
        <v>5</v>
      </c>
      <c r="B114" s="1">
        <v>13</v>
      </c>
      <c r="C114" s="1">
        <v>6540</v>
      </c>
      <c r="D114" s="3">
        <f t="shared" si="14"/>
        <v>4</v>
      </c>
      <c r="E114" s="3">
        <f t="shared" si="15"/>
        <v>1</v>
      </c>
      <c r="F114" s="3">
        <f t="shared" si="11"/>
        <v>125.80474180474174</v>
      </c>
      <c r="G114" s="3">
        <f t="shared" si="12"/>
        <v>176.74746736786526</v>
      </c>
      <c r="H114" s="3">
        <f t="shared" si="13"/>
        <v>2.9021558872305135E-3</v>
      </c>
      <c r="I114" s="3">
        <f t="shared" si="16"/>
        <v>4.0684428325661378E-3</v>
      </c>
    </row>
    <row r="115" spans="1:9" x14ac:dyDescent="0.25">
      <c r="A115" s="1">
        <v>5</v>
      </c>
      <c r="B115" s="1">
        <v>14</v>
      </c>
      <c r="C115" s="1">
        <v>6600</v>
      </c>
      <c r="D115" s="3">
        <f t="shared" si="14"/>
        <v>4</v>
      </c>
      <c r="E115" s="3">
        <f t="shared" si="15"/>
        <v>1</v>
      </c>
      <c r="F115" s="3">
        <f t="shared" si="11"/>
        <v>121.05739305739297</v>
      </c>
      <c r="G115" s="3">
        <f t="shared" si="12"/>
        <v>169.67756867315063</v>
      </c>
      <c r="H115" s="3">
        <f t="shared" si="13"/>
        <v>2.7860696517412924E-3</v>
      </c>
      <c r="I115" s="3">
        <f t="shared" si="16"/>
        <v>3.9057051192634921E-3</v>
      </c>
    </row>
    <row r="116" spans="1:9" x14ac:dyDescent="0.25">
      <c r="A116" s="1">
        <v>5</v>
      </c>
      <c r="B116" s="1">
        <v>15</v>
      </c>
      <c r="C116" s="1">
        <v>6660</v>
      </c>
      <c r="D116" s="3">
        <f t="shared" si="14"/>
        <v>4</v>
      </c>
      <c r="E116" s="3">
        <f t="shared" si="15"/>
        <v>1</v>
      </c>
      <c r="F116" s="3">
        <f t="shared" si="11"/>
        <v>123.43106743106735</v>
      </c>
      <c r="G116" s="3">
        <f t="shared" si="12"/>
        <v>169.67756867315063</v>
      </c>
      <c r="H116" s="3">
        <f t="shared" si="13"/>
        <v>2.7860696517412924E-3</v>
      </c>
      <c r="I116" s="3">
        <f t="shared" si="16"/>
        <v>3.9057051192634921E-3</v>
      </c>
    </row>
    <row r="117" spans="1:9" x14ac:dyDescent="0.25">
      <c r="A117" s="1">
        <v>5</v>
      </c>
      <c r="B117" s="1">
        <v>16</v>
      </c>
      <c r="C117" s="1">
        <v>6720</v>
      </c>
      <c r="D117" s="3">
        <f t="shared" si="14"/>
        <v>4</v>
      </c>
      <c r="E117" s="3">
        <f t="shared" si="15"/>
        <v>1</v>
      </c>
      <c r="F117" s="3">
        <f t="shared" si="11"/>
        <v>123.43106743106735</v>
      </c>
      <c r="G117" s="3">
        <f t="shared" si="12"/>
        <v>169.67756867315063</v>
      </c>
      <c r="H117" s="3">
        <f t="shared" si="13"/>
        <v>2.7860696517412924E-3</v>
      </c>
      <c r="I117" s="3">
        <f t="shared" si="16"/>
        <v>3.9057051192634921E-3</v>
      </c>
    </row>
    <row r="118" spans="1:9" x14ac:dyDescent="0.25">
      <c r="A118" s="1">
        <v>5</v>
      </c>
      <c r="B118" s="1">
        <v>17</v>
      </c>
      <c r="C118" s="1">
        <v>6780</v>
      </c>
      <c r="D118" s="3">
        <f t="shared" si="14"/>
        <v>4</v>
      </c>
      <c r="E118" s="3">
        <f t="shared" si="15"/>
        <v>1</v>
      </c>
      <c r="F118" s="3">
        <f t="shared" si="11"/>
        <v>111.56269556269551</v>
      </c>
      <c r="G118" s="3">
        <f t="shared" si="12"/>
        <v>176.74746736786526</v>
      </c>
      <c r="H118" s="3">
        <f t="shared" si="13"/>
        <v>2.9021558872305135E-3</v>
      </c>
      <c r="I118" s="3">
        <f t="shared" si="16"/>
        <v>4.0684428325661378E-3</v>
      </c>
    </row>
    <row r="119" spans="1:9" x14ac:dyDescent="0.25">
      <c r="A119" s="1">
        <v>5</v>
      </c>
      <c r="B119" s="1">
        <v>18</v>
      </c>
      <c r="C119" s="1">
        <v>6840</v>
      </c>
      <c r="D119" s="3">
        <f t="shared" si="14"/>
        <v>4</v>
      </c>
      <c r="E119" s="3">
        <f t="shared" si="15"/>
        <v>1</v>
      </c>
      <c r="F119" s="3">
        <f t="shared" si="11"/>
        <v>113.93636993636987</v>
      </c>
      <c r="G119" s="3">
        <f t="shared" si="12"/>
        <v>176.74746736786526</v>
      </c>
      <c r="H119" s="3">
        <f t="shared" si="13"/>
        <v>2.9021558872305135E-3</v>
      </c>
      <c r="I119" s="3">
        <f t="shared" si="16"/>
        <v>4.0684428325661378E-3</v>
      </c>
    </row>
    <row r="120" spans="1:9" x14ac:dyDescent="0.25">
      <c r="A120" s="1">
        <v>5</v>
      </c>
      <c r="B120" s="1">
        <v>19</v>
      </c>
      <c r="C120" s="1">
        <v>6900</v>
      </c>
      <c r="D120" s="3">
        <f t="shared" si="14"/>
        <v>4</v>
      </c>
      <c r="E120" s="3">
        <f t="shared" si="15"/>
        <v>1</v>
      </c>
      <c r="F120" s="3">
        <f t="shared" si="11"/>
        <v>113.93636993636987</v>
      </c>
      <c r="G120" s="3">
        <f t="shared" si="12"/>
        <v>169.67756867315063</v>
      </c>
      <c r="H120" s="3">
        <f t="shared" si="13"/>
        <v>2.7860696517412924E-3</v>
      </c>
      <c r="I120" s="3">
        <f t="shared" si="16"/>
        <v>3.9057051192634921E-3</v>
      </c>
    </row>
    <row r="121" spans="1:9" x14ac:dyDescent="0.25">
      <c r="A121" s="1">
        <v>5</v>
      </c>
      <c r="B121" s="1">
        <v>20</v>
      </c>
      <c r="C121" s="1">
        <v>6960</v>
      </c>
      <c r="D121" s="3">
        <f t="shared" si="14"/>
        <v>4</v>
      </c>
      <c r="E121" s="3">
        <f t="shared" si="15"/>
        <v>1</v>
      </c>
      <c r="F121" s="3">
        <f t="shared" si="11"/>
        <v>109.18902118902112</v>
      </c>
      <c r="G121" s="3">
        <f t="shared" si="12"/>
        <v>155.53777128372144</v>
      </c>
      <c r="H121" s="3">
        <f t="shared" si="13"/>
        <v>2.5538971807628516E-3</v>
      </c>
      <c r="I121" s="3">
        <f t="shared" si="16"/>
        <v>3.5802296926582011E-3</v>
      </c>
    </row>
    <row r="122" spans="1:9" x14ac:dyDescent="0.25">
      <c r="A122" s="1">
        <v>5</v>
      </c>
      <c r="B122" s="1">
        <v>21</v>
      </c>
      <c r="C122" s="1">
        <v>7020</v>
      </c>
      <c r="D122" s="3">
        <f t="shared" si="14"/>
        <v>4</v>
      </c>
      <c r="E122" s="3">
        <f t="shared" si="15"/>
        <v>1</v>
      </c>
      <c r="F122" s="3">
        <f t="shared" si="11"/>
        <v>99.694323694323643</v>
      </c>
      <c r="G122" s="3">
        <f t="shared" si="12"/>
        <v>127.25817650486297</v>
      </c>
      <c r="H122" s="3">
        <f t="shared" si="13"/>
        <v>2.0895522388059695E-3</v>
      </c>
      <c r="I122" s="3">
        <f t="shared" si="16"/>
        <v>2.9292788394476195E-3</v>
      </c>
    </row>
    <row r="123" spans="1:9" x14ac:dyDescent="0.25">
      <c r="A123" s="1">
        <v>5</v>
      </c>
      <c r="B123" s="1">
        <v>22</v>
      </c>
      <c r="C123" s="1">
        <v>7080</v>
      </c>
      <c r="D123" s="3">
        <f t="shared" si="14"/>
        <v>4</v>
      </c>
      <c r="E123" s="3">
        <f t="shared" si="15"/>
        <v>1</v>
      </c>
      <c r="F123" s="3">
        <f t="shared" si="11"/>
        <v>94.946974946974876</v>
      </c>
      <c r="G123" s="3">
        <f t="shared" si="12"/>
        <v>113.11837911543377</v>
      </c>
      <c r="H123" s="3">
        <f t="shared" si="13"/>
        <v>1.8573797678275285E-3</v>
      </c>
      <c r="I123" s="3">
        <f t="shared" si="16"/>
        <v>2.6038034128423285E-3</v>
      </c>
    </row>
    <row r="124" spans="1:9" x14ac:dyDescent="0.25">
      <c r="A124" s="1">
        <v>5</v>
      </c>
      <c r="B124" s="1">
        <v>23</v>
      </c>
      <c r="C124" s="1">
        <v>7140</v>
      </c>
      <c r="D124" s="3">
        <f t="shared" si="14"/>
        <v>4</v>
      </c>
      <c r="E124" s="3">
        <f t="shared" si="15"/>
        <v>1</v>
      </c>
      <c r="F124" s="3">
        <f t="shared" si="11"/>
        <v>87.825951825951762</v>
      </c>
      <c r="G124" s="3">
        <f t="shared" si="12"/>
        <v>84.838784336575316</v>
      </c>
      <c r="H124" s="3">
        <f t="shared" si="13"/>
        <v>1.3930348258706462E-3</v>
      </c>
      <c r="I124" s="3">
        <f t="shared" si="16"/>
        <v>1.952852559631746E-3</v>
      </c>
    </row>
    <row r="125" spans="1:9" x14ac:dyDescent="0.25">
      <c r="A125" s="1">
        <v>6</v>
      </c>
      <c r="B125" s="1">
        <v>0</v>
      </c>
      <c r="C125" s="1">
        <v>7200</v>
      </c>
      <c r="D125" s="3">
        <f t="shared" si="14"/>
        <v>5</v>
      </c>
      <c r="E125" s="3">
        <f t="shared" si="15"/>
        <v>1</v>
      </c>
      <c r="F125" s="3">
        <f t="shared" si="11"/>
        <v>67.39897939897935</v>
      </c>
      <c r="G125" s="3">
        <f t="shared" si="12"/>
        <v>70.698986947146111</v>
      </c>
      <c r="H125" s="3">
        <f t="shared" si="13"/>
        <v>1.1608623548922054E-3</v>
      </c>
      <c r="I125" s="3">
        <f t="shared" si="16"/>
        <v>1.6273771330264552E-3</v>
      </c>
    </row>
    <row r="126" spans="1:9" x14ac:dyDescent="0.25">
      <c r="A126" s="1">
        <v>6</v>
      </c>
      <c r="B126" s="1">
        <v>1</v>
      </c>
      <c r="C126" s="1">
        <v>7260</v>
      </c>
      <c r="D126" s="3">
        <f t="shared" si="14"/>
        <v>5</v>
      </c>
      <c r="E126" s="3">
        <f t="shared" si="15"/>
        <v>1</v>
      </c>
      <c r="F126" s="3">
        <f t="shared" si="11"/>
        <v>64.991872991872967</v>
      </c>
      <c r="G126" s="3">
        <f t="shared" si="12"/>
        <v>56.559189557716884</v>
      </c>
      <c r="H126" s="3">
        <f t="shared" si="13"/>
        <v>9.2868988391376424E-4</v>
      </c>
      <c r="I126" s="3">
        <f t="shared" si="16"/>
        <v>1.3019017064211642E-3</v>
      </c>
    </row>
    <row r="127" spans="1:9" x14ac:dyDescent="0.25">
      <c r="A127" s="1">
        <v>6</v>
      </c>
      <c r="B127" s="1">
        <v>2</v>
      </c>
      <c r="C127" s="1">
        <v>7320</v>
      </c>
      <c r="D127" s="3">
        <f t="shared" si="14"/>
        <v>5</v>
      </c>
      <c r="E127" s="3">
        <f t="shared" si="15"/>
        <v>1</v>
      </c>
      <c r="F127" s="3">
        <f t="shared" si="11"/>
        <v>57.77055377055374</v>
      </c>
      <c r="G127" s="3">
        <f t="shared" si="12"/>
        <v>42.419392168287658</v>
      </c>
      <c r="H127" s="3">
        <f t="shared" si="13"/>
        <v>6.965174129353231E-4</v>
      </c>
      <c r="I127" s="3">
        <f t="shared" si="16"/>
        <v>9.7642627981587302E-4</v>
      </c>
    </row>
    <row r="128" spans="1:9" x14ac:dyDescent="0.25">
      <c r="A128" s="1">
        <v>6</v>
      </c>
      <c r="B128" s="1">
        <v>3</v>
      </c>
      <c r="C128" s="1">
        <v>7380</v>
      </c>
      <c r="D128" s="3">
        <f t="shared" si="14"/>
        <v>5</v>
      </c>
      <c r="E128" s="3">
        <f t="shared" si="15"/>
        <v>1</v>
      </c>
      <c r="F128" s="3">
        <f t="shared" si="11"/>
        <v>52.956340956340924</v>
      </c>
      <c r="G128" s="3">
        <f t="shared" si="12"/>
        <v>35.349493473573055</v>
      </c>
      <c r="H128" s="3">
        <f t="shared" si="13"/>
        <v>5.8043117744610269E-4</v>
      </c>
      <c r="I128" s="3">
        <f t="shared" si="16"/>
        <v>8.1368856651322762E-4</v>
      </c>
    </row>
    <row r="129" spans="1:9" x14ac:dyDescent="0.25">
      <c r="A129" s="1">
        <v>6</v>
      </c>
      <c r="B129" s="1">
        <v>4</v>
      </c>
      <c r="C129" s="1">
        <v>7440</v>
      </c>
      <c r="D129" s="3">
        <f t="shared" si="14"/>
        <v>5</v>
      </c>
      <c r="E129" s="3">
        <f t="shared" si="15"/>
        <v>1</v>
      </c>
      <c r="F129" s="3">
        <f t="shared" si="11"/>
        <v>52.956340956340924</v>
      </c>
      <c r="G129" s="3">
        <f t="shared" si="12"/>
        <v>35.349493473573055</v>
      </c>
      <c r="H129" s="3">
        <f t="shared" si="13"/>
        <v>5.8043117744610269E-4</v>
      </c>
      <c r="I129" s="3">
        <f t="shared" si="16"/>
        <v>8.1368856651322762E-4</v>
      </c>
    </row>
    <row r="130" spans="1:9" x14ac:dyDescent="0.25">
      <c r="A130" s="1">
        <v>6</v>
      </c>
      <c r="B130" s="1">
        <v>5</v>
      </c>
      <c r="C130" s="1">
        <v>7500</v>
      </c>
      <c r="D130" s="3">
        <f t="shared" si="14"/>
        <v>5</v>
      </c>
      <c r="E130" s="3">
        <f t="shared" si="15"/>
        <v>1</v>
      </c>
      <c r="F130" s="3">
        <f t="shared" si="11"/>
        <v>55.363447363447335</v>
      </c>
      <c r="G130" s="3">
        <f t="shared" si="12"/>
        <v>35.349493473573055</v>
      </c>
      <c r="H130" s="3">
        <f t="shared" si="13"/>
        <v>5.8043117744610269E-4</v>
      </c>
      <c r="I130" s="3">
        <f t="shared" si="16"/>
        <v>8.1368856651322762E-4</v>
      </c>
    </row>
    <row r="131" spans="1:9" x14ac:dyDescent="0.25">
      <c r="A131" s="1">
        <v>6</v>
      </c>
      <c r="B131" s="1">
        <v>6</v>
      </c>
      <c r="C131" s="1">
        <v>7560</v>
      </c>
      <c r="D131" s="3">
        <f t="shared" si="14"/>
        <v>5</v>
      </c>
      <c r="E131" s="3">
        <f t="shared" si="15"/>
        <v>1</v>
      </c>
      <c r="F131" s="3">
        <f t="shared" si="11"/>
        <v>60.177660177660151</v>
      </c>
      <c r="G131" s="3">
        <f t="shared" si="12"/>
        <v>35.349493473573055</v>
      </c>
      <c r="H131" s="3">
        <f t="shared" si="13"/>
        <v>5.8043117744610269E-4</v>
      </c>
      <c r="I131" s="3">
        <f t="shared" si="16"/>
        <v>8.1368856651322762E-4</v>
      </c>
    </row>
    <row r="132" spans="1:9" x14ac:dyDescent="0.25">
      <c r="A132" s="1">
        <v>6</v>
      </c>
      <c r="B132" s="1">
        <v>7</v>
      </c>
      <c r="C132" s="1">
        <v>7620</v>
      </c>
      <c r="D132" s="3">
        <f t="shared" si="14"/>
        <v>5</v>
      </c>
      <c r="E132" s="3">
        <f t="shared" si="15"/>
        <v>1</v>
      </c>
      <c r="F132" s="3">
        <f t="shared" si="11"/>
        <v>84.248724248724216</v>
      </c>
      <c r="G132" s="3">
        <f t="shared" si="12"/>
        <v>49.489290863002289</v>
      </c>
      <c r="H132" s="3">
        <f t="shared" si="13"/>
        <v>8.1260364842454394E-4</v>
      </c>
      <c r="I132" s="3">
        <f t="shared" si="16"/>
        <v>1.139163993118519E-3</v>
      </c>
    </row>
    <row r="133" spans="1:9" x14ac:dyDescent="0.25">
      <c r="A133" s="1">
        <v>6</v>
      </c>
      <c r="B133" s="1">
        <v>8</v>
      </c>
      <c r="C133" s="1">
        <v>7680</v>
      </c>
      <c r="D133" s="3">
        <f t="shared" si="14"/>
        <v>5</v>
      </c>
      <c r="E133" s="3">
        <f t="shared" si="15"/>
        <v>1</v>
      </c>
      <c r="F133" s="3">
        <f t="shared" ref="F133:F196" si="17">VLOOKUP(B133,T_comp_hour,3,0)*VLOOKUP(D133,T_comp_weekday,3,0)*VLOOKUP(E133,T_comp_WoW,2,0)*$Y$5</f>
        <v>115.54110754110748</v>
      </c>
      <c r="G133" s="3">
        <f t="shared" ref="G133:G196" si="18">VLOOKUP(B133,T_DD_comp_hour,3,0)*VLOOKUP(D133,T_DD_comp_weekday,3,0)*VLOOKUP(E133,T_DD_comp_WoW,3,0)*SUM(F:F)*c_direct_uplift</f>
        <v>91.908683031289925</v>
      </c>
      <c r="H133" s="3">
        <f t="shared" ref="H133:H196" si="19">VLOOKUP(B133,T_DD_comp_hour,3,0)*VLOOKUP(D133,T_DD_comp_weekday,3,0)*VLOOKUP(E133,T_DD_comp_WoW,3,0)</f>
        <v>1.5091210613598668E-3</v>
      </c>
      <c r="I133" s="3">
        <f t="shared" si="16"/>
        <v>2.1155902729343918E-3</v>
      </c>
    </row>
    <row r="134" spans="1:9" x14ac:dyDescent="0.25">
      <c r="A134" s="1">
        <v>6</v>
      </c>
      <c r="B134" s="1">
        <v>9</v>
      </c>
      <c r="C134" s="1">
        <v>7740</v>
      </c>
      <c r="D134" s="3">
        <f t="shared" ref="D134:D197" si="20">IF(MOD(A134-1,7)=0,7,MOD(A134-1,7))</f>
        <v>5</v>
      </c>
      <c r="E134" s="3">
        <f t="shared" ref="E134:E197" si="21">CEILING((C134+0.001)/(7*24*60),1)</f>
        <v>1</v>
      </c>
      <c r="F134" s="3">
        <f t="shared" si="17"/>
        <v>134.7979587979587</v>
      </c>
      <c r="G134" s="3">
        <f t="shared" si="18"/>
        <v>155.53777128372144</v>
      </c>
      <c r="H134" s="3">
        <f t="shared" si="19"/>
        <v>2.5538971807628516E-3</v>
      </c>
      <c r="I134" s="3">
        <f t="shared" ref="I134:I197" si="22">H134/SUM(H:H)</f>
        <v>3.5802296926582011E-3</v>
      </c>
    </row>
    <row r="135" spans="1:9" x14ac:dyDescent="0.25">
      <c r="A135" s="1">
        <v>6</v>
      </c>
      <c r="B135" s="1">
        <v>10</v>
      </c>
      <c r="C135" s="1">
        <v>7800</v>
      </c>
      <c r="D135" s="3">
        <f t="shared" si="20"/>
        <v>5</v>
      </c>
      <c r="E135" s="3">
        <f t="shared" si="21"/>
        <v>1</v>
      </c>
      <c r="F135" s="3">
        <f t="shared" si="17"/>
        <v>144.42638442638432</v>
      </c>
      <c r="G135" s="3">
        <f t="shared" si="18"/>
        <v>176.74746736786526</v>
      </c>
      <c r="H135" s="3">
        <f t="shared" si="19"/>
        <v>2.9021558872305135E-3</v>
      </c>
      <c r="I135" s="3">
        <f t="shared" si="22"/>
        <v>4.0684428325661378E-3</v>
      </c>
    </row>
    <row r="136" spans="1:9" x14ac:dyDescent="0.25">
      <c r="A136" s="1">
        <v>6</v>
      </c>
      <c r="B136" s="1">
        <v>11</v>
      </c>
      <c r="C136" s="1">
        <v>7860</v>
      </c>
      <c r="D136" s="3">
        <f t="shared" si="20"/>
        <v>5</v>
      </c>
      <c r="E136" s="3">
        <f t="shared" si="21"/>
        <v>1</v>
      </c>
      <c r="F136" s="3">
        <f t="shared" si="17"/>
        <v>142.01927801927792</v>
      </c>
      <c r="G136" s="3">
        <f t="shared" si="18"/>
        <v>183.81736606257985</v>
      </c>
      <c r="H136" s="3">
        <f t="shared" si="19"/>
        <v>3.0182421227197337E-3</v>
      </c>
      <c r="I136" s="3">
        <f t="shared" si="22"/>
        <v>4.2311805458687835E-3</v>
      </c>
    </row>
    <row r="137" spans="1:9" x14ac:dyDescent="0.25">
      <c r="A137" s="1">
        <v>6</v>
      </c>
      <c r="B137" s="1">
        <v>12</v>
      </c>
      <c r="C137" s="1">
        <v>7920</v>
      </c>
      <c r="D137" s="3">
        <f t="shared" si="20"/>
        <v>5</v>
      </c>
      <c r="E137" s="3">
        <f t="shared" si="21"/>
        <v>1</v>
      </c>
      <c r="F137" s="3">
        <f t="shared" si="17"/>
        <v>134.7979587979587</v>
      </c>
      <c r="G137" s="3">
        <f t="shared" si="18"/>
        <v>183.81736606257985</v>
      </c>
      <c r="H137" s="3">
        <f t="shared" si="19"/>
        <v>3.0182421227197337E-3</v>
      </c>
      <c r="I137" s="3">
        <f t="shared" si="22"/>
        <v>4.2311805458687835E-3</v>
      </c>
    </row>
    <row r="138" spans="1:9" x14ac:dyDescent="0.25">
      <c r="A138" s="1">
        <v>6</v>
      </c>
      <c r="B138" s="1">
        <v>13</v>
      </c>
      <c r="C138" s="1">
        <v>7980</v>
      </c>
      <c r="D138" s="3">
        <f t="shared" si="20"/>
        <v>5</v>
      </c>
      <c r="E138" s="3">
        <f t="shared" si="21"/>
        <v>1</v>
      </c>
      <c r="F138" s="3">
        <f t="shared" si="17"/>
        <v>127.57663957663951</v>
      </c>
      <c r="G138" s="3">
        <f t="shared" si="18"/>
        <v>176.74746736786526</v>
      </c>
      <c r="H138" s="3">
        <f t="shared" si="19"/>
        <v>2.9021558872305135E-3</v>
      </c>
      <c r="I138" s="3">
        <f t="shared" si="22"/>
        <v>4.0684428325661378E-3</v>
      </c>
    </row>
    <row r="139" spans="1:9" x14ac:dyDescent="0.25">
      <c r="A139" s="1">
        <v>6</v>
      </c>
      <c r="B139" s="1">
        <v>14</v>
      </c>
      <c r="C139" s="1">
        <v>8040</v>
      </c>
      <c r="D139" s="3">
        <f t="shared" si="20"/>
        <v>5</v>
      </c>
      <c r="E139" s="3">
        <f t="shared" si="21"/>
        <v>1</v>
      </c>
      <c r="F139" s="3">
        <f t="shared" si="17"/>
        <v>122.76242676242668</v>
      </c>
      <c r="G139" s="3">
        <f t="shared" si="18"/>
        <v>169.67756867315063</v>
      </c>
      <c r="H139" s="3">
        <f t="shared" si="19"/>
        <v>2.7860696517412924E-3</v>
      </c>
      <c r="I139" s="3">
        <f t="shared" si="22"/>
        <v>3.9057051192634921E-3</v>
      </c>
    </row>
    <row r="140" spans="1:9" x14ac:dyDescent="0.25">
      <c r="A140" s="1">
        <v>6</v>
      </c>
      <c r="B140" s="1">
        <v>15</v>
      </c>
      <c r="C140" s="1">
        <v>8100</v>
      </c>
      <c r="D140" s="3">
        <f t="shared" si="20"/>
        <v>5</v>
      </c>
      <c r="E140" s="3">
        <f t="shared" si="21"/>
        <v>1</v>
      </c>
      <c r="F140" s="3">
        <f t="shared" si="17"/>
        <v>125.1695331695331</v>
      </c>
      <c r="G140" s="3">
        <f t="shared" si="18"/>
        <v>169.67756867315063</v>
      </c>
      <c r="H140" s="3">
        <f t="shared" si="19"/>
        <v>2.7860696517412924E-3</v>
      </c>
      <c r="I140" s="3">
        <f t="shared" si="22"/>
        <v>3.9057051192634921E-3</v>
      </c>
    </row>
    <row r="141" spans="1:9" x14ac:dyDescent="0.25">
      <c r="A141" s="1">
        <v>6</v>
      </c>
      <c r="B141" s="1">
        <v>16</v>
      </c>
      <c r="C141" s="1">
        <v>8160</v>
      </c>
      <c r="D141" s="3">
        <f t="shared" si="20"/>
        <v>5</v>
      </c>
      <c r="E141" s="3">
        <f t="shared" si="21"/>
        <v>1</v>
      </c>
      <c r="F141" s="3">
        <f t="shared" si="17"/>
        <v>125.1695331695331</v>
      </c>
      <c r="G141" s="3">
        <f t="shared" si="18"/>
        <v>169.67756867315063</v>
      </c>
      <c r="H141" s="3">
        <f t="shared" si="19"/>
        <v>2.7860696517412924E-3</v>
      </c>
      <c r="I141" s="3">
        <f t="shared" si="22"/>
        <v>3.9057051192634921E-3</v>
      </c>
    </row>
    <row r="142" spans="1:9" x14ac:dyDescent="0.25">
      <c r="A142" s="1">
        <v>6</v>
      </c>
      <c r="B142" s="1">
        <v>17</v>
      </c>
      <c r="C142" s="1">
        <v>8220</v>
      </c>
      <c r="D142" s="3">
        <f t="shared" si="20"/>
        <v>5</v>
      </c>
      <c r="E142" s="3">
        <f t="shared" si="21"/>
        <v>1</v>
      </c>
      <c r="F142" s="3">
        <f t="shared" si="17"/>
        <v>113.13400113400107</v>
      </c>
      <c r="G142" s="3">
        <f t="shared" si="18"/>
        <v>176.74746736786526</v>
      </c>
      <c r="H142" s="3">
        <f t="shared" si="19"/>
        <v>2.9021558872305135E-3</v>
      </c>
      <c r="I142" s="3">
        <f t="shared" si="22"/>
        <v>4.0684428325661378E-3</v>
      </c>
    </row>
    <row r="143" spans="1:9" x14ac:dyDescent="0.25">
      <c r="A143" s="1">
        <v>6</v>
      </c>
      <c r="B143" s="1">
        <v>18</v>
      </c>
      <c r="C143" s="1">
        <v>8280</v>
      </c>
      <c r="D143" s="3">
        <f t="shared" si="20"/>
        <v>5</v>
      </c>
      <c r="E143" s="3">
        <f t="shared" si="21"/>
        <v>1</v>
      </c>
      <c r="F143" s="3">
        <f t="shared" si="17"/>
        <v>115.54110754110748</v>
      </c>
      <c r="G143" s="3">
        <f t="shared" si="18"/>
        <v>176.74746736786526</v>
      </c>
      <c r="H143" s="3">
        <f t="shared" si="19"/>
        <v>2.9021558872305135E-3</v>
      </c>
      <c r="I143" s="3">
        <f t="shared" si="22"/>
        <v>4.0684428325661378E-3</v>
      </c>
    </row>
    <row r="144" spans="1:9" x14ac:dyDescent="0.25">
      <c r="A144" s="1">
        <v>6</v>
      </c>
      <c r="B144" s="1">
        <v>19</v>
      </c>
      <c r="C144" s="1">
        <v>8340</v>
      </c>
      <c r="D144" s="3">
        <f t="shared" si="20"/>
        <v>5</v>
      </c>
      <c r="E144" s="3">
        <f t="shared" si="21"/>
        <v>1</v>
      </c>
      <c r="F144" s="3">
        <f t="shared" si="17"/>
        <v>115.54110754110748</v>
      </c>
      <c r="G144" s="3">
        <f t="shared" si="18"/>
        <v>169.67756867315063</v>
      </c>
      <c r="H144" s="3">
        <f t="shared" si="19"/>
        <v>2.7860696517412924E-3</v>
      </c>
      <c r="I144" s="3">
        <f t="shared" si="22"/>
        <v>3.9057051192634921E-3</v>
      </c>
    </row>
    <row r="145" spans="1:9" x14ac:dyDescent="0.25">
      <c r="A145" s="1">
        <v>6</v>
      </c>
      <c r="B145" s="1">
        <v>20</v>
      </c>
      <c r="C145" s="1">
        <v>8400</v>
      </c>
      <c r="D145" s="3">
        <f t="shared" si="20"/>
        <v>5</v>
      </c>
      <c r="E145" s="3">
        <f t="shared" si="21"/>
        <v>1</v>
      </c>
      <c r="F145" s="3">
        <f t="shared" si="17"/>
        <v>110.72689472689467</v>
      </c>
      <c r="G145" s="3">
        <f t="shared" si="18"/>
        <v>155.53777128372144</v>
      </c>
      <c r="H145" s="3">
        <f t="shared" si="19"/>
        <v>2.5538971807628516E-3</v>
      </c>
      <c r="I145" s="3">
        <f t="shared" si="22"/>
        <v>3.5802296926582011E-3</v>
      </c>
    </row>
    <row r="146" spans="1:9" x14ac:dyDescent="0.25">
      <c r="A146" s="1">
        <v>6</v>
      </c>
      <c r="B146" s="1">
        <v>21</v>
      </c>
      <c r="C146" s="1">
        <v>8460</v>
      </c>
      <c r="D146" s="3">
        <f t="shared" si="20"/>
        <v>5</v>
      </c>
      <c r="E146" s="3">
        <f t="shared" si="21"/>
        <v>1</v>
      </c>
      <c r="F146" s="3">
        <f t="shared" si="17"/>
        <v>101.09846909846905</v>
      </c>
      <c r="G146" s="3">
        <f t="shared" si="18"/>
        <v>127.25817650486297</v>
      </c>
      <c r="H146" s="3">
        <f t="shared" si="19"/>
        <v>2.0895522388059695E-3</v>
      </c>
      <c r="I146" s="3">
        <f t="shared" si="22"/>
        <v>2.9292788394476195E-3</v>
      </c>
    </row>
    <row r="147" spans="1:9" x14ac:dyDescent="0.25">
      <c r="A147" s="1">
        <v>6</v>
      </c>
      <c r="B147" s="1">
        <v>22</v>
      </c>
      <c r="C147" s="1">
        <v>8520</v>
      </c>
      <c r="D147" s="3">
        <f t="shared" si="20"/>
        <v>5</v>
      </c>
      <c r="E147" s="3">
        <f t="shared" si="21"/>
        <v>1</v>
      </c>
      <c r="F147" s="3">
        <f t="shared" si="17"/>
        <v>96.28425628425623</v>
      </c>
      <c r="G147" s="3">
        <f t="shared" si="18"/>
        <v>113.11837911543377</v>
      </c>
      <c r="H147" s="3">
        <f t="shared" si="19"/>
        <v>1.8573797678275285E-3</v>
      </c>
      <c r="I147" s="3">
        <f t="shared" si="22"/>
        <v>2.6038034128423285E-3</v>
      </c>
    </row>
    <row r="148" spans="1:9" x14ac:dyDescent="0.25">
      <c r="A148" s="1">
        <v>6</v>
      </c>
      <c r="B148" s="1">
        <v>23</v>
      </c>
      <c r="C148" s="1">
        <v>8580</v>
      </c>
      <c r="D148" s="3">
        <f t="shared" si="20"/>
        <v>5</v>
      </c>
      <c r="E148" s="3">
        <f t="shared" si="21"/>
        <v>1</v>
      </c>
      <c r="F148" s="3">
        <f t="shared" si="17"/>
        <v>89.06293706293701</v>
      </c>
      <c r="G148" s="3">
        <f t="shared" si="18"/>
        <v>84.838784336575316</v>
      </c>
      <c r="H148" s="3">
        <f t="shared" si="19"/>
        <v>1.3930348258706462E-3</v>
      </c>
      <c r="I148" s="3">
        <f t="shared" si="22"/>
        <v>1.952852559631746E-3</v>
      </c>
    </row>
    <row r="149" spans="1:9" x14ac:dyDescent="0.25">
      <c r="A149" s="1">
        <v>7</v>
      </c>
      <c r="B149" s="1">
        <v>0</v>
      </c>
      <c r="C149" s="1">
        <v>8640</v>
      </c>
      <c r="D149" s="3">
        <f t="shared" si="20"/>
        <v>6</v>
      </c>
      <c r="E149" s="3">
        <f t="shared" si="21"/>
        <v>1</v>
      </c>
      <c r="F149" s="3">
        <f t="shared" si="17"/>
        <v>67.867027867027829</v>
      </c>
      <c r="G149" s="3">
        <f t="shared" si="18"/>
        <v>65.649059308064253</v>
      </c>
      <c r="H149" s="3">
        <f t="shared" si="19"/>
        <v>1.0779436152570478E-3</v>
      </c>
      <c r="I149" s="3">
        <f t="shared" si="22"/>
        <v>1.5111359092388513E-3</v>
      </c>
    </row>
    <row r="150" spans="1:9" x14ac:dyDescent="0.25">
      <c r="A150" s="1">
        <v>7</v>
      </c>
      <c r="B150" s="1">
        <v>1</v>
      </c>
      <c r="C150" s="1">
        <v>8700</v>
      </c>
      <c r="D150" s="3">
        <f t="shared" si="20"/>
        <v>6</v>
      </c>
      <c r="E150" s="3">
        <f t="shared" si="21"/>
        <v>1</v>
      </c>
      <c r="F150" s="3">
        <f t="shared" si="17"/>
        <v>65.443205443205414</v>
      </c>
      <c r="G150" s="3">
        <f t="shared" si="18"/>
        <v>52.519247446451381</v>
      </c>
      <c r="H150" s="3">
        <f t="shared" si="19"/>
        <v>8.6235489220563811E-4</v>
      </c>
      <c r="I150" s="3">
        <f t="shared" si="22"/>
        <v>1.2089087273910808E-3</v>
      </c>
    </row>
    <row r="151" spans="1:9" x14ac:dyDescent="0.25">
      <c r="A151" s="1">
        <v>7</v>
      </c>
      <c r="B151" s="1">
        <v>2</v>
      </c>
      <c r="C151" s="1">
        <v>8760</v>
      </c>
      <c r="D151" s="3">
        <f t="shared" si="20"/>
        <v>6</v>
      </c>
      <c r="E151" s="3">
        <f t="shared" si="21"/>
        <v>1</v>
      </c>
      <c r="F151" s="3">
        <f t="shared" si="17"/>
        <v>58.171738171738149</v>
      </c>
      <c r="G151" s="3">
        <f t="shared" si="18"/>
        <v>39.389435584838544</v>
      </c>
      <c r="H151" s="3">
        <f t="shared" si="19"/>
        <v>6.4676616915422861E-4</v>
      </c>
      <c r="I151" s="3">
        <f t="shared" si="22"/>
        <v>9.0668154554331061E-4</v>
      </c>
    </row>
    <row r="152" spans="1:9" x14ac:dyDescent="0.25">
      <c r="A152" s="1">
        <v>7</v>
      </c>
      <c r="B152" s="1">
        <v>3</v>
      </c>
      <c r="C152" s="1">
        <v>8820</v>
      </c>
      <c r="D152" s="3">
        <f t="shared" si="20"/>
        <v>6</v>
      </c>
      <c r="E152" s="3">
        <f t="shared" si="21"/>
        <v>1</v>
      </c>
      <c r="F152" s="3">
        <f t="shared" si="17"/>
        <v>53.324093324093297</v>
      </c>
      <c r="G152" s="3">
        <f t="shared" si="18"/>
        <v>32.824529654032126</v>
      </c>
      <c r="H152" s="3">
        <f t="shared" si="19"/>
        <v>5.3897180762852391E-4</v>
      </c>
      <c r="I152" s="3">
        <f t="shared" si="22"/>
        <v>7.5556795461942567E-4</v>
      </c>
    </row>
    <row r="153" spans="1:9" x14ac:dyDescent="0.25">
      <c r="A153" s="1">
        <v>7</v>
      </c>
      <c r="B153" s="1">
        <v>4</v>
      </c>
      <c r="C153" s="1">
        <v>8880</v>
      </c>
      <c r="D153" s="3">
        <f t="shared" si="20"/>
        <v>6</v>
      </c>
      <c r="E153" s="3">
        <f t="shared" si="21"/>
        <v>1</v>
      </c>
      <c r="F153" s="3">
        <f t="shared" si="17"/>
        <v>53.324093324093297</v>
      </c>
      <c r="G153" s="3">
        <f t="shared" si="18"/>
        <v>32.824529654032126</v>
      </c>
      <c r="H153" s="3">
        <f t="shared" si="19"/>
        <v>5.3897180762852391E-4</v>
      </c>
      <c r="I153" s="3">
        <f t="shared" si="22"/>
        <v>7.5556795461942567E-4</v>
      </c>
    </row>
    <row r="154" spans="1:9" x14ac:dyDescent="0.25">
      <c r="A154" s="1">
        <v>7</v>
      </c>
      <c r="B154" s="1">
        <v>5</v>
      </c>
      <c r="C154" s="1">
        <v>8940</v>
      </c>
      <c r="D154" s="3">
        <f t="shared" si="20"/>
        <v>6</v>
      </c>
      <c r="E154" s="3">
        <f t="shared" si="21"/>
        <v>1</v>
      </c>
      <c r="F154" s="3">
        <f t="shared" si="17"/>
        <v>55.747915747915719</v>
      </c>
      <c r="G154" s="3">
        <f t="shared" si="18"/>
        <v>32.824529654032126</v>
      </c>
      <c r="H154" s="3">
        <f t="shared" si="19"/>
        <v>5.3897180762852391E-4</v>
      </c>
      <c r="I154" s="3">
        <f t="shared" si="22"/>
        <v>7.5556795461942567E-4</v>
      </c>
    </row>
    <row r="155" spans="1:9" x14ac:dyDescent="0.25">
      <c r="A155" s="1">
        <v>7</v>
      </c>
      <c r="B155" s="1">
        <v>6</v>
      </c>
      <c r="C155" s="1">
        <v>9000</v>
      </c>
      <c r="D155" s="3">
        <f t="shared" si="20"/>
        <v>6</v>
      </c>
      <c r="E155" s="3">
        <f t="shared" si="21"/>
        <v>1</v>
      </c>
      <c r="F155" s="3">
        <f t="shared" si="17"/>
        <v>60.595560595560571</v>
      </c>
      <c r="G155" s="3">
        <f t="shared" si="18"/>
        <v>32.824529654032126</v>
      </c>
      <c r="H155" s="3">
        <f t="shared" si="19"/>
        <v>5.3897180762852391E-4</v>
      </c>
      <c r="I155" s="3">
        <f t="shared" si="22"/>
        <v>7.5556795461942567E-4</v>
      </c>
    </row>
    <row r="156" spans="1:9" x14ac:dyDescent="0.25">
      <c r="A156" s="1">
        <v>7</v>
      </c>
      <c r="B156" s="1">
        <v>7</v>
      </c>
      <c r="C156" s="1">
        <v>9060</v>
      </c>
      <c r="D156" s="3">
        <f t="shared" si="20"/>
        <v>6</v>
      </c>
      <c r="E156" s="3">
        <f t="shared" si="21"/>
        <v>1</v>
      </c>
      <c r="F156" s="3">
        <f t="shared" si="17"/>
        <v>84.833784833784804</v>
      </c>
      <c r="G156" s="3">
        <f t="shared" si="18"/>
        <v>45.954341515644977</v>
      </c>
      <c r="H156" s="3">
        <f t="shared" si="19"/>
        <v>7.5456053067993363E-4</v>
      </c>
      <c r="I156" s="3">
        <f t="shared" si="22"/>
        <v>1.0577951364671961E-3</v>
      </c>
    </row>
    <row r="157" spans="1:9" x14ac:dyDescent="0.25">
      <c r="A157" s="1">
        <v>7</v>
      </c>
      <c r="B157" s="1">
        <v>8</v>
      </c>
      <c r="C157" s="1">
        <v>9120</v>
      </c>
      <c r="D157" s="3">
        <f t="shared" si="20"/>
        <v>6</v>
      </c>
      <c r="E157" s="3">
        <f t="shared" si="21"/>
        <v>1</v>
      </c>
      <c r="F157" s="3">
        <f t="shared" si="17"/>
        <v>116.3434763434763</v>
      </c>
      <c r="G157" s="3">
        <f t="shared" si="18"/>
        <v>85.343777100483507</v>
      </c>
      <c r="H157" s="3">
        <f t="shared" si="19"/>
        <v>1.401326699834162E-3</v>
      </c>
      <c r="I157" s="3">
        <f t="shared" si="22"/>
        <v>1.9644766820105064E-3</v>
      </c>
    </row>
    <row r="158" spans="1:9" x14ac:dyDescent="0.25">
      <c r="A158" s="1">
        <v>7</v>
      </c>
      <c r="B158" s="1">
        <v>9</v>
      </c>
      <c r="C158" s="1">
        <v>9180</v>
      </c>
      <c r="D158" s="3">
        <f t="shared" si="20"/>
        <v>6</v>
      </c>
      <c r="E158" s="3">
        <f t="shared" si="21"/>
        <v>1</v>
      </c>
      <c r="F158" s="3">
        <f t="shared" si="17"/>
        <v>135.73405573405566</v>
      </c>
      <c r="G158" s="3">
        <f t="shared" si="18"/>
        <v>144.42793047774131</v>
      </c>
      <c r="H158" s="3">
        <f t="shared" si="19"/>
        <v>2.3714759535655048E-3</v>
      </c>
      <c r="I158" s="3">
        <f t="shared" si="22"/>
        <v>3.3244990003254721E-3</v>
      </c>
    </row>
    <row r="159" spans="1:9" x14ac:dyDescent="0.25">
      <c r="A159" s="1">
        <v>7</v>
      </c>
      <c r="B159" s="1">
        <v>10</v>
      </c>
      <c r="C159" s="1">
        <v>9240</v>
      </c>
      <c r="D159" s="3">
        <f t="shared" si="20"/>
        <v>6</v>
      </c>
      <c r="E159" s="3">
        <f t="shared" si="21"/>
        <v>1</v>
      </c>
      <c r="F159" s="3">
        <f t="shared" si="17"/>
        <v>145.42934542934535</v>
      </c>
      <c r="G159" s="3">
        <f t="shared" si="18"/>
        <v>164.1226482701606</v>
      </c>
      <c r="H159" s="3">
        <f t="shared" si="19"/>
        <v>2.6948590381426192E-3</v>
      </c>
      <c r="I159" s="3">
        <f t="shared" si="22"/>
        <v>3.7778397730971278E-3</v>
      </c>
    </row>
    <row r="160" spans="1:9" x14ac:dyDescent="0.25">
      <c r="A160" s="1">
        <v>7</v>
      </c>
      <c r="B160" s="1">
        <v>11</v>
      </c>
      <c r="C160" s="1">
        <v>9300</v>
      </c>
      <c r="D160" s="3">
        <f t="shared" si="20"/>
        <v>6</v>
      </c>
      <c r="E160" s="3">
        <f t="shared" si="21"/>
        <v>1</v>
      </c>
      <c r="F160" s="3">
        <f t="shared" si="17"/>
        <v>143.00552300552295</v>
      </c>
      <c r="G160" s="3">
        <f t="shared" si="18"/>
        <v>170.68755420096701</v>
      </c>
      <c r="H160" s="3">
        <f t="shared" si="19"/>
        <v>2.802653399668324E-3</v>
      </c>
      <c r="I160" s="3">
        <f t="shared" si="22"/>
        <v>3.9289533640210128E-3</v>
      </c>
    </row>
    <row r="161" spans="1:9" x14ac:dyDescent="0.25">
      <c r="A161" s="1">
        <v>7</v>
      </c>
      <c r="B161" s="1">
        <v>12</v>
      </c>
      <c r="C161" s="1">
        <v>9360</v>
      </c>
      <c r="D161" s="3">
        <f t="shared" si="20"/>
        <v>6</v>
      </c>
      <c r="E161" s="3">
        <f t="shared" si="21"/>
        <v>1</v>
      </c>
      <c r="F161" s="3">
        <f t="shared" si="17"/>
        <v>135.73405573405566</v>
      </c>
      <c r="G161" s="3">
        <f t="shared" si="18"/>
        <v>170.68755420096701</v>
      </c>
      <c r="H161" s="3">
        <f t="shared" si="19"/>
        <v>2.802653399668324E-3</v>
      </c>
      <c r="I161" s="3">
        <f t="shared" si="22"/>
        <v>3.9289533640210128E-3</v>
      </c>
    </row>
    <row r="162" spans="1:9" x14ac:dyDescent="0.25">
      <c r="A162" s="1">
        <v>7</v>
      </c>
      <c r="B162" s="1">
        <v>13</v>
      </c>
      <c r="C162" s="1">
        <v>9420</v>
      </c>
      <c r="D162" s="3">
        <f t="shared" si="20"/>
        <v>6</v>
      </c>
      <c r="E162" s="3">
        <f t="shared" si="21"/>
        <v>1</v>
      </c>
      <c r="F162" s="3">
        <f t="shared" si="17"/>
        <v>128.4625884625884</v>
      </c>
      <c r="G162" s="3">
        <f t="shared" si="18"/>
        <v>164.1226482701606</v>
      </c>
      <c r="H162" s="3">
        <f t="shared" si="19"/>
        <v>2.6948590381426192E-3</v>
      </c>
      <c r="I162" s="3">
        <f t="shared" si="22"/>
        <v>3.7778397730971278E-3</v>
      </c>
    </row>
    <row r="163" spans="1:9" x14ac:dyDescent="0.25">
      <c r="A163" s="1">
        <v>7</v>
      </c>
      <c r="B163" s="1">
        <v>14</v>
      </c>
      <c r="C163" s="1">
        <v>9480</v>
      </c>
      <c r="D163" s="3">
        <f t="shared" si="20"/>
        <v>6</v>
      </c>
      <c r="E163" s="3">
        <f t="shared" si="21"/>
        <v>1</v>
      </c>
      <c r="F163" s="3">
        <f t="shared" si="17"/>
        <v>123.61494361494354</v>
      </c>
      <c r="G163" s="3">
        <f t="shared" si="18"/>
        <v>157.55774233935418</v>
      </c>
      <c r="H163" s="3">
        <f t="shared" si="19"/>
        <v>2.5870646766169144E-3</v>
      </c>
      <c r="I163" s="3">
        <f t="shared" si="22"/>
        <v>3.6267261821732425E-3</v>
      </c>
    </row>
    <row r="164" spans="1:9" x14ac:dyDescent="0.25">
      <c r="A164" s="1">
        <v>7</v>
      </c>
      <c r="B164" s="1">
        <v>15</v>
      </c>
      <c r="C164" s="1">
        <v>9540</v>
      </c>
      <c r="D164" s="3">
        <f t="shared" si="20"/>
        <v>6</v>
      </c>
      <c r="E164" s="3">
        <f t="shared" si="21"/>
        <v>1</v>
      </c>
      <c r="F164" s="3">
        <f t="shared" si="17"/>
        <v>126.03876603876598</v>
      </c>
      <c r="G164" s="3">
        <f t="shared" si="18"/>
        <v>157.55774233935418</v>
      </c>
      <c r="H164" s="3">
        <f t="shared" si="19"/>
        <v>2.5870646766169144E-3</v>
      </c>
      <c r="I164" s="3">
        <f t="shared" si="22"/>
        <v>3.6267261821732425E-3</v>
      </c>
    </row>
    <row r="165" spans="1:9" x14ac:dyDescent="0.25">
      <c r="A165" s="1">
        <v>7</v>
      </c>
      <c r="B165" s="1">
        <v>16</v>
      </c>
      <c r="C165" s="1">
        <v>9600</v>
      </c>
      <c r="D165" s="3">
        <f t="shared" si="20"/>
        <v>6</v>
      </c>
      <c r="E165" s="3">
        <f t="shared" si="21"/>
        <v>1</v>
      </c>
      <c r="F165" s="3">
        <f t="shared" si="17"/>
        <v>126.03876603876598</v>
      </c>
      <c r="G165" s="3">
        <f t="shared" si="18"/>
        <v>157.55774233935418</v>
      </c>
      <c r="H165" s="3">
        <f t="shared" si="19"/>
        <v>2.5870646766169144E-3</v>
      </c>
      <c r="I165" s="3">
        <f t="shared" si="22"/>
        <v>3.6267261821732425E-3</v>
      </c>
    </row>
    <row r="166" spans="1:9" x14ac:dyDescent="0.25">
      <c r="A166" s="1">
        <v>7</v>
      </c>
      <c r="B166" s="1">
        <v>17</v>
      </c>
      <c r="C166" s="1">
        <v>9660</v>
      </c>
      <c r="D166" s="3">
        <f t="shared" si="20"/>
        <v>6</v>
      </c>
      <c r="E166" s="3">
        <f t="shared" si="21"/>
        <v>1</v>
      </c>
      <c r="F166" s="3">
        <f t="shared" si="17"/>
        <v>113.91965391965385</v>
      </c>
      <c r="G166" s="3">
        <f t="shared" si="18"/>
        <v>164.1226482701606</v>
      </c>
      <c r="H166" s="3">
        <f t="shared" si="19"/>
        <v>2.6948590381426192E-3</v>
      </c>
      <c r="I166" s="3">
        <f t="shared" si="22"/>
        <v>3.7778397730971278E-3</v>
      </c>
    </row>
    <row r="167" spans="1:9" x14ac:dyDescent="0.25">
      <c r="A167" s="1">
        <v>7</v>
      </c>
      <c r="B167" s="1">
        <v>18</v>
      </c>
      <c r="C167" s="1">
        <v>9720</v>
      </c>
      <c r="D167" s="3">
        <f t="shared" si="20"/>
        <v>6</v>
      </c>
      <c r="E167" s="3">
        <f t="shared" si="21"/>
        <v>1</v>
      </c>
      <c r="F167" s="3">
        <f t="shared" si="17"/>
        <v>116.3434763434763</v>
      </c>
      <c r="G167" s="3">
        <f t="shared" si="18"/>
        <v>164.1226482701606</v>
      </c>
      <c r="H167" s="3">
        <f t="shared" si="19"/>
        <v>2.6948590381426192E-3</v>
      </c>
      <c r="I167" s="3">
        <f t="shared" si="22"/>
        <v>3.7778397730971278E-3</v>
      </c>
    </row>
    <row r="168" spans="1:9" x14ac:dyDescent="0.25">
      <c r="A168" s="1">
        <v>7</v>
      </c>
      <c r="B168" s="1">
        <v>19</v>
      </c>
      <c r="C168" s="1">
        <v>9780</v>
      </c>
      <c r="D168" s="3">
        <f t="shared" si="20"/>
        <v>6</v>
      </c>
      <c r="E168" s="3">
        <f t="shared" si="21"/>
        <v>1</v>
      </c>
      <c r="F168" s="3">
        <f t="shared" si="17"/>
        <v>116.3434763434763</v>
      </c>
      <c r="G168" s="3">
        <f t="shared" si="18"/>
        <v>157.55774233935418</v>
      </c>
      <c r="H168" s="3">
        <f t="shared" si="19"/>
        <v>2.5870646766169144E-3</v>
      </c>
      <c r="I168" s="3">
        <f t="shared" si="22"/>
        <v>3.6267261821732425E-3</v>
      </c>
    </row>
    <row r="169" spans="1:9" x14ac:dyDescent="0.25">
      <c r="A169" s="1">
        <v>7</v>
      </c>
      <c r="B169" s="1">
        <v>20</v>
      </c>
      <c r="C169" s="1">
        <v>9840</v>
      </c>
      <c r="D169" s="3">
        <f t="shared" si="20"/>
        <v>6</v>
      </c>
      <c r="E169" s="3">
        <f t="shared" si="21"/>
        <v>1</v>
      </c>
      <c r="F169" s="3">
        <f t="shared" si="17"/>
        <v>111.49583149583144</v>
      </c>
      <c r="G169" s="3">
        <f t="shared" si="18"/>
        <v>144.42793047774131</v>
      </c>
      <c r="H169" s="3">
        <f t="shared" si="19"/>
        <v>2.3714759535655048E-3</v>
      </c>
      <c r="I169" s="3">
        <f t="shared" si="22"/>
        <v>3.3244990003254721E-3</v>
      </c>
    </row>
    <row r="170" spans="1:9" x14ac:dyDescent="0.25">
      <c r="A170" s="1">
        <v>7</v>
      </c>
      <c r="B170" s="1">
        <v>21</v>
      </c>
      <c r="C170" s="1">
        <v>9900</v>
      </c>
      <c r="D170" s="3">
        <f t="shared" si="20"/>
        <v>6</v>
      </c>
      <c r="E170" s="3">
        <f t="shared" si="21"/>
        <v>1</v>
      </c>
      <c r="F170" s="3">
        <f t="shared" si="17"/>
        <v>101.80054180054175</v>
      </c>
      <c r="G170" s="3">
        <f t="shared" si="18"/>
        <v>118.16830675451563</v>
      </c>
      <c r="H170" s="3">
        <f t="shared" si="19"/>
        <v>1.9402985074626858E-3</v>
      </c>
      <c r="I170" s="3">
        <f t="shared" si="22"/>
        <v>2.720044636629932E-3</v>
      </c>
    </row>
    <row r="171" spans="1:9" x14ac:dyDescent="0.25">
      <c r="A171" s="1">
        <v>7</v>
      </c>
      <c r="B171" s="1">
        <v>22</v>
      </c>
      <c r="C171" s="1">
        <v>9960</v>
      </c>
      <c r="D171" s="3">
        <f t="shared" si="20"/>
        <v>6</v>
      </c>
      <c r="E171" s="3">
        <f t="shared" si="21"/>
        <v>1</v>
      </c>
      <c r="F171" s="3">
        <f t="shared" si="17"/>
        <v>96.952896952896907</v>
      </c>
      <c r="G171" s="3">
        <f t="shared" si="18"/>
        <v>105.03849489290276</v>
      </c>
      <c r="H171" s="3">
        <f t="shared" si="19"/>
        <v>1.7247097844112762E-3</v>
      </c>
      <c r="I171" s="3">
        <f t="shared" si="22"/>
        <v>2.4178174547821616E-3</v>
      </c>
    </row>
    <row r="172" spans="1:9" x14ac:dyDescent="0.25">
      <c r="A172" s="1">
        <v>7</v>
      </c>
      <c r="B172" s="1">
        <v>23</v>
      </c>
      <c r="C172" s="1">
        <v>10020</v>
      </c>
      <c r="D172" s="3">
        <f t="shared" si="20"/>
        <v>6</v>
      </c>
      <c r="E172" s="3">
        <f t="shared" si="21"/>
        <v>1</v>
      </c>
      <c r="F172" s="3">
        <f t="shared" si="17"/>
        <v>89.681429681429634</v>
      </c>
      <c r="G172" s="3">
        <f t="shared" si="18"/>
        <v>78.778871169677089</v>
      </c>
      <c r="H172" s="3">
        <f t="shared" si="19"/>
        <v>1.2935323383084572E-3</v>
      </c>
      <c r="I172" s="3">
        <f t="shared" si="22"/>
        <v>1.8133630910866212E-3</v>
      </c>
    </row>
    <row r="173" spans="1:9" x14ac:dyDescent="0.25">
      <c r="A173" s="1">
        <v>8</v>
      </c>
      <c r="B173" s="1">
        <v>0</v>
      </c>
      <c r="C173" s="1">
        <v>10080</v>
      </c>
      <c r="D173" s="3">
        <f t="shared" si="20"/>
        <v>7</v>
      </c>
      <c r="E173" s="3">
        <f t="shared" si="21"/>
        <v>2</v>
      </c>
      <c r="F173" s="3">
        <f t="shared" si="17"/>
        <v>66.930930930930884</v>
      </c>
      <c r="G173" s="3">
        <f t="shared" si="18"/>
        <v>70.698986947146111</v>
      </c>
      <c r="H173" s="3">
        <f t="shared" si="19"/>
        <v>1.1608623548922054E-3</v>
      </c>
      <c r="I173" s="3">
        <f t="shared" si="22"/>
        <v>1.6273771330264552E-3</v>
      </c>
    </row>
    <row r="174" spans="1:9" x14ac:dyDescent="0.25">
      <c r="A174" s="1">
        <v>8</v>
      </c>
      <c r="B174" s="1">
        <v>1</v>
      </c>
      <c r="C174" s="1">
        <v>10140</v>
      </c>
      <c r="D174" s="3">
        <f t="shared" si="20"/>
        <v>7</v>
      </c>
      <c r="E174" s="3">
        <f t="shared" si="21"/>
        <v>2</v>
      </c>
      <c r="F174" s="3">
        <f t="shared" si="17"/>
        <v>64.540540540540505</v>
      </c>
      <c r="G174" s="3">
        <f t="shared" si="18"/>
        <v>56.559189557716884</v>
      </c>
      <c r="H174" s="3">
        <f t="shared" si="19"/>
        <v>9.2868988391376424E-4</v>
      </c>
      <c r="I174" s="3">
        <f t="shared" si="22"/>
        <v>1.3019017064211642E-3</v>
      </c>
    </row>
    <row r="175" spans="1:9" x14ac:dyDescent="0.25">
      <c r="A175" s="1">
        <v>8</v>
      </c>
      <c r="B175" s="1">
        <v>2</v>
      </c>
      <c r="C175" s="1">
        <v>10200</v>
      </c>
      <c r="D175" s="3">
        <f t="shared" si="20"/>
        <v>7</v>
      </c>
      <c r="E175" s="3">
        <f t="shared" si="21"/>
        <v>2</v>
      </c>
      <c r="F175" s="3">
        <f t="shared" si="17"/>
        <v>57.369369369369338</v>
      </c>
      <c r="G175" s="3">
        <f t="shared" si="18"/>
        <v>42.419392168287658</v>
      </c>
      <c r="H175" s="3">
        <f t="shared" si="19"/>
        <v>6.965174129353231E-4</v>
      </c>
      <c r="I175" s="3">
        <f t="shared" si="22"/>
        <v>9.7642627981587302E-4</v>
      </c>
    </row>
    <row r="176" spans="1:9" x14ac:dyDescent="0.25">
      <c r="A176" s="1">
        <v>8</v>
      </c>
      <c r="B176" s="1">
        <v>3</v>
      </c>
      <c r="C176" s="1">
        <v>10260</v>
      </c>
      <c r="D176" s="3">
        <f t="shared" si="20"/>
        <v>7</v>
      </c>
      <c r="E176" s="3">
        <f t="shared" si="21"/>
        <v>2</v>
      </c>
      <c r="F176" s="3">
        <f t="shared" si="17"/>
        <v>52.588588588588557</v>
      </c>
      <c r="G176" s="3">
        <f t="shared" si="18"/>
        <v>35.349493473573055</v>
      </c>
      <c r="H176" s="3">
        <f t="shared" si="19"/>
        <v>5.8043117744610269E-4</v>
      </c>
      <c r="I176" s="3">
        <f t="shared" si="22"/>
        <v>8.1368856651322762E-4</v>
      </c>
    </row>
    <row r="177" spans="1:9" x14ac:dyDescent="0.25">
      <c r="A177" s="1">
        <v>8</v>
      </c>
      <c r="B177" s="1">
        <v>4</v>
      </c>
      <c r="C177" s="1">
        <v>10320</v>
      </c>
      <c r="D177" s="3">
        <f t="shared" si="20"/>
        <v>7</v>
      </c>
      <c r="E177" s="3">
        <f t="shared" si="21"/>
        <v>2</v>
      </c>
      <c r="F177" s="3">
        <f t="shared" si="17"/>
        <v>52.588588588588557</v>
      </c>
      <c r="G177" s="3">
        <f t="shared" si="18"/>
        <v>35.349493473573055</v>
      </c>
      <c r="H177" s="3">
        <f t="shared" si="19"/>
        <v>5.8043117744610269E-4</v>
      </c>
      <c r="I177" s="3">
        <f t="shared" si="22"/>
        <v>8.1368856651322762E-4</v>
      </c>
    </row>
    <row r="178" spans="1:9" x14ac:dyDescent="0.25">
      <c r="A178" s="1">
        <v>8</v>
      </c>
      <c r="B178" s="1">
        <v>5</v>
      </c>
      <c r="C178" s="1">
        <v>10380</v>
      </c>
      <c r="D178" s="3">
        <f t="shared" si="20"/>
        <v>7</v>
      </c>
      <c r="E178" s="3">
        <f t="shared" si="21"/>
        <v>2</v>
      </c>
      <c r="F178" s="3">
        <f t="shared" si="17"/>
        <v>54.978978978978944</v>
      </c>
      <c r="G178" s="3">
        <f t="shared" si="18"/>
        <v>35.349493473573055</v>
      </c>
      <c r="H178" s="3">
        <f t="shared" si="19"/>
        <v>5.8043117744610269E-4</v>
      </c>
      <c r="I178" s="3">
        <f t="shared" si="22"/>
        <v>8.1368856651322762E-4</v>
      </c>
    </row>
    <row r="179" spans="1:9" x14ac:dyDescent="0.25">
      <c r="A179" s="1">
        <v>8</v>
      </c>
      <c r="B179" s="1">
        <v>6</v>
      </c>
      <c r="C179" s="1">
        <v>10440</v>
      </c>
      <c r="D179" s="3">
        <f t="shared" si="20"/>
        <v>7</v>
      </c>
      <c r="E179" s="3">
        <f t="shared" si="21"/>
        <v>2</v>
      </c>
      <c r="F179" s="3">
        <f t="shared" si="17"/>
        <v>59.759759759759731</v>
      </c>
      <c r="G179" s="3">
        <f t="shared" si="18"/>
        <v>35.349493473573055</v>
      </c>
      <c r="H179" s="3">
        <f t="shared" si="19"/>
        <v>5.8043117744610269E-4</v>
      </c>
      <c r="I179" s="3">
        <f t="shared" si="22"/>
        <v>8.1368856651322762E-4</v>
      </c>
    </row>
    <row r="180" spans="1:9" x14ac:dyDescent="0.25">
      <c r="A180" s="1">
        <v>8</v>
      </c>
      <c r="B180" s="1">
        <v>7</v>
      </c>
      <c r="C180" s="1">
        <v>10500</v>
      </c>
      <c r="D180" s="3">
        <f t="shared" si="20"/>
        <v>7</v>
      </c>
      <c r="E180" s="3">
        <f t="shared" si="21"/>
        <v>2</v>
      </c>
      <c r="F180" s="3">
        <f t="shared" si="17"/>
        <v>83.663663663663613</v>
      </c>
      <c r="G180" s="3">
        <f t="shared" si="18"/>
        <v>49.489290863002289</v>
      </c>
      <c r="H180" s="3">
        <f t="shared" si="19"/>
        <v>8.1260364842454394E-4</v>
      </c>
      <c r="I180" s="3">
        <f t="shared" si="22"/>
        <v>1.139163993118519E-3</v>
      </c>
    </row>
    <row r="181" spans="1:9" x14ac:dyDescent="0.25">
      <c r="A181" s="1">
        <v>8</v>
      </c>
      <c r="B181" s="1">
        <v>8</v>
      </c>
      <c r="C181" s="1">
        <v>10560</v>
      </c>
      <c r="D181" s="3">
        <f t="shared" si="20"/>
        <v>7</v>
      </c>
      <c r="E181" s="3">
        <f t="shared" si="21"/>
        <v>2</v>
      </c>
      <c r="F181" s="3">
        <f t="shared" si="17"/>
        <v>114.73873873873868</v>
      </c>
      <c r="G181" s="3">
        <f t="shared" si="18"/>
        <v>91.908683031289925</v>
      </c>
      <c r="H181" s="3">
        <f t="shared" si="19"/>
        <v>1.5091210613598668E-3</v>
      </c>
      <c r="I181" s="3">
        <f t="shared" si="22"/>
        <v>2.1155902729343918E-3</v>
      </c>
    </row>
    <row r="182" spans="1:9" x14ac:dyDescent="0.25">
      <c r="A182" s="1">
        <v>8</v>
      </c>
      <c r="B182" s="1">
        <v>9</v>
      </c>
      <c r="C182" s="1">
        <v>10620</v>
      </c>
      <c r="D182" s="3">
        <f t="shared" si="20"/>
        <v>7</v>
      </c>
      <c r="E182" s="3">
        <f t="shared" si="21"/>
        <v>2</v>
      </c>
      <c r="F182" s="3">
        <f t="shared" si="17"/>
        <v>133.86186186186177</v>
      </c>
      <c r="G182" s="3">
        <f t="shared" si="18"/>
        <v>155.53777128372144</v>
      </c>
      <c r="H182" s="3">
        <f t="shared" si="19"/>
        <v>2.5538971807628516E-3</v>
      </c>
      <c r="I182" s="3">
        <f t="shared" si="22"/>
        <v>3.5802296926582011E-3</v>
      </c>
    </row>
    <row r="183" spans="1:9" x14ac:dyDescent="0.25">
      <c r="A183" s="1">
        <v>8</v>
      </c>
      <c r="B183" s="1">
        <v>10</v>
      </c>
      <c r="C183" s="1">
        <v>10680</v>
      </c>
      <c r="D183" s="3">
        <f t="shared" si="20"/>
        <v>7</v>
      </c>
      <c r="E183" s="3">
        <f t="shared" si="21"/>
        <v>2</v>
      </c>
      <c r="F183" s="3">
        <f t="shared" si="17"/>
        <v>143.42342342342332</v>
      </c>
      <c r="G183" s="3">
        <f t="shared" si="18"/>
        <v>176.74746736786526</v>
      </c>
      <c r="H183" s="3">
        <f t="shared" si="19"/>
        <v>2.9021558872305135E-3</v>
      </c>
      <c r="I183" s="3">
        <f t="shared" si="22"/>
        <v>4.0684428325661378E-3</v>
      </c>
    </row>
    <row r="184" spans="1:9" x14ac:dyDescent="0.25">
      <c r="A184" s="1">
        <v>8</v>
      </c>
      <c r="B184" s="1">
        <v>11</v>
      </c>
      <c r="C184" s="1">
        <v>10740</v>
      </c>
      <c r="D184" s="3">
        <f t="shared" si="20"/>
        <v>7</v>
      </c>
      <c r="E184" s="3">
        <f t="shared" si="21"/>
        <v>2</v>
      </c>
      <c r="F184" s="3">
        <f t="shared" si="17"/>
        <v>141.03303303303295</v>
      </c>
      <c r="G184" s="3">
        <f t="shared" si="18"/>
        <v>183.81736606257985</v>
      </c>
      <c r="H184" s="3">
        <f t="shared" si="19"/>
        <v>3.0182421227197337E-3</v>
      </c>
      <c r="I184" s="3">
        <f t="shared" si="22"/>
        <v>4.2311805458687835E-3</v>
      </c>
    </row>
    <row r="185" spans="1:9" x14ac:dyDescent="0.25">
      <c r="A185" s="1">
        <v>8</v>
      </c>
      <c r="B185" s="1">
        <v>12</v>
      </c>
      <c r="C185" s="1">
        <v>10800</v>
      </c>
      <c r="D185" s="3">
        <f t="shared" si="20"/>
        <v>7</v>
      </c>
      <c r="E185" s="3">
        <f t="shared" si="21"/>
        <v>2</v>
      </c>
      <c r="F185" s="3">
        <f t="shared" si="17"/>
        <v>133.86186186186177</v>
      </c>
      <c r="G185" s="3">
        <f t="shared" si="18"/>
        <v>183.81736606257985</v>
      </c>
      <c r="H185" s="3">
        <f t="shared" si="19"/>
        <v>3.0182421227197337E-3</v>
      </c>
      <c r="I185" s="3">
        <f t="shared" si="22"/>
        <v>4.2311805458687835E-3</v>
      </c>
    </row>
    <row r="186" spans="1:9" x14ac:dyDescent="0.25">
      <c r="A186" s="1">
        <v>8</v>
      </c>
      <c r="B186" s="1">
        <v>13</v>
      </c>
      <c r="C186" s="1">
        <v>10860</v>
      </c>
      <c r="D186" s="3">
        <f t="shared" si="20"/>
        <v>7</v>
      </c>
      <c r="E186" s="3">
        <f t="shared" si="21"/>
        <v>2</v>
      </c>
      <c r="F186" s="3">
        <f t="shared" si="17"/>
        <v>126.69069069069063</v>
      </c>
      <c r="G186" s="3">
        <f t="shared" si="18"/>
        <v>176.74746736786526</v>
      </c>
      <c r="H186" s="3">
        <f t="shared" si="19"/>
        <v>2.9021558872305135E-3</v>
      </c>
      <c r="I186" s="3">
        <f t="shared" si="22"/>
        <v>4.0684428325661378E-3</v>
      </c>
    </row>
    <row r="187" spans="1:9" x14ac:dyDescent="0.25">
      <c r="A187" s="1">
        <v>8</v>
      </c>
      <c r="B187" s="1">
        <v>14</v>
      </c>
      <c r="C187" s="1">
        <v>10920</v>
      </c>
      <c r="D187" s="3">
        <f t="shared" si="20"/>
        <v>7</v>
      </c>
      <c r="E187" s="3">
        <f t="shared" si="21"/>
        <v>2</v>
      </c>
      <c r="F187" s="3">
        <f t="shared" si="17"/>
        <v>121.90990990990983</v>
      </c>
      <c r="G187" s="3">
        <f t="shared" si="18"/>
        <v>169.67756867315063</v>
      </c>
      <c r="H187" s="3">
        <f t="shared" si="19"/>
        <v>2.7860696517412924E-3</v>
      </c>
      <c r="I187" s="3">
        <f t="shared" si="22"/>
        <v>3.9057051192634921E-3</v>
      </c>
    </row>
    <row r="188" spans="1:9" x14ac:dyDescent="0.25">
      <c r="A188" s="1">
        <v>8</v>
      </c>
      <c r="B188" s="1">
        <v>15</v>
      </c>
      <c r="C188" s="1">
        <v>10980</v>
      </c>
      <c r="D188" s="3">
        <f t="shared" si="20"/>
        <v>7</v>
      </c>
      <c r="E188" s="3">
        <f t="shared" si="21"/>
        <v>2</v>
      </c>
      <c r="F188" s="3">
        <f t="shared" si="17"/>
        <v>124.30030030030024</v>
      </c>
      <c r="G188" s="3">
        <f t="shared" si="18"/>
        <v>169.67756867315063</v>
      </c>
      <c r="H188" s="3">
        <f t="shared" si="19"/>
        <v>2.7860696517412924E-3</v>
      </c>
      <c r="I188" s="3">
        <f t="shared" si="22"/>
        <v>3.9057051192634921E-3</v>
      </c>
    </row>
    <row r="189" spans="1:9" x14ac:dyDescent="0.25">
      <c r="A189" s="1">
        <v>8</v>
      </c>
      <c r="B189" s="1">
        <v>16</v>
      </c>
      <c r="C189" s="1">
        <v>11040</v>
      </c>
      <c r="D189" s="3">
        <f t="shared" si="20"/>
        <v>7</v>
      </c>
      <c r="E189" s="3">
        <f t="shared" si="21"/>
        <v>2</v>
      </c>
      <c r="F189" s="3">
        <f t="shared" si="17"/>
        <v>124.30030030030024</v>
      </c>
      <c r="G189" s="3">
        <f t="shared" si="18"/>
        <v>169.67756867315063</v>
      </c>
      <c r="H189" s="3">
        <f t="shared" si="19"/>
        <v>2.7860696517412924E-3</v>
      </c>
      <c r="I189" s="3">
        <f t="shared" si="22"/>
        <v>3.9057051192634921E-3</v>
      </c>
    </row>
    <row r="190" spans="1:9" x14ac:dyDescent="0.25">
      <c r="A190" s="1">
        <v>8</v>
      </c>
      <c r="B190" s="1">
        <v>17</v>
      </c>
      <c r="C190" s="1">
        <v>11100</v>
      </c>
      <c r="D190" s="3">
        <f t="shared" si="20"/>
        <v>7</v>
      </c>
      <c r="E190" s="3">
        <f t="shared" si="21"/>
        <v>2</v>
      </c>
      <c r="F190" s="3">
        <f t="shared" si="17"/>
        <v>112.34834834834828</v>
      </c>
      <c r="G190" s="3">
        <f t="shared" si="18"/>
        <v>176.74746736786526</v>
      </c>
      <c r="H190" s="3">
        <f t="shared" si="19"/>
        <v>2.9021558872305135E-3</v>
      </c>
      <c r="I190" s="3">
        <f t="shared" si="22"/>
        <v>4.0684428325661378E-3</v>
      </c>
    </row>
    <row r="191" spans="1:9" x14ac:dyDescent="0.25">
      <c r="A191" s="1">
        <v>8</v>
      </c>
      <c r="B191" s="1">
        <v>18</v>
      </c>
      <c r="C191" s="1">
        <v>11160</v>
      </c>
      <c r="D191" s="3">
        <f t="shared" si="20"/>
        <v>7</v>
      </c>
      <c r="E191" s="3">
        <f t="shared" si="21"/>
        <v>2</v>
      </c>
      <c r="F191" s="3">
        <f t="shared" si="17"/>
        <v>114.73873873873868</v>
      </c>
      <c r="G191" s="3">
        <f t="shared" si="18"/>
        <v>176.74746736786526</v>
      </c>
      <c r="H191" s="3">
        <f t="shared" si="19"/>
        <v>2.9021558872305135E-3</v>
      </c>
      <c r="I191" s="3">
        <f t="shared" si="22"/>
        <v>4.0684428325661378E-3</v>
      </c>
    </row>
    <row r="192" spans="1:9" x14ac:dyDescent="0.25">
      <c r="A192" s="1">
        <v>8</v>
      </c>
      <c r="B192" s="1">
        <v>19</v>
      </c>
      <c r="C192" s="1">
        <v>11220</v>
      </c>
      <c r="D192" s="3">
        <f t="shared" si="20"/>
        <v>7</v>
      </c>
      <c r="E192" s="3">
        <f t="shared" si="21"/>
        <v>2</v>
      </c>
      <c r="F192" s="3">
        <f t="shared" si="17"/>
        <v>114.73873873873868</v>
      </c>
      <c r="G192" s="3">
        <f t="shared" si="18"/>
        <v>169.67756867315063</v>
      </c>
      <c r="H192" s="3">
        <f t="shared" si="19"/>
        <v>2.7860696517412924E-3</v>
      </c>
      <c r="I192" s="3">
        <f t="shared" si="22"/>
        <v>3.9057051192634921E-3</v>
      </c>
    </row>
    <row r="193" spans="1:9" x14ac:dyDescent="0.25">
      <c r="A193" s="1">
        <v>8</v>
      </c>
      <c r="B193" s="1">
        <v>20</v>
      </c>
      <c r="C193" s="1">
        <v>11280</v>
      </c>
      <c r="D193" s="3">
        <f t="shared" si="20"/>
        <v>7</v>
      </c>
      <c r="E193" s="3">
        <f t="shared" si="21"/>
        <v>2</v>
      </c>
      <c r="F193" s="3">
        <f t="shared" si="17"/>
        <v>109.95795795795789</v>
      </c>
      <c r="G193" s="3">
        <f t="shared" si="18"/>
        <v>155.53777128372144</v>
      </c>
      <c r="H193" s="3">
        <f t="shared" si="19"/>
        <v>2.5538971807628516E-3</v>
      </c>
      <c r="I193" s="3">
        <f t="shared" si="22"/>
        <v>3.5802296926582011E-3</v>
      </c>
    </row>
    <row r="194" spans="1:9" x14ac:dyDescent="0.25">
      <c r="A194" s="1">
        <v>8</v>
      </c>
      <c r="B194" s="1">
        <v>21</v>
      </c>
      <c r="C194" s="1">
        <v>11340</v>
      </c>
      <c r="D194" s="3">
        <f t="shared" si="20"/>
        <v>7</v>
      </c>
      <c r="E194" s="3">
        <f t="shared" si="21"/>
        <v>2</v>
      </c>
      <c r="F194" s="3">
        <f t="shared" si="17"/>
        <v>100.39639639639634</v>
      </c>
      <c r="G194" s="3">
        <f t="shared" si="18"/>
        <v>127.25817650486297</v>
      </c>
      <c r="H194" s="3">
        <f t="shared" si="19"/>
        <v>2.0895522388059695E-3</v>
      </c>
      <c r="I194" s="3">
        <f t="shared" si="22"/>
        <v>2.9292788394476195E-3</v>
      </c>
    </row>
    <row r="195" spans="1:9" x14ac:dyDescent="0.25">
      <c r="A195" s="1">
        <v>8</v>
      </c>
      <c r="B195" s="1">
        <v>22</v>
      </c>
      <c r="C195" s="1">
        <v>11400</v>
      </c>
      <c r="D195" s="3">
        <f t="shared" si="20"/>
        <v>7</v>
      </c>
      <c r="E195" s="3">
        <f t="shared" si="21"/>
        <v>2</v>
      </c>
      <c r="F195" s="3">
        <f t="shared" si="17"/>
        <v>95.615615615615567</v>
      </c>
      <c r="G195" s="3">
        <f t="shared" si="18"/>
        <v>113.11837911543377</v>
      </c>
      <c r="H195" s="3">
        <f t="shared" si="19"/>
        <v>1.8573797678275285E-3</v>
      </c>
      <c r="I195" s="3">
        <f t="shared" si="22"/>
        <v>2.6038034128423285E-3</v>
      </c>
    </row>
    <row r="196" spans="1:9" x14ac:dyDescent="0.25">
      <c r="A196" s="1">
        <v>8</v>
      </c>
      <c r="B196" s="1">
        <v>23</v>
      </c>
      <c r="C196" s="1">
        <v>11460</v>
      </c>
      <c r="D196" s="3">
        <f t="shared" si="20"/>
        <v>7</v>
      </c>
      <c r="E196" s="3">
        <f t="shared" si="21"/>
        <v>2</v>
      </c>
      <c r="F196" s="3">
        <f t="shared" si="17"/>
        <v>88.444444444444386</v>
      </c>
      <c r="G196" s="3">
        <f t="shared" si="18"/>
        <v>84.838784336575316</v>
      </c>
      <c r="H196" s="3">
        <f t="shared" si="19"/>
        <v>1.3930348258706462E-3</v>
      </c>
      <c r="I196" s="3">
        <f t="shared" si="22"/>
        <v>1.952852559631746E-3</v>
      </c>
    </row>
    <row r="197" spans="1:9" x14ac:dyDescent="0.25">
      <c r="A197" s="1">
        <v>9</v>
      </c>
      <c r="B197" s="1">
        <v>0</v>
      </c>
      <c r="C197" s="1">
        <v>11520</v>
      </c>
      <c r="D197" s="3">
        <f t="shared" si="20"/>
        <v>1</v>
      </c>
      <c r="E197" s="3">
        <f t="shared" si="21"/>
        <v>2</v>
      </c>
      <c r="F197" s="3">
        <f t="shared" ref="F197:F260" si="23">VLOOKUP(B197,T_comp_hour,3,0)*VLOOKUP(D197,T_comp_weekday,3,0)*VLOOKUP(E197,T_comp_WoW,2,0)*$Y$5</f>
        <v>68.80312480312476</v>
      </c>
      <c r="G197" s="3">
        <f t="shared" ref="G197:G260" si="24">VLOOKUP(B197,T_DD_comp_hour,3,0)*VLOOKUP(D197,T_DD_comp_weekday,3,0)*VLOOKUP(E197,T_DD_comp_WoW,3,0)*SUM(F:F)*c_direct_uplift</f>
        <v>80.798842225309826</v>
      </c>
      <c r="H197" s="3">
        <f t="shared" ref="H197:H260" si="25">VLOOKUP(B197,T_DD_comp_hour,3,0)*VLOOKUP(D197,T_DD_comp_weekday,3,0)*VLOOKUP(E197,T_DD_comp_WoW,3,0)</f>
        <v>1.3266998341625203E-3</v>
      </c>
      <c r="I197" s="3">
        <f t="shared" si="22"/>
        <v>1.859859580601663E-3</v>
      </c>
    </row>
    <row r="198" spans="1:9" x14ac:dyDescent="0.25">
      <c r="A198" s="1">
        <v>9</v>
      </c>
      <c r="B198" s="1">
        <v>1</v>
      </c>
      <c r="C198" s="1">
        <v>11580</v>
      </c>
      <c r="D198" s="3">
        <f t="shared" ref="D198:D261" si="26">IF(MOD(A198-1,7)=0,7,MOD(A198-1,7))</f>
        <v>1</v>
      </c>
      <c r="E198" s="3">
        <f t="shared" ref="E198:E261" si="27">CEILING((C198+0.001)/(7*24*60),1)</f>
        <v>2</v>
      </c>
      <c r="F198" s="3">
        <f t="shared" si="23"/>
        <v>66.345870345870324</v>
      </c>
      <c r="G198" s="3">
        <f t="shared" si="24"/>
        <v>64.639073780247855</v>
      </c>
      <c r="H198" s="3">
        <f t="shared" si="25"/>
        <v>1.0613598673300162E-3</v>
      </c>
      <c r="I198" s="3">
        <f t="shared" ref="I198:I261" si="28">H198/SUM(H:H)</f>
        <v>1.4878876644813302E-3</v>
      </c>
    </row>
    <row r="199" spans="1:9" x14ac:dyDescent="0.25">
      <c r="A199" s="1">
        <v>9</v>
      </c>
      <c r="B199" s="1">
        <v>2</v>
      </c>
      <c r="C199" s="1">
        <v>11640</v>
      </c>
      <c r="D199" s="3">
        <f t="shared" si="26"/>
        <v>1</v>
      </c>
      <c r="E199" s="3">
        <f t="shared" si="27"/>
        <v>2</v>
      </c>
      <c r="F199" s="3">
        <f t="shared" si="23"/>
        <v>58.974106974106952</v>
      </c>
      <c r="G199" s="3">
        <f t="shared" si="24"/>
        <v>48.479305335185899</v>
      </c>
      <c r="H199" s="3">
        <f t="shared" si="25"/>
        <v>7.9601990049751208E-4</v>
      </c>
      <c r="I199" s="3">
        <f t="shared" si="28"/>
        <v>1.1159157483609976E-3</v>
      </c>
    </row>
    <row r="200" spans="1:9" x14ac:dyDescent="0.25">
      <c r="A200" s="1">
        <v>9</v>
      </c>
      <c r="B200" s="1">
        <v>3</v>
      </c>
      <c r="C200" s="1">
        <v>11700</v>
      </c>
      <c r="D200" s="3">
        <f t="shared" si="26"/>
        <v>1</v>
      </c>
      <c r="E200" s="3">
        <f t="shared" si="27"/>
        <v>2</v>
      </c>
      <c r="F200" s="3">
        <f t="shared" si="23"/>
        <v>54.059598059598038</v>
      </c>
      <c r="G200" s="3">
        <f t="shared" si="24"/>
        <v>40.399421112654913</v>
      </c>
      <c r="H200" s="3">
        <f t="shared" si="25"/>
        <v>6.6334991708126014E-4</v>
      </c>
      <c r="I200" s="3">
        <f t="shared" si="28"/>
        <v>9.2992979030083152E-4</v>
      </c>
    </row>
    <row r="201" spans="1:9" x14ac:dyDescent="0.25">
      <c r="A201" s="1">
        <v>9</v>
      </c>
      <c r="B201" s="1">
        <v>4</v>
      </c>
      <c r="C201" s="1">
        <v>11760</v>
      </c>
      <c r="D201" s="3">
        <f t="shared" si="26"/>
        <v>1</v>
      </c>
      <c r="E201" s="3">
        <f t="shared" si="27"/>
        <v>2</v>
      </c>
      <c r="F201" s="3">
        <f t="shared" si="23"/>
        <v>54.059598059598038</v>
      </c>
      <c r="G201" s="3">
        <f t="shared" si="24"/>
        <v>40.399421112654913</v>
      </c>
      <c r="H201" s="3">
        <f t="shared" si="25"/>
        <v>6.6334991708126014E-4</v>
      </c>
      <c r="I201" s="3">
        <f t="shared" si="28"/>
        <v>9.2992979030083152E-4</v>
      </c>
    </row>
    <row r="202" spans="1:9" x14ac:dyDescent="0.25">
      <c r="A202" s="1">
        <v>9</v>
      </c>
      <c r="B202" s="1">
        <v>5</v>
      </c>
      <c r="C202" s="1">
        <v>11820</v>
      </c>
      <c r="D202" s="3">
        <f t="shared" si="26"/>
        <v>1</v>
      </c>
      <c r="E202" s="3">
        <f t="shared" si="27"/>
        <v>2</v>
      </c>
      <c r="F202" s="3">
        <f t="shared" si="23"/>
        <v>56.516852516852495</v>
      </c>
      <c r="G202" s="3">
        <f t="shared" si="24"/>
        <v>40.399421112654913</v>
      </c>
      <c r="H202" s="3">
        <f t="shared" si="25"/>
        <v>6.6334991708126014E-4</v>
      </c>
      <c r="I202" s="3">
        <f t="shared" si="28"/>
        <v>9.2992979030083152E-4</v>
      </c>
    </row>
    <row r="203" spans="1:9" x14ac:dyDescent="0.25">
      <c r="A203" s="1">
        <v>9</v>
      </c>
      <c r="B203" s="1">
        <v>6</v>
      </c>
      <c r="C203" s="1">
        <v>11880</v>
      </c>
      <c r="D203" s="3">
        <f t="shared" si="26"/>
        <v>1</v>
      </c>
      <c r="E203" s="3">
        <f t="shared" si="27"/>
        <v>2</v>
      </c>
      <c r="F203" s="3">
        <f t="shared" si="23"/>
        <v>61.43136143136141</v>
      </c>
      <c r="G203" s="3">
        <f t="shared" si="24"/>
        <v>40.399421112654913</v>
      </c>
      <c r="H203" s="3">
        <f t="shared" si="25"/>
        <v>6.6334991708126014E-4</v>
      </c>
      <c r="I203" s="3">
        <f t="shared" si="28"/>
        <v>9.2992979030083152E-4</v>
      </c>
    </row>
    <row r="204" spans="1:9" x14ac:dyDescent="0.25">
      <c r="A204" s="1">
        <v>9</v>
      </c>
      <c r="B204" s="1">
        <v>7</v>
      </c>
      <c r="C204" s="1">
        <v>11940</v>
      </c>
      <c r="D204" s="3">
        <f t="shared" si="26"/>
        <v>1</v>
      </c>
      <c r="E204" s="3">
        <f t="shared" si="27"/>
        <v>2</v>
      </c>
      <c r="F204" s="3">
        <f t="shared" si="23"/>
        <v>86.003906003905968</v>
      </c>
      <c r="G204" s="3">
        <f t="shared" si="24"/>
        <v>56.559189557716891</v>
      </c>
      <c r="H204" s="3">
        <f t="shared" si="25"/>
        <v>9.2868988391376435E-4</v>
      </c>
      <c r="I204" s="3">
        <f t="shared" si="28"/>
        <v>1.3019017064211642E-3</v>
      </c>
    </row>
    <row r="205" spans="1:9" x14ac:dyDescent="0.25">
      <c r="A205" s="1">
        <v>9</v>
      </c>
      <c r="B205" s="1">
        <v>8</v>
      </c>
      <c r="C205" s="1">
        <v>12000</v>
      </c>
      <c r="D205" s="3">
        <f t="shared" si="26"/>
        <v>1</v>
      </c>
      <c r="E205" s="3">
        <f t="shared" si="27"/>
        <v>2</v>
      </c>
      <c r="F205" s="3">
        <f t="shared" si="23"/>
        <v>117.9482139482139</v>
      </c>
      <c r="G205" s="3">
        <f t="shared" si="24"/>
        <v>105.03849489290279</v>
      </c>
      <c r="H205" s="3">
        <f t="shared" si="25"/>
        <v>1.7247097844112764E-3</v>
      </c>
      <c r="I205" s="3">
        <f t="shared" si="28"/>
        <v>2.4178174547821621E-3</v>
      </c>
    </row>
    <row r="206" spans="1:9" x14ac:dyDescent="0.25">
      <c r="A206" s="1">
        <v>9</v>
      </c>
      <c r="B206" s="1">
        <v>9</v>
      </c>
      <c r="C206" s="1">
        <v>12060</v>
      </c>
      <c r="D206" s="3">
        <f t="shared" si="26"/>
        <v>1</v>
      </c>
      <c r="E206" s="3">
        <f t="shared" si="27"/>
        <v>2</v>
      </c>
      <c r="F206" s="3">
        <f t="shared" si="23"/>
        <v>137.60624960624952</v>
      </c>
      <c r="G206" s="3">
        <f t="shared" si="24"/>
        <v>177.75745289568164</v>
      </c>
      <c r="H206" s="3">
        <f t="shared" si="25"/>
        <v>2.9187396351575447E-3</v>
      </c>
      <c r="I206" s="3">
        <f t="shared" si="28"/>
        <v>4.0916910773236585E-3</v>
      </c>
    </row>
    <row r="207" spans="1:9" x14ac:dyDescent="0.25">
      <c r="A207" s="1">
        <v>9</v>
      </c>
      <c r="B207" s="1">
        <v>10</v>
      </c>
      <c r="C207" s="1">
        <v>12120</v>
      </c>
      <c r="D207" s="3">
        <f t="shared" si="26"/>
        <v>1</v>
      </c>
      <c r="E207" s="3">
        <f t="shared" si="27"/>
        <v>2</v>
      </c>
      <c r="F207" s="3">
        <f t="shared" si="23"/>
        <v>147.43526743526735</v>
      </c>
      <c r="G207" s="3">
        <f t="shared" si="24"/>
        <v>201.99710556327457</v>
      </c>
      <c r="H207" s="3">
        <f t="shared" si="25"/>
        <v>3.3167495854063006E-3</v>
      </c>
      <c r="I207" s="3">
        <f t="shared" si="28"/>
        <v>4.6496489515041569E-3</v>
      </c>
    </row>
    <row r="208" spans="1:9" x14ac:dyDescent="0.25">
      <c r="A208" s="1">
        <v>9</v>
      </c>
      <c r="B208" s="1">
        <v>11</v>
      </c>
      <c r="C208" s="1">
        <v>12180</v>
      </c>
      <c r="D208" s="3">
        <f t="shared" si="26"/>
        <v>1</v>
      </c>
      <c r="E208" s="3">
        <f t="shared" si="27"/>
        <v>2</v>
      </c>
      <c r="F208" s="3">
        <f t="shared" si="23"/>
        <v>144.97801297801291</v>
      </c>
      <c r="G208" s="3">
        <f t="shared" si="24"/>
        <v>210.07698978580558</v>
      </c>
      <c r="H208" s="3">
        <f t="shared" si="25"/>
        <v>3.4494195688225529E-3</v>
      </c>
      <c r="I208" s="3">
        <f t="shared" si="28"/>
        <v>4.8356349095643241E-3</v>
      </c>
    </row>
    <row r="209" spans="1:9" x14ac:dyDescent="0.25">
      <c r="A209" s="1">
        <v>9</v>
      </c>
      <c r="B209" s="1">
        <v>12</v>
      </c>
      <c r="C209" s="1">
        <v>12240</v>
      </c>
      <c r="D209" s="3">
        <f t="shared" si="26"/>
        <v>1</v>
      </c>
      <c r="E209" s="3">
        <f t="shared" si="27"/>
        <v>2</v>
      </c>
      <c r="F209" s="3">
        <f t="shared" si="23"/>
        <v>137.60624960624952</v>
      </c>
      <c r="G209" s="3">
        <f t="shared" si="24"/>
        <v>210.07698978580558</v>
      </c>
      <c r="H209" s="3">
        <f t="shared" si="25"/>
        <v>3.4494195688225529E-3</v>
      </c>
      <c r="I209" s="3">
        <f t="shared" si="28"/>
        <v>4.8356349095643241E-3</v>
      </c>
    </row>
    <row r="210" spans="1:9" x14ac:dyDescent="0.25">
      <c r="A210" s="1">
        <v>9</v>
      </c>
      <c r="B210" s="1">
        <v>13</v>
      </c>
      <c r="C210" s="1">
        <v>12300</v>
      </c>
      <c r="D210" s="3">
        <f t="shared" si="26"/>
        <v>1</v>
      </c>
      <c r="E210" s="3">
        <f t="shared" si="27"/>
        <v>2</v>
      </c>
      <c r="F210" s="3">
        <f t="shared" si="23"/>
        <v>130.23448623448618</v>
      </c>
      <c r="G210" s="3">
        <f t="shared" si="24"/>
        <v>201.99710556327457</v>
      </c>
      <c r="H210" s="3">
        <f t="shared" si="25"/>
        <v>3.3167495854063006E-3</v>
      </c>
      <c r="I210" s="3">
        <f t="shared" si="28"/>
        <v>4.6496489515041569E-3</v>
      </c>
    </row>
    <row r="211" spans="1:9" x14ac:dyDescent="0.25">
      <c r="A211" s="1">
        <v>9</v>
      </c>
      <c r="B211" s="1">
        <v>14</v>
      </c>
      <c r="C211" s="1">
        <v>12360</v>
      </c>
      <c r="D211" s="3">
        <f t="shared" si="26"/>
        <v>1</v>
      </c>
      <c r="E211" s="3">
        <f t="shared" si="27"/>
        <v>2</v>
      </c>
      <c r="F211" s="3">
        <f t="shared" si="23"/>
        <v>125.31997731997726</v>
      </c>
      <c r="G211" s="3">
        <f t="shared" si="24"/>
        <v>193.91722134074359</v>
      </c>
      <c r="H211" s="3">
        <f t="shared" si="25"/>
        <v>3.1840796019900483E-3</v>
      </c>
      <c r="I211" s="3">
        <f t="shared" si="28"/>
        <v>4.4636629934439905E-3</v>
      </c>
    </row>
    <row r="212" spans="1:9" x14ac:dyDescent="0.25">
      <c r="A212" s="1">
        <v>9</v>
      </c>
      <c r="B212" s="1">
        <v>15</v>
      </c>
      <c r="C212" s="1">
        <v>12420</v>
      </c>
      <c r="D212" s="3">
        <f t="shared" si="26"/>
        <v>1</v>
      </c>
      <c r="E212" s="3">
        <f t="shared" si="27"/>
        <v>2</v>
      </c>
      <c r="F212" s="3">
        <f t="shared" si="23"/>
        <v>127.77723177723173</v>
      </c>
      <c r="G212" s="3">
        <f t="shared" si="24"/>
        <v>193.91722134074359</v>
      </c>
      <c r="H212" s="3">
        <f t="shared" si="25"/>
        <v>3.1840796019900483E-3</v>
      </c>
      <c r="I212" s="3">
        <f t="shared" si="28"/>
        <v>4.4636629934439905E-3</v>
      </c>
    </row>
    <row r="213" spans="1:9" x14ac:dyDescent="0.25">
      <c r="A213" s="1">
        <v>9</v>
      </c>
      <c r="B213" s="1">
        <v>16</v>
      </c>
      <c r="C213" s="1">
        <v>12480</v>
      </c>
      <c r="D213" s="3">
        <f t="shared" si="26"/>
        <v>1</v>
      </c>
      <c r="E213" s="3">
        <f t="shared" si="27"/>
        <v>2</v>
      </c>
      <c r="F213" s="3">
        <f t="shared" si="23"/>
        <v>127.77723177723173</v>
      </c>
      <c r="G213" s="3">
        <f t="shared" si="24"/>
        <v>193.91722134074359</v>
      </c>
      <c r="H213" s="3">
        <f t="shared" si="25"/>
        <v>3.1840796019900483E-3</v>
      </c>
      <c r="I213" s="3">
        <f t="shared" si="28"/>
        <v>4.4636629934439905E-3</v>
      </c>
    </row>
    <row r="214" spans="1:9" x14ac:dyDescent="0.25">
      <c r="A214" s="1">
        <v>9</v>
      </c>
      <c r="B214" s="1">
        <v>17</v>
      </c>
      <c r="C214" s="1">
        <v>12540</v>
      </c>
      <c r="D214" s="3">
        <f t="shared" si="26"/>
        <v>1</v>
      </c>
      <c r="E214" s="3">
        <f t="shared" si="27"/>
        <v>2</v>
      </c>
      <c r="F214" s="3">
        <f t="shared" si="23"/>
        <v>115.49095949095944</v>
      </c>
      <c r="G214" s="3">
        <f t="shared" si="24"/>
        <v>201.99710556327457</v>
      </c>
      <c r="H214" s="3">
        <f t="shared" si="25"/>
        <v>3.3167495854063006E-3</v>
      </c>
      <c r="I214" s="3">
        <f t="shared" si="28"/>
        <v>4.6496489515041569E-3</v>
      </c>
    </row>
    <row r="215" spans="1:9" x14ac:dyDescent="0.25">
      <c r="A215" s="1">
        <v>9</v>
      </c>
      <c r="B215" s="1">
        <v>18</v>
      </c>
      <c r="C215" s="1">
        <v>12600</v>
      </c>
      <c r="D215" s="3">
        <f t="shared" si="26"/>
        <v>1</v>
      </c>
      <c r="E215" s="3">
        <f t="shared" si="27"/>
        <v>2</v>
      </c>
      <c r="F215" s="3">
        <f t="shared" si="23"/>
        <v>117.9482139482139</v>
      </c>
      <c r="G215" s="3">
        <f t="shared" si="24"/>
        <v>201.99710556327457</v>
      </c>
      <c r="H215" s="3">
        <f t="shared" si="25"/>
        <v>3.3167495854063006E-3</v>
      </c>
      <c r="I215" s="3">
        <f t="shared" si="28"/>
        <v>4.6496489515041569E-3</v>
      </c>
    </row>
    <row r="216" spans="1:9" x14ac:dyDescent="0.25">
      <c r="A216" s="1">
        <v>9</v>
      </c>
      <c r="B216" s="1">
        <v>19</v>
      </c>
      <c r="C216" s="1">
        <v>12660</v>
      </c>
      <c r="D216" s="3">
        <f t="shared" si="26"/>
        <v>1</v>
      </c>
      <c r="E216" s="3">
        <f t="shared" si="27"/>
        <v>2</v>
      </c>
      <c r="F216" s="3">
        <f t="shared" si="23"/>
        <v>117.9482139482139</v>
      </c>
      <c r="G216" s="3">
        <f t="shared" si="24"/>
        <v>193.91722134074359</v>
      </c>
      <c r="H216" s="3">
        <f t="shared" si="25"/>
        <v>3.1840796019900483E-3</v>
      </c>
      <c r="I216" s="3">
        <f t="shared" si="28"/>
        <v>4.4636629934439905E-3</v>
      </c>
    </row>
    <row r="217" spans="1:9" x14ac:dyDescent="0.25">
      <c r="A217" s="1">
        <v>9</v>
      </c>
      <c r="B217" s="1">
        <v>20</v>
      </c>
      <c r="C217" s="1">
        <v>12720</v>
      </c>
      <c r="D217" s="3">
        <f t="shared" si="26"/>
        <v>1</v>
      </c>
      <c r="E217" s="3">
        <f t="shared" si="27"/>
        <v>2</v>
      </c>
      <c r="F217" s="3">
        <f t="shared" si="23"/>
        <v>113.03370503370499</v>
      </c>
      <c r="G217" s="3">
        <f t="shared" si="24"/>
        <v>177.75745289568164</v>
      </c>
      <c r="H217" s="3">
        <f t="shared" si="25"/>
        <v>2.9187396351575447E-3</v>
      </c>
      <c r="I217" s="3">
        <f t="shared" si="28"/>
        <v>4.0916910773236585E-3</v>
      </c>
    </row>
    <row r="218" spans="1:9" x14ac:dyDescent="0.25">
      <c r="A218" s="1">
        <v>9</v>
      </c>
      <c r="B218" s="1">
        <v>21</v>
      </c>
      <c r="C218" s="1">
        <v>12780</v>
      </c>
      <c r="D218" s="3">
        <f t="shared" si="26"/>
        <v>1</v>
      </c>
      <c r="E218" s="3">
        <f t="shared" si="27"/>
        <v>2</v>
      </c>
      <c r="F218" s="3">
        <f t="shared" si="23"/>
        <v>103.20468720468716</v>
      </c>
      <c r="G218" s="3">
        <f t="shared" si="24"/>
        <v>145.4379160055577</v>
      </c>
      <c r="H218" s="3">
        <f t="shared" si="25"/>
        <v>2.3880597014925365E-3</v>
      </c>
      <c r="I218" s="3">
        <f t="shared" si="28"/>
        <v>3.3477472450829933E-3</v>
      </c>
    </row>
    <row r="219" spans="1:9" x14ac:dyDescent="0.25">
      <c r="A219" s="1">
        <v>9</v>
      </c>
      <c r="B219" s="1">
        <v>22</v>
      </c>
      <c r="C219" s="1">
        <v>12840</v>
      </c>
      <c r="D219" s="3">
        <f t="shared" si="26"/>
        <v>1</v>
      </c>
      <c r="E219" s="3">
        <f t="shared" si="27"/>
        <v>2</v>
      </c>
      <c r="F219" s="3">
        <f t="shared" si="23"/>
        <v>98.290178290178261</v>
      </c>
      <c r="G219" s="3">
        <f t="shared" si="24"/>
        <v>129.27814756049571</v>
      </c>
      <c r="H219" s="3">
        <f t="shared" si="25"/>
        <v>2.1227197346600324E-3</v>
      </c>
      <c r="I219" s="3">
        <f t="shared" si="28"/>
        <v>2.9757753289626604E-3</v>
      </c>
    </row>
    <row r="220" spans="1:9" x14ac:dyDescent="0.25">
      <c r="A220" s="1">
        <v>9</v>
      </c>
      <c r="B220" s="1">
        <v>23</v>
      </c>
      <c r="C220" s="1">
        <v>12900</v>
      </c>
      <c r="D220" s="3">
        <f t="shared" si="26"/>
        <v>1</v>
      </c>
      <c r="E220" s="3">
        <f t="shared" si="27"/>
        <v>2</v>
      </c>
      <c r="F220" s="3">
        <f t="shared" si="23"/>
        <v>90.918414918414868</v>
      </c>
      <c r="G220" s="3">
        <f t="shared" si="24"/>
        <v>96.958610670371797</v>
      </c>
      <c r="H220" s="3">
        <f t="shared" si="25"/>
        <v>1.5920398009950242E-3</v>
      </c>
      <c r="I220" s="3">
        <f t="shared" si="28"/>
        <v>2.2318314967219952E-3</v>
      </c>
    </row>
    <row r="221" spans="1:9" x14ac:dyDescent="0.25">
      <c r="A221" s="1">
        <v>10</v>
      </c>
      <c r="B221" s="1">
        <v>0</v>
      </c>
      <c r="C221" s="1">
        <v>12960</v>
      </c>
      <c r="D221" s="3">
        <f t="shared" si="26"/>
        <v>2</v>
      </c>
      <c r="E221" s="3">
        <f t="shared" si="27"/>
        <v>2</v>
      </c>
      <c r="F221" s="3">
        <f t="shared" si="23"/>
        <v>64.590688590688558</v>
      </c>
      <c r="G221" s="3">
        <f t="shared" si="24"/>
        <v>75.748914586227968</v>
      </c>
      <c r="H221" s="3">
        <f t="shared" si="25"/>
        <v>1.2437810945273627E-3</v>
      </c>
      <c r="I221" s="3">
        <f t="shared" si="28"/>
        <v>1.7436183568140589E-3</v>
      </c>
    </row>
    <row r="222" spans="1:9" x14ac:dyDescent="0.25">
      <c r="A222" s="1">
        <v>10</v>
      </c>
      <c r="B222" s="1">
        <v>1</v>
      </c>
      <c r="C222" s="1">
        <v>13020</v>
      </c>
      <c r="D222" s="3">
        <f t="shared" si="26"/>
        <v>2</v>
      </c>
      <c r="E222" s="3">
        <f t="shared" si="27"/>
        <v>2</v>
      </c>
      <c r="F222" s="3">
        <f t="shared" si="23"/>
        <v>62.283878283878266</v>
      </c>
      <c r="G222" s="3">
        <f t="shared" si="24"/>
        <v>60.599131668982366</v>
      </c>
      <c r="H222" s="3">
        <f t="shared" si="25"/>
        <v>9.9502487562189005E-4</v>
      </c>
      <c r="I222" s="3">
        <f t="shared" si="28"/>
        <v>1.394894685451247E-3</v>
      </c>
    </row>
    <row r="223" spans="1:9" x14ac:dyDescent="0.25">
      <c r="A223" s="1">
        <v>10</v>
      </c>
      <c r="B223" s="1">
        <v>2</v>
      </c>
      <c r="C223" s="1">
        <v>13080</v>
      </c>
      <c r="D223" s="3">
        <f t="shared" si="26"/>
        <v>2</v>
      </c>
      <c r="E223" s="3">
        <f t="shared" si="27"/>
        <v>2</v>
      </c>
      <c r="F223" s="3">
        <f t="shared" si="23"/>
        <v>55.363447363447342</v>
      </c>
      <c r="G223" s="3">
        <f t="shared" si="24"/>
        <v>45.449348751736778</v>
      </c>
      <c r="H223" s="3">
        <f t="shared" si="25"/>
        <v>7.4626865671641759E-4</v>
      </c>
      <c r="I223" s="3">
        <f t="shared" si="28"/>
        <v>1.0461710140884353E-3</v>
      </c>
    </row>
    <row r="224" spans="1:9" x14ac:dyDescent="0.25">
      <c r="A224" s="1">
        <v>10</v>
      </c>
      <c r="B224" s="1">
        <v>3</v>
      </c>
      <c r="C224" s="1">
        <v>13140</v>
      </c>
      <c r="D224" s="3">
        <f t="shared" si="26"/>
        <v>2</v>
      </c>
      <c r="E224" s="3">
        <f t="shared" si="27"/>
        <v>2</v>
      </c>
      <c r="F224" s="3">
        <f t="shared" si="23"/>
        <v>50.749826749826724</v>
      </c>
      <c r="G224" s="3">
        <f t="shared" si="24"/>
        <v>37.874457293113984</v>
      </c>
      <c r="H224" s="3">
        <f t="shared" si="25"/>
        <v>6.2189054726368136E-4</v>
      </c>
      <c r="I224" s="3">
        <f t="shared" si="28"/>
        <v>8.7180917840702947E-4</v>
      </c>
    </row>
    <row r="225" spans="1:9" x14ac:dyDescent="0.25">
      <c r="A225" s="1">
        <v>10</v>
      </c>
      <c r="B225" s="1">
        <v>4</v>
      </c>
      <c r="C225" s="1">
        <v>13200</v>
      </c>
      <c r="D225" s="3">
        <f t="shared" si="26"/>
        <v>2</v>
      </c>
      <c r="E225" s="3">
        <f t="shared" si="27"/>
        <v>2</v>
      </c>
      <c r="F225" s="3">
        <f t="shared" si="23"/>
        <v>50.749826749826724</v>
      </c>
      <c r="G225" s="3">
        <f t="shared" si="24"/>
        <v>37.874457293113984</v>
      </c>
      <c r="H225" s="3">
        <f t="shared" si="25"/>
        <v>6.2189054726368136E-4</v>
      </c>
      <c r="I225" s="3">
        <f t="shared" si="28"/>
        <v>8.7180917840702947E-4</v>
      </c>
    </row>
    <row r="226" spans="1:9" x14ac:dyDescent="0.25">
      <c r="A226" s="1">
        <v>10</v>
      </c>
      <c r="B226" s="1">
        <v>5</v>
      </c>
      <c r="C226" s="1">
        <v>13260</v>
      </c>
      <c r="D226" s="3">
        <f t="shared" si="26"/>
        <v>2</v>
      </c>
      <c r="E226" s="3">
        <f t="shared" si="27"/>
        <v>2</v>
      </c>
      <c r="F226" s="3">
        <f t="shared" si="23"/>
        <v>53.056637056637037</v>
      </c>
      <c r="G226" s="3">
        <f t="shared" si="24"/>
        <v>37.874457293113984</v>
      </c>
      <c r="H226" s="3">
        <f t="shared" si="25"/>
        <v>6.2189054726368136E-4</v>
      </c>
      <c r="I226" s="3">
        <f t="shared" si="28"/>
        <v>8.7180917840702947E-4</v>
      </c>
    </row>
    <row r="227" spans="1:9" x14ac:dyDescent="0.25">
      <c r="A227" s="1">
        <v>10</v>
      </c>
      <c r="B227" s="1">
        <v>6</v>
      </c>
      <c r="C227" s="1">
        <v>13320</v>
      </c>
      <c r="D227" s="3">
        <f t="shared" si="26"/>
        <v>2</v>
      </c>
      <c r="E227" s="3">
        <f t="shared" si="27"/>
        <v>2</v>
      </c>
      <c r="F227" s="3">
        <f t="shared" si="23"/>
        <v>57.670257670257655</v>
      </c>
      <c r="G227" s="3">
        <f t="shared" si="24"/>
        <v>37.874457293113984</v>
      </c>
      <c r="H227" s="3">
        <f t="shared" si="25"/>
        <v>6.2189054726368136E-4</v>
      </c>
      <c r="I227" s="3">
        <f t="shared" si="28"/>
        <v>8.7180917840702947E-4</v>
      </c>
    </row>
    <row r="228" spans="1:9" x14ac:dyDescent="0.25">
      <c r="A228" s="1">
        <v>10</v>
      </c>
      <c r="B228" s="1">
        <v>7</v>
      </c>
      <c r="C228" s="1">
        <v>13380</v>
      </c>
      <c r="D228" s="3">
        <f t="shared" si="26"/>
        <v>2</v>
      </c>
      <c r="E228" s="3">
        <f t="shared" si="27"/>
        <v>2</v>
      </c>
      <c r="F228" s="3">
        <f t="shared" si="23"/>
        <v>80.738360738360711</v>
      </c>
      <c r="G228" s="3">
        <f t="shared" si="24"/>
        <v>53.024240210359586</v>
      </c>
      <c r="H228" s="3">
        <f t="shared" si="25"/>
        <v>8.7064676616915404E-4</v>
      </c>
      <c r="I228" s="3">
        <f t="shared" si="28"/>
        <v>1.2205328497698414E-3</v>
      </c>
    </row>
    <row r="229" spans="1:9" x14ac:dyDescent="0.25">
      <c r="A229" s="1">
        <v>10</v>
      </c>
      <c r="B229" s="1">
        <v>8</v>
      </c>
      <c r="C229" s="1">
        <v>13440</v>
      </c>
      <c r="D229" s="3">
        <f t="shared" si="26"/>
        <v>2</v>
      </c>
      <c r="E229" s="3">
        <f t="shared" si="27"/>
        <v>2</v>
      </c>
      <c r="F229" s="3">
        <f t="shared" si="23"/>
        <v>110.72689472689468</v>
      </c>
      <c r="G229" s="3">
        <f t="shared" si="24"/>
        <v>98.473588962096358</v>
      </c>
      <c r="H229" s="3">
        <f t="shared" si="25"/>
        <v>1.6169154228855716E-3</v>
      </c>
      <c r="I229" s="3">
        <f t="shared" si="28"/>
        <v>2.2667038638582767E-3</v>
      </c>
    </row>
    <row r="230" spans="1:9" x14ac:dyDescent="0.25">
      <c r="A230" s="1">
        <v>10</v>
      </c>
      <c r="B230" s="1">
        <v>9</v>
      </c>
      <c r="C230" s="1">
        <v>13500</v>
      </c>
      <c r="D230" s="3">
        <f t="shared" si="26"/>
        <v>2</v>
      </c>
      <c r="E230" s="3">
        <f t="shared" si="27"/>
        <v>2</v>
      </c>
      <c r="F230" s="3">
        <f t="shared" si="23"/>
        <v>129.18137718137712</v>
      </c>
      <c r="G230" s="3">
        <f t="shared" si="24"/>
        <v>166.64761208970151</v>
      </c>
      <c r="H230" s="3">
        <f t="shared" si="25"/>
        <v>2.7363184079601975E-3</v>
      </c>
      <c r="I230" s="3">
        <f t="shared" si="28"/>
        <v>3.8359603849909291E-3</v>
      </c>
    </row>
    <row r="231" spans="1:9" x14ac:dyDescent="0.25">
      <c r="A231" s="1">
        <v>10</v>
      </c>
      <c r="B231" s="1">
        <v>10</v>
      </c>
      <c r="C231" s="1">
        <v>13560</v>
      </c>
      <c r="D231" s="3">
        <f t="shared" si="26"/>
        <v>2</v>
      </c>
      <c r="E231" s="3">
        <f t="shared" si="27"/>
        <v>2</v>
      </c>
      <c r="F231" s="3">
        <f t="shared" si="23"/>
        <v>138.40861840861837</v>
      </c>
      <c r="G231" s="3">
        <f t="shared" si="24"/>
        <v>189.37228646556991</v>
      </c>
      <c r="H231" s="3">
        <f t="shared" si="25"/>
        <v>3.1094527363184068E-3</v>
      </c>
      <c r="I231" s="3">
        <f t="shared" si="28"/>
        <v>4.3590458920351478E-3</v>
      </c>
    </row>
    <row r="232" spans="1:9" x14ac:dyDescent="0.25">
      <c r="A232" s="1">
        <v>10</v>
      </c>
      <c r="B232" s="1">
        <v>11</v>
      </c>
      <c r="C232" s="1">
        <v>13620</v>
      </c>
      <c r="D232" s="3">
        <f t="shared" si="26"/>
        <v>2</v>
      </c>
      <c r="E232" s="3">
        <f t="shared" si="27"/>
        <v>2</v>
      </c>
      <c r="F232" s="3">
        <f t="shared" si="23"/>
        <v>136.10180810180805</v>
      </c>
      <c r="G232" s="3">
        <f t="shared" si="24"/>
        <v>196.94717792419272</v>
      </c>
      <c r="H232" s="3">
        <f t="shared" si="25"/>
        <v>3.2338308457711433E-3</v>
      </c>
      <c r="I232" s="3">
        <f t="shared" si="28"/>
        <v>4.5334077277165534E-3</v>
      </c>
    </row>
    <row r="233" spans="1:9" x14ac:dyDescent="0.25">
      <c r="A233" s="1">
        <v>10</v>
      </c>
      <c r="B233" s="1">
        <v>12</v>
      </c>
      <c r="C233" s="1">
        <v>13680</v>
      </c>
      <c r="D233" s="3">
        <f t="shared" si="26"/>
        <v>2</v>
      </c>
      <c r="E233" s="3">
        <f t="shared" si="27"/>
        <v>2</v>
      </c>
      <c r="F233" s="3">
        <f t="shared" si="23"/>
        <v>129.18137718137712</v>
      </c>
      <c r="G233" s="3">
        <f t="shared" si="24"/>
        <v>196.94717792419272</v>
      </c>
      <c r="H233" s="3">
        <f t="shared" si="25"/>
        <v>3.2338308457711433E-3</v>
      </c>
      <c r="I233" s="3">
        <f t="shared" si="28"/>
        <v>4.5334077277165534E-3</v>
      </c>
    </row>
    <row r="234" spans="1:9" x14ac:dyDescent="0.25">
      <c r="A234" s="1">
        <v>10</v>
      </c>
      <c r="B234" s="1">
        <v>13</v>
      </c>
      <c r="C234" s="1">
        <v>13740</v>
      </c>
      <c r="D234" s="3">
        <f t="shared" si="26"/>
        <v>2</v>
      </c>
      <c r="E234" s="3">
        <f t="shared" si="27"/>
        <v>2</v>
      </c>
      <c r="F234" s="3">
        <f t="shared" si="23"/>
        <v>122.26094626094621</v>
      </c>
      <c r="G234" s="3">
        <f t="shared" si="24"/>
        <v>189.37228646556991</v>
      </c>
      <c r="H234" s="3">
        <f t="shared" si="25"/>
        <v>3.1094527363184068E-3</v>
      </c>
      <c r="I234" s="3">
        <f t="shared" si="28"/>
        <v>4.3590458920351478E-3</v>
      </c>
    </row>
    <row r="235" spans="1:9" x14ac:dyDescent="0.25">
      <c r="A235" s="1">
        <v>10</v>
      </c>
      <c r="B235" s="1">
        <v>14</v>
      </c>
      <c r="C235" s="1">
        <v>13800</v>
      </c>
      <c r="D235" s="3">
        <f t="shared" si="26"/>
        <v>2</v>
      </c>
      <c r="E235" s="3">
        <f t="shared" si="27"/>
        <v>2</v>
      </c>
      <c r="F235" s="3">
        <f t="shared" si="23"/>
        <v>117.6473256473256</v>
      </c>
      <c r="G235" s="3">
        <f t="shared" si="24"/>
        <v>181.79739500694711</v>
      </c>
      <c r="H235" s="3">
        <f t="shared" si="25"/>
        <v>2.9850746268656704E-3</v>
      </c>
      <c r="I235" s="3">
        <f t="shared" si="28"/>
        <v>4.1846840563537413E-3</v>
      </c>
    </row>
    <row r="236" spans="1:9" x14ac:dyDescent="0.25">
      <c r="A236" s="1">
        <v>10</v>
      </c>
      <c r="B236" s="1">
        <v>15</v>
      </c>
      <c r="C236" s="1">
        <v>13860</v>
      </c>
      <c r="D236" s="3">
        <f t="shared" si="26"/>
        <v>2</v>
      </c>
      <c r="E236" s="3">
        <f t="shared" si="27"/>
        <v>2</v>
      </c>
      <c r="F236" s="3">
        <f t="shared" si="23"/>
        <v>119.95413595413591</v>
      </c>
      <c r="G236" s="3">
        <f t="shared" si="24"/>
        <v>181.79739500694711</v>
      </c>
      <c r="H236" s="3">
        <f t="shared" si="25"/>
        <v>2.9850746268656704E-3</v>
      </c>
      <c r="I236" s="3">
        <f t="shared" si="28"/>
        <v>4.1846840563537413E-3</v>
      </c>
    </row>
    <row r="237" spans="1:9" x14ac:dyDescent="0.25">
      <c r="A237" s="1">
        <v>10</v>
      </c>
      <c r="B237" s="1">
        <v>16</v>
      </c>
      <c r="C237" s="1">
        <v>13920</v>
      </c>
      <c r="D237" s="3">
        <f t="shared" si="26"/>
        <v>2</v>
      </c>
      <c r="E237" s="3">
        <f t="shared" si="27"/>
        <v>2</v>
      </c>
      <c r="F237" s="3">
        <f t="shared" si="23"/>
        <v>119.95413595413591</v>
      </c>
      <c r="G237" s="3">
        <f t="shared" si="24"/>
        <v>181.79739500694711</v>
      </c>
      <c r="H237" s="3">
        <f t="shared" si="25"/>
        <v>2.9850746268656704E-3</v>
      </c>
      <c r="I237" s="3">
        <f t="shared" si="28"/>
        <v>4.1846840563537413E-3</v>
      </c>
    </row>
    <row r="238" spans="1:9" x14ac:dyDescent="0.25">
      <c r="A238" s="1">
        <v>10</v>
      </c>
      <c r="B238" s="1">
        <v>17</v>
      </c>
      <c r="C238" s="1">
        <v>13980</v>
      </c>
      <c r="D238" s="3">
        <f t="shared" si="26"/>
        <v>2</v>
      </c>
      <c r="E238" s="3">
        <f t="shared" si="27"/>
        <v>2</v>
      </c>
      <c r="F238" s="3">
        <f t="shared" si="23"/>
        <v>108.42008442008439</v>
      </c>
      <c r="G238" s="3">
        <f t="shared" si="24"/>
        <v>189.37228646556991</v>
      </c>
      <c r="H238" s="3">
        <f t="shared" si="25"/>
        <v>3.1094527363184068E-3</v>
      </c>
      <c r="I238" s="3">
        <f t="shared" si="28"/>
        <v>4.3590458920351478E-3</v>
      </c>
    </row>
    <row r="239" spans="1:9" x14ac:dyDescent="0.25">
      <c r="A239" s="1">
        <v>10</v>
      </c>
      <c r="B239" s="1">
        <v>18</v>
      </c>
      <c r="C239" s="1">
        <v>14040</v>
      </c>
      <c r="D239" s="3">
        <f t="shared" si="26"/>
        <v>2</v>
      </c>
      <c r="E239" s="3">
        <f t="shared" si="27"/>
        <v>2</v>
      </c>
      <c r="F239" s="3">
        <f t="shared" si="23"/>
        <v>110.72689472689468</v>
      </c>
      <c r="G239" s="3">
        <f t="shared" si="24"/>
        <v>189.37228646556991</v>
      </c>
      <c r="H239" s="3">
        <f t="shared" si="25"/>
        <v>3.1094527363184068E-3</v>
      </c>
      <c r="I239" s="3">
        <f t="shared" si="28"/>
        <v>4.3590458920351478E-3</v>
      </c>
    </row>
    <row r="240" spans="1:9" x14ac:dyDescent="0.25">
      <c r="A240" s="1">
        <v>10</v>
      </c>
      <c r="B240" s="1">
        <v>19</v>
      </c>
      <c r="C240" s="1">
        <v>14100</v>
      </c>
      <c r="D240" s="3">
        <f t="shared" si="26"/>
        <v>2</v>
      </c>
      <c r="E240" s="3">
        <f t="shared" si="27"/>
        <v>2</v>
      </c>
      <c r="F240" s="3">
        <f t="shared" si="23"/>
        <v>110.72689472689468</v>
      </c>
      <c r="G240" s="3">
        <f t="shared" si="24"/>
        <v>181.79739500694711</v>
      </c>
      <c r="H240" s="3">
        <f t="shared" si="25"/>
        <v>2.9850746268656704E-3</v>
      </c>
      <c r="I240" s="3">
        <f t="shared" si="28"/>
        <v>4.1846840563537413E-3</v>
      </c>
    </row>
    <row r="241" spans="1:9" x14ac:dyDescent="0.25">
      <c r="A241" s="1">
        <v>10</v>
      </c>
      <c r="B241" s="1">
        <v>20</v>
      </c>
      <c r="C241" s="1">
        <v>14160</v>
      </c>
      <c r="D241" s="3">
        <f t="shared" si="26"/>
        <v>2</v>
      </c>
      <c r="E241" s="3">
        <f t="shared" si="27"/>
        <v>2</v>
      </c>
      <c r="F241" s="3">
        <f t="shared" si="23"/>
        <v>106.11327411327407</v>
      </c>
      <c r="G241" s="3">
        <f t="shared" si="24"/>
        <v>166.64761208970151</v>
      </c>
      <c r="H241" s="3">
        <f t="shared" si="25"/>
        <v>2.7363184079601975E-3</v>
      </c>
      <c r="I241" s="3">
        <f t="shared" si="28"/>
        <v>3.8359603849909291E-3</v>
      </c>
    </row>
    <row r="242" spans="1:9" x14ac:dyDescent="0.25">
      <c r="A242" s="1">
        <v>10</v>
      </c>
      <c r="B242" s="1">
        <v>21</v>
      </c>
      <c r="C242" s="1">
        <v>14220</v>
      </c>
      <c r="D242" s="3">
        <f t="shared" si="26"/>
        <v>2</v>
      </c>
      <c r="E242" s="3">
        <f t="shared" si="27"/>
        <v>2</v>
      </c>
      <c r="F242" s="3">
        <f t="shared" si="23"/>
        <v>96.886032886032851</v>
      </c>
      <c r="G242" s="3">
        <f t="shared" si="24"/>
        <v>136.34804625521031</v>
      </c>
      <c r="H242" s="3">
        <f t="shared" si="25"/>
        <v>2.2388059701492526E-3</v>
      </c>
      <c r="I242" s="3">
        <f t="shared" si="28"/>
        <v>3.1385130422653057E-3</v>
      </c>
    </row>
    <row r="243" spans="1:9" x14ac:dyDescent="0.25">
      <c r="A243" s="1">
        <v>10</v>
      </c>
      <c r="B243" s="1">
        <v>22</v>
      </c>
      <c r="C243" s="1">
        <v>14280</v>
      </c>
      <c r="D243" s="3">
        <f t="shared" si="26"/>
        <v>2</v>
      </c>
      <c r="E243" s="3">
        <f t="shared" si="27"/>
        <v>2</v>
      </c>
      <c r="F243" s="3">
        <f t="shared" si="23"/>
        <v>92.272412272412225</v>
      </c>
      <c r="G243" s="3">
        <f t="shared" si="24"/>
        <v>121.19826333796473</v>
      </c>
      <c r="H243" s="3">
        <f t="shared" si="25"/>
        <v>1.9900497512437801E-3</v>
      </c>
      <c r="I243" s="3">
        <f t="shared" si="28"/>
        <v>2.789789370902494E-3</v>
      </c>
    </row>
    <row r="244" spans="1:9" x14ac:dyDescent="0.25">
      <c r="A244" s="1">
        <v>10</v>
      </c>
      <c r="B244" s="1">
        <v>23</v>
      </c>
      <c r="C244" s="1">
        <v>14340</v>
      </c>
      <c r="D244" s="3">
        <f t="shared" si="26"/>
        <v>2</v>
      </c>
      <c r="E244" s="3">
        <f t="shared" si="27"/>
        <v>2</v>
      </c>
      <c r="F244" s="3">
        <f t="shared" si="23"/>
        <v>85.351981351981308</v>
      </c>
      <c r="G244" s="3">
        <f t="shared" si="24"/>
        <v>90.898697503473556</v>
      </c>
      <c r="H244" s="3">
        <f t="shared" si="25"/>
        <v>1.4925373134328352E-3</v>
      </c>
      <c r="I244" s="3">
        <f t="shared" si="28"/>
        <v>2.0923420281768706E-3</v>
      </c>
    </row>
    <row r="245" spans="1:9" x14ac:dyDescent="0.25">
      <c r="A245" s="1">
        <v>11</v>
      </c>
      <c r="B245" s="1">
        <v>0</v>
      </c>
      <c r="C245" s="1">
        <v>14400</v>
      </c>
      <c r="D245" s="3">
        <f t="shared" si="26"/>
        <v>3</v>
      </c>
      <c r="E245" s="3">
        <f t="shared" si="27"/>
        <v>2</v>
      </c>
      <c r="F245" s="3">
        <f t="shared" si="23"/>
        <v>65.526785526785503</v>
      </c>
      <c r="G245" s="3">
        <f t="shared" si="24"/>
        <v>70.698986947146111</v>
      </c>
      <c r="H245" s="3">
        <f t="shared" si="25"/>
        <v>1.1608623548922054E-3</v>
      </c>
      <c r="I245" s="3">
        <f t="shared" si="28"/>
        <v>1.6273771330264552E-3</v>
      </c>
    </row>
    <row r="246" spans="1:9" x14ac:dyDescent="0.25">
      <c r="A246" s="1">
        <v>11</v>
      </c>
      <c r="B246" s="1">
        <v>1</v>
      </c>
      <c r="C246" s="1">
        <v>14460</v>
      </c>
      <c r="D246" s="3">
        <f t="shared" si="26"/>
        <v>3</v>
      </c>
      <c r="E246" s="3">
        <f t="shared" si="27"/>
        <v>2</v>
      </c>
      <c r="F246" s="3">
        <f t="shared" si="23"/>
        <v>63.186543186543169</v>
      </c>
      <c r="G246" s="3">
        <f t="shared" si="24"/>
        <v>56.559189557716884</v>
      </c>
      <c r="H246" s="3">
        <f t="shared" si="25"/>
        <v>9.2868988391376424E-4</v>
      </c>
      <c r="I246" s="3">
        <f t="shared" si="28"/>
        <v>1.3019017064211642E-3</v>
      </c>
    </row>
    <row r="247" spans="1:9" x14ac:dyDescent="0.25">
      <c r="A247" s="1">
        <v>11</v>
      </c>
      <c r="B247" s="1">
        <v>2</v>
      </c>
      <c r="C247" s="1">
        <v>14520</v>
      </c>
      <c r="D247" s="3">
        <f t="shared" si="26"/>
        <v>3</v>
      </c>
      <c r="E247" s="3">
        <f t="shared" si="27"/>
        <v>2</v>
      </c>
      <c r="F247" s="3">
        <f t="shared" si="23"/>
        <v>56.165816165816146</v>
      </c>
      <c r="G247" s="3">
        <f t="shared" si="24"/>
        <v>42.419392168287658</v>
      </c>
      <c r="H247" s="3">
        <f t="shared" si="25"/>
        <v>6.965174129353231E-4</v>
      </c>
      <c r="I247" s="3">
        <f t="shared" si="28"/>
        <v>9.7642627981587302E-4</v>
      </c>
    </row>
    <row r="248" spans="1:9" x14ac:dyDescent="0.25">
      <c r="A248" s="1">
        <v>11</v>
      </c>
      <c r="B248" s="1">
        <v>3</v>
      </c>
      <c r="C248" s="1">
        <v>14580</v>
      </c>
      <c r="D248" s="3">
        <f t="shared" si="26"/>
        <v>3</v>
      </c>
      <c r="E248" s="3">
        <f t="shared" si="27"/>
        <v>2</v>
      </c>
      <c r="F248" s="3">
        <f t="shared" si="23"/>
        <v>51.485331485331464</v>
      </c>
      <c r="G248" s="3">
        <f t="shared" si="24"/>
        <v>35.349493473573055</v>
      </c>
      <c r="H248" s="3">
        <f t="shared" si="25"/>
        <v>5.8043117744610269E-4</v>
      </c>
      <c r="I248" s="3">
        <f t="shared" si="28"/>
        <v>8.1368856651322762E-4</v>
      </c>
    </row>
    <row r="249" spans="1:9" x14ac:dyDescent="0.25">
      <c r="A249" s="1">
        <v>11</v>
      </c>
      <c r="B249" s="1">
        <v>4</v>
      </c>
      <c r="C249" s="1">
        <v>14640</v>
      </c>
      <c r="D249" s="3">
        <f t="shared" si="26"/>
        <v>3</v>
      </c>
      <c r="E249" s="3">
        <f t="shared" si="27"/>
        <v>2</v>
      </c>
      <c r="F249" s="3">
        <f t="shared" si="23"/>
        <v>51.485331485331464</v>
      </c>
      <c r="G249" s="3">
        <f t="shared" si="24"/>
        <v>35.349493473573055</v>
      </c>
      <c r="H249" s="3">
        <f t="shared" si="25"/>
        <v>5.8043117744610269E-4</v>
      </c>
      <c r="I249" s="3">
        <f t="shared" si="28"/>
        <v>8.1368856651322762E-4</v>
      </c>
    </row>
    <row r="250" spans="1:9" x14ac:dyDescent="0.25">
      <c r="A250" s="1">
        <v>11</v>
      </c>
      <c r="B250" s="1">
        <v>5</v>
      </c>
      <c r="C250" s="1">
        <v>14700</v>
      </c>
      <c r="D250" s="3">
        <f t="shared" si="26"/>
        <v>3</v>
      </c>
      <c r="E250" s="3">
        <f t="shared" si="27"/>
        <v>2</v>
      </c>
      <c r="F250" s="3">
        <f t="shared" si="23"/>
        <v>53.825573825573812</v>
      </c>
      <c r="G250" s="3">
        <f t="shared" si="24"/>
        <v>35.349493473573055</v>
      </c>
      <c r="H250" s="3">
        <f t="shared" si="25"/>
        <v>5.8043117744610269E-4</v>
      </c>
      <c r="I250" s="3">
        <f t="shared" si="28"/>
        <v>8.1368856651322762E-4</v>
      </c>
    </row>
    <row r="251" spans="1:9" x14ac:dyDescent="0.25">
      <c r="A251" s="1">
        <v>11</v>
      </c>
      <c r="B251" s="1">
        <v>6</v>
      </c>
      <c r="C251" s="1">
        <v>14760</v>
      </c>
      <c r="D251" s="3">
        <f t="shared" si="26"/>
        <v>3</v>
      </c>
      <c r="E251" s="3">
        <f t="shared" si="27"/>
        <v>2</v>
      </c>
      <c r="F251" s="3">
        <f t="shared" si="23"/>
        <v>58.506058506058494</v>
      </c>
      <c r="G251" s="3">
        <f t="shared" si="24"/>
        <v>35.349493473573055</v>
      </c>
      <c r="H251" s="3">
        <f t="shared" si="25"/>
        <v>5.8043117744610269E-4</v>
      </c>
      <c r="I251" s="3">
        <f t="shared" si="28"/>
        <v>8.1368856651322762E-4</v>
      </c>
    </row>
    <row r="252" spans="1:9" x14ac:dyDescent="0.25">
      <c r="A252" s="1">
        <v>11</v>
      </c>
      <c r="B252" s="1">
        <v>7</v>
      </c>
      <c r="C252" s="1">
        <v>14820</v>
      </c>
      <c r="D252" s="3">
        <f t="shared" si="26"/>
        <v>3</v>
      </c>
      <c r="E252" s="3">
        <f t="shared" si="27"/>
        <v>2</v>
      </c>
      <c r="F252" s="3">
        <f t="shared" si="23"/>
        <v>81.908481908481875</v>
      </c>
      <c r="G252" s="3">
        <f t="shared" si="24"/>
        <v>49.489290863002289</v>
      </c>
      <c r="H252" s="3">
        <f t="shared" si="25"/>
        <v>8.1260364842454394E-4</v>
      </c>
      <c r="I252" s="3">
        <f t="shared" si="28"/>
        <v>1.139163993118519E-3</v>
      </c>
    </row>
    <row r="253" spans="1:9" x14ac:dyDescent="0.25">
      <c r="A253" s="1">
        <v>11</v>
      </c>
      <c r="B253" s="1">
        <v>8</v>
      </c>
      <c r="C253" s="1">
        <v>14880</v>
      </c>
      <c r="D253" s="3">
        <f t="shared" si="26"/>
        <v>3</v>
      </c>
      <c r="E253" s="3">
        <f t="shared" si="27"/>
        <v>2</v>
      </c>
      <c r="F253" s="3">
        <f t="shared" si="23"/>
        <v>112.33163233163229</v>
      </c>
      <c r="G253" s="3">
        <f t="shared" si="24"/>
        <v>91.908683031289925</v>
      </c>
      <c r="H253" s="3">
        <f t="shared" si="25"/>
        <v>1.5091210613598668E-3</v>
      </c>
      <c r="I253" s="3">
        <f t="shared" si="28"/>
        <v>2.1155902729343918E-3</v>
      </c>
    </row>
    <row r="254" spans="1:9" x14ac:dyDescent="0.25">
      <c r="A254" s="1">
        <v>11</v>
      </c>
      <c r="B254" s="1">
        <v>9</v>
      </c>
      <c r="C254" s="1">
        <v>14940</v>
      </c>
      <c r="D254" s="3">
        <f t="shared" si="26"/>
        <v>3</v>
      </c>
      <c r="E254" s="3">
        <f t="shared" si="27"/>
        <v>2</v>
      </c>
      <c r="F254" s="3">
        <f t="shared" si="23"/>
        <v>131.05357105357101</v>
      </c>
      <c r="G254" s="3">
        <f t="shared" si="24"/>
        <v>155.53777128372144</v>
      </c>
      <c r="H254" s="3">
        <f t="shared" si="25"/>
        <v>2.5538971807628516E-3</v>
      </c>
      <c r="I254" s="3">
        <f t="shared" si="28"/>
        <v>3.5802296926582011E-3</v>
      </c>
    </row>
    <row r="255" spans="1:9" x14ac:dyDescent="0.25">
      <c r="A255" s="1">
        <v>11</v>
      </c>
      <c r="B255" s="1">
        <v>10</v>
      </c>
      <c r="C255" s="1">
        <v>15000</v>
      </c>
      <c r="D255" s="3">
        <f t="shared" si="26"/>
        <v>3</v>
      </c>
      <c r="E255" s="3">
        <f t="shared" si="27"/>
        <v>2</v>
      </c>
      <c r="F255" s="3">
        <f t="shared" si="23"/>
        <v>140.41454041454037</v>
      </c>
      <c r="G255" s="3">
        <f t="shared" si="24"/>
        <v>176.74746736786526</v>
      </c>
      <c r="H255" s="3">
        <f t="shared" si="25"/>
        <v>2.9021558872305135E-3</v>
      </c>
      <c r="I255" s="3">
        <f t="shared" si="28"/>
        <v>4.0684428325661378E-3</v>
      </c>
    </row>
    <row r="256" spans="1:9" x14ac:dyDescent="0.25">
      <c r="A256" s="1">
        <v>11</v>
      </c>
      <c r="B256" s="1">
        <v>11</v>
      </c>
      <c r="C256" s="1">
        <v>15060</v>
      </c>
      <c r="D256" s="3">
        <f t="shared" si="26"/>
        <v>3</v>
      </c>
      <c r="E256" s="3">
        <f t="shared" si="27"/>
        <v>2</v>
      </c>
      <c r="F256" s="3">
        <f t="shared" si="23"/>
        <v>138.07429807429801</v>
      </c>
      <c r="G256" s="3">
        <f t="shared" si="24"/>
        <v>183.81736606257985</v>
      </c>
      <c r="H256" s="3">
        <f t="shared" si="25"/>
        <v>3.0182421227197337E-3</v>
      </c>
      <c r="I256" s="3">
        <f t="shared" si="28"/>
        <v>4.2311805458687835E-3</v>
      </c>
    </row>
    <row r="257" spans="1:9" x14ac:dyDescent="0.25">
      <c r="A257" s="1">
        <v>11</v>
      </c>
      <c r="B257" s="1">
        <v>12</v>
      </c>
      <c r="C257" s="1">
        <v>15120</v>
      </c>
      <c r="D257" s="3">
        <f t="shared" si="26"/>
        <v>3</v>
      </c>
      <c r="E257" s="3">
        <f t="shared" si="27"/>
        <v>2</v>
      </c>
      <c r="F257" s="3">
        <f t="shared" si="23"/>
        <v>131.05357105357101</v>
      </c>
      <c r="G257" s="3">
        <f t="shared" si="24"/>
        <v>183.81736606257985</v>
      </c>
      <c r="H257" s="3">
        <f t="shared" si="25"/>
        <v>3.0182421227197337E-3</v>
      </c>
      <c r="I257" s="3">
        <f t="shared" si="28"/>
        <v>4.2311805458687835E-3</v>
      </c>
    </row>
    <row r="258" spans="1:9" x14ac:dyDescent="0.25">
      <c r="A258" s="1">
        <v>11</v>
      </c>
      <c r="B258" s="1">
        <v>13</v>
      </c>
      <c r="C258" s="1">
        <v>15180</v>
      </c>
      <c r="D258" s="3">
        <f t="shared" si="26"/>
        <v>3</v>
      </c>
      <c r="E258" s="3">
        <f t="shared" si="27"/>
        <v>2</v>
      </c>
      <c r="F258" s="3">
        <f t="shared" si="23"/>
        <v>124.032844032844</v>
      </c>
      <c r="G258" s="3">
        <f t="shared" si="24"/>
        <v>176.74746736786526</v>
      </c>
      <c r="H258" s="3">
        <f t="shared" si="25"/>
        <v>2.9021558872305135E-3</v>
      </c>
      <c r="I258" s="3">
        <f t="shared" si="28"/>
        <v>4.0684428325661378E-3</v>
      </c>
    </row>
    <row r="259" spans="1:9" x14ac:dyDescent="0.25">
      <c r="A259" s="1">
        <v>11</v>
      </c>
      <c r="B259" s="1">
        <v>14</v>
      </c>
      <c r="C259" s="1">
        <v>15240</v>
      </c>
      <c r="D259" s="3">
        <f t="shared" si="26"/>
        <v>3</v>
      </c>
      <c r="E259" s="3">
        <f t="shared" si="27"/>
        <v>2</v>
      </c>
      <c r="F259" s="3">
        <f t="shared" si="23"/>
        <v>119.35235935235931</v>
      </c>
      <c r="G259" s="3">
        <f t="shared" si="24"/>
        <v>169.67756867315063</v>
      </c>
      <c r="H259" s="3">
        <f t="shared" si="25"/>
        <v>2.7860696517412924E-3</v>
      </c>
      <c r="I259" s="3">
        <f t="shared" si="28"/>
        <v>3.9057051192634921E-3</v>
      </c>
    </row>
    <row r="260" spans="1:9" x14ac:dyDescent="0.25">
      <c r="A260" s="1">
        <v>11</v>
      </c>
      <c r="B260" s="1">
        <v>15</v>
      </c>
      <c r="C260" s="1">
        <v>15300</v>
      </c>
      <c r="D260" s="3">
        <f t="shared" si="26"/>
        <v>3</v>
      </c>
      <c r="E260" s="3">
        <f t="shared" si="27"/>
        <v>2</v>
      </c>
      <c r="F260" s="3">
        <f t="shared" si="23"/>
        <v>121.69260169260166</v>
      </c>
      <c r="G260" s="3">
        <f t="shared" si="24"/>
        <v>169.67756867315063</v>
      </c>
      <c r="H260" s="3">
        <f t="shared" si="25"/>
        <v>2.7860696517412924E-3</v>
      </c>
      <c r="I260" s="3">
        <f t="shared" si="28"/>
        <v>3.9057051192634921E-3</v>
      </c>
    </row>
    <row r="261" spans="1:9" x14ac:dyDescent="0.25">
      <c r="A261" s="1">
        <v>11</v>
      </c>
      <c r="B261" s="1">
        <v>16</v>
      </c>
      <c r="C261" s="1">
        <v>15360</v>
      </c>
      <c r="D261" s="3">
        <f t="shared" si="26"/>
        <v>3</v>
      </c>
      <c r="E261" s="3">
        <f t="shared" si="27"/>
        <v>2</v>
      </c>
      <c r="F261" s="3">
        <f t="shared" ref="F261:F324" si="29">VLOOKUP(B261,T_comp_hour,3,0)*VLOOKUP(D261,T_comp_weekday,3,0)*VLOOKUP(E261,T_comp_WoW,2,0)*$Y$5</f>
        <v>121.69260169260166</v>
      </c>
      <c r="G261" s="3">
        <f t="shared" ref="G261:G324" si="30">VLOOKUP(B261,T_DD_comp_hour,3,0)*VLOOKUP(D261,T_DD_comp_weekday,3,0)*VLOOKUP(E261,T_DD_comp_WoW,3,0)*SUM(F:F)*c_direct_uplift</f>
        <v>169.67756867315063</v>
      </c>
      <c r="H261" s="3">
        <f t="shared" ref="H261:H324" si="31">VLOOKUP(B261,T_DD_comp_hour,3,0)*VLOOKUP(D261,T_DD_comp_weekday,3,0)*VLOOKUP(E261,T_DD_comp_WoW,3,0)</f>
        <v>2.7860696517412924E-3</v>
      </c>
      <c r="I261" s="3">
        <f t="shared" si="28"/>
        <v>3.9057051192634921E-3</v>
      </c>
    </row>
    <row r="262" spans="1:9" x14ac:dyDescent="0.25">
      <c r="A262" s="1">
        <v>11</v>
      </c>
      <c r="B262" s="1">
        <v>17</v>
      </c>
      <c r="C262" s="1">
        <v>15420</v>
      </c>
      <c r="D262" s="3">
        <f t="shared" ref="D262:D325" si="32">IF(MOD(A262-1,7)=0,7,MOD(A262-1,7))</f>
        <v>3</v>
      </c>
      <c r="E262" s="3">
        <f t="shared" ref="E262:E325" si="33">CEILING((C262+0.001)/(7*24*60),1)</f>
        <v>2</v>
      </c>
      <c r="F262" s="3">
        <f t="shared" si="29"/>
        <v>109.99138999138997</v>
      </c>
      <c r="G262" s="3">
        <f t="shared" si="30"/>
        <v>176.74746736786526</v>
      </c>
      <c r="H262" s="3">
        <f t="shared" si="31"/>
        <v>2.9021558872305135E-3</v>
      </c>
      <c r="I262" s="3">
        <f t="shared" ref="I262:I325" si="34">H262/SUM(H:H)</f>
        <v>4.0684428325661378E-3</v>
      </c>
    </row>
    <row r="263" spans="1:9" x14ac:dyDescent="0.25">
      <c r="A263" s="1">
        <v>11</v>
      </c>
      <c r="B263" s="1">
        <v>18</v>
      </c>
      <c r="C263" s="1">
        <v>15480</v>
      </c>
      <c r="D263" s="3">
        <f t="shared" si="32"/>
        <v>3</v>
      </c>
      <c r="E263" s="3">
        <f t="shared" si="33"/>
        <v>2</v>
      </c>
      <c r="F263" s="3">
        <f t="shared" si="29"/>
        <v>112.33163233163229</v>
      </c>
      <c r="G263" s="3">
        <f t="shared" si="30"/>
        <v>176.74746736786526</v>
      </c>
      <c r="H263" s="3">
        <f t="shared" si="31"/>
        <v>2.9021558872305135E-3</v>
      </c>
      <c r="I263" s="3">
        <f t="shared" si="34"/>
        <v>4.0684428325661378E-3</v>
      </c>
    </row>
    <row r="264" spans="1:9" x14ac:dyDescent="0.25">
      <c r="A264" s="1">
        <v>11</v>
      </c>
      <c r="B264" s="1">
        <v>19</v>
      </c>
      <c r="C264" s="1">
        <v>15540</v>
      </c>
      <c r="D264" s="3">
        <f t="shared" si="32"/>
        <v>3</v>
      </c>
      <c r="E264" s="3">
        <f t="shared" si="33"/>
        <v>2</v>
      </c>
      <c r="F264" s="3">
        <f t="shared" si="29"/>
        <v>112.33163233163229</v>
      </c>
      <c r="G264" s="3">
        <f t="shared" si="30"/>
        <v>169.67756867315063</v>
      </c>
      <c r="H264" s="3">
        <f t="shared" si="31"/>
        <v>2.7860696517412924E-3</v>
      </c>
      <c r="I264" s="3">
        <f t="shared" si="34"/>
        <v>3.9057051192634921E-3</v>
      </c>
    </row>
    <row r="265" spans="1:9" x14ac:dyDescent="0.25">
      <c r="A265" s="1">
        <v>11</v>
      </c>
      <c r="B265" s="1">
        <v>20</v>
      </c>
      <c r="C265" s="1">
        <v>15600</v>
      </c>
      <c r="D265" s="3">
        <f t="shared" si="32"/>
        <v>3</v>
      </c>
      <c r="E265" s="3">
        <f t="shared" si="33"/>
        <v>2</v>
      </c>
      <c r="F265" s="3">
        <f t="shared" si="29"/>
        <v>107.65114765114762</v>
      </c>
      <c r="G265" s="3">
        <f t="shared" si="30"/>
        <v>155.53777128372144</v>
      </c>
      <c r="H265" s="3">
        <f t="shared" si="31"/>
        <v>2.5538971807628516E-3</v>
      </c>
      <c r="I265" s="3">
        <f t="shared" si="34"/>
        <v>3.5802296926582011E-3</v>
      </c>
    </row>
    <row r="266" spans="1:9" x14ac:dyDescent="0.25">
      <c r="A266" s="1">
        <v>11</v>
      </c>
      <c r="B266" s="1">
        <v>21</v>
      </c>
      <c r="C266" s="1">
        <v>15660</v>
      </c>
      <c r="D266" s="3">
        <f t="shared" si="32"/>
        <v>3</v>
      </c>
      <c r="E266" s="3">
        <f t="shared" si="33"/>
        <v>2</v>
      </c>
      <c r="F266" s="3">
        <f t="shared" si="29"/>
        <v>98.290178290178275</v>
      </c>
      <c r="G266" s="3">
        <f t="shared" si="30"/>
        <v>127.25817650486297</v>
      </c>
      <c r="H266" s="3">
        <f t="shared" si="31"/>
        <v>2.0895522388059695E-3</v>
      </c>
      <c r="I266" s="3">
        <f t="shared" si="34"/>
        <v>2.9292788394476195E-3</v>
      </c>
    </row>
    <row r="267" spans="1:9" x14ac:dyDescent="0.25">
      <c r="A267" s="1">
        <v>11</v>
      </c>
      <c r="B267" s="1">
        <v>22</v>
      </c>
      <c r="C267" s="1">
        <v>15720</v>
      </c>
      <c r="D267" s="3">
        <f t="shared" si="32"/>
        <v>3</v>
      </c>
      <c r="E267" s="3">
        <f t="shared" si="33"/>
        <v>2</v>
      </c>
      <c r="F267" s="3">
        <f t="shared" si="29"/>
        <v>93.609693609693579</v>
      </c>
      <c r="G267" s="3">
        <f t="shared" si="30"/>
        <v>113.11837911543377</v>
      </c>
      <c r="H267" s="3">
        <f t="shared" si="31"/>
        <v>1.8573797678275285E-3</v>
      </c>
      <c r="I267" s="3">
        <f t="shared" si="34"/>
        <v>2.6038034128423285E-3</v>
      </c>
    </row>
    <row r="268" spans="1:9" x14ac:dyDescent="0.25">
      <c r="A268" s="1">
        <v>11</v>
      </c>
      <c r="B268" s="1">
        <v>23</v>
      </c>
      <c r="C268" s="1">
        <v>15780</v>
      </c>
      <c r="D268" s="3">
        <f t="shared" si="32"/>
        <v>3</v>
      </c>
      <c r="E268" s="3">
        <f t="shared" si="33"/>
        <v>2</v>
      </c>
      <c r="F268" s="3">
        <f t="shared" si="29"/>
        <v>86.588966588966557</v>
      </c>
      <c r="G268" s="3">
        <f t="shared" si="30"/>
        <v>84.838784336575316</v>
      </c>
      <c r="H268" s="3">
        <f t="shared" si="31"/>
        <v>1.3930348258706462E-3</v>
      </c>
      <c r="I268" s="3">
        <f t="shared" si="34"/>
        <v>1.952852559631746E-3</v>
      </c>
    </row>
    <row r="269" spans="1:9" x14ac:dyDescent="0.25">
      <c r="A269" s="1">
        <v>12</v>
      </c>
      <c r="B269" s="1">
        <v>0</v>
      </c>
      <c r="C269" s="1">
        <v>15840</v>
      </c>
      <c r="D269" s="3">
        <f t="shared" si="32"/>
        <v>4</v>
      </c>
      <c r="E269" s="3">
        <f t="shared" si="33"/>
        <v>2</v>
      </c>
      <c r="F269" s="3">
        <f t="shared" si="29"/>
        <v>66.462882462882419</v>
      </c>
      <c r="G269" s="3">
        <f t="shared" si="30"/>
        <v>70.698986947146111</v>
      </c>
      <c r="H269" s="3">
        <f t="shared" si="31"/>
        <v>1.1608623548922054E-3</v>
      </c>
      <c r="I269" s="3">
        <f t="shared" si="34"/>
        <v>1.6273771330264552E-3</v>
      </c>
    </row>
    <row r="270" spans="1:9" x14ac:dyDescent="0.25">
      <c r="A270" s="1">
        <v>12</v>
      </c>
      <c r="B270" s="1">
        <v>1</v>
      </c>
      <c r="C270" s="1">
        <v>15900</v>
      </c>
      <c r="D270" s="3">
        <f t="shared" si="32"/>
        <v>4</v>
      </c>
      <c r="E270" s="3">
        <f t="shared" si="33"/>
        <v>2</v>
      </c>
      <c r="F270" s="3">
        <f t="shared" si="29"/>
        <v>64.089208089208057</v>
      </c>
      <c r="G270" s="3">
        <f t="shared" si="30"/>
        <v>56.559189557716884</v>
      </c>
      <c r="H270" s="3">
        <f t="shared" si="31"/>
        <v>9.2868988391376424E-4</v>
      </c>
      <c r="I270" s="3">
        <f t="shared" si="34"/>
        <v>1.3019017064211642E-3</v>
      </c>
    </row>
    <row r="271" spans="1:9" x14ac:dyDescent="0.25">
      <c r="A271" s="1">
        <v>12</v>
      </c>
      <c r="B271" s="1">
        <v>2</v>
      </c>
      <c r="C271" s="1">
        <v>15960</v>
      </c>
      <c r="D271" s="3">
        <f t="shared" si="32"/>
        <v>4</v>
      </c>
      <c r="E271" s="3">
        <f t="shared" si="33"/>
        <v>2</v>
      </c>
      <c r="F271" s="3">
        <f t="shared" si="29"/>
        <v>56.968184968184936</v>
      </c>
      <c r="G271" s="3">
        <f t="shared" si="30"/>
        <v>42.419392168287658</v>
      </c>
      <c r="H271" s="3">
        <f t="shared" si="31"/>
        <v>6.965174129353231E-4</v>
      </c>
      <c r="I271" s="3">
        <f t="shared" si="34"/>
        <v>9.7642627981587302E-4</v>
      </c>
    </row>
    <row r="272" spans="1:9" x14ac:dyDescent="0.25">
      <c r="A272" s="1">
        <v>12</v>
      </c>
      <c r="B272" s="1">
        <v>3</v>
      </c>
      <c r="C272" s="1">
        <v>16020</v>
      </c>
      <c r="D272" s="3">
        <f t="shared" si="32"/>
        <v>4</v>
      </c>
      <c r="E272" s="3">
        <f t="shared" si="33"/>
        <v>2</v>
      </c>
      <c r="F272" s="3">
        <f t="shared" si="29"/>
        <v>52.220836220836183</v>
      </c>
      <c r="G272" s="3">
        <f t="shared" si="30"/>
        <v>35.349493473573055</v>
      </c>
      <c r="H272" s="3">
        <f t="shared" si="31"/>
        <v>5.8043117744610269E-4</v>
      </c>
      <c r="I272" s="3">
        <f t="shared" si="34"/>
        <v>8.1368856651322762E-4</v>
      </c>
    </row>
    <row r="273" spans="1:9" x14ac:dyDescent="0.25">
      <c r="A273" s="1">
        <v>12</v>
      </c>
      <c r="B273" s="1">
        <v>4</v>
      </c>
      <c r="C273" s="1">
        <v>16080</v>
      </c>
      <c r="D273" s="3">
        <f t="shared" si="32"/>
        <v>4</v>
      </c>
      <c r="E273" s="3">
        <f t="shared" si="33"/>
        <v>2</v>
      </c>
      <c r="F273" s="3">
        <f t="shared" si="29"/>
        <v>52.220836220836183</v>
      </c>
      <c r="G273" s="3">
        <f t="shared" si="30"/>
        <v>35.349493473573055</v>
      </c>
      <c r="H273" s="3">
        <f t="shared" si="31"/>
        <v>5.8043117744610269E-4</v>
      </c>
      <c r="I273" s="3">
        <f t="shared" si="34"/>
        <v>8.1368856651322762E-4</v>
      </c>
    </row>
    <row r="274" spans="1:9" x14ac:dyDescent="0.25">
      <c r="A274" s="1">
        <v>12</v>
      </c>
      <c r="B274" s="1">
        <v>5</v>
      </c>
      <c r="C274" s="1">
        <v>16140</v>
      </c>
      <c r="D274" s="3">
        <f t="shared" si="32"/>
        <v>4</v>
      </c>
      <c r="E274" s="3">
        <f t="shared" si="33"/>
        <v>2</v>
      </c>
      <c r="F274" s="3">
        <f t="shared" si="29"/>
        <v>54.59451059451056</v>
      </c>
      <c r="G274" s="3">
        <f t="shared" si="30"/>
        <v>35.349493473573055</v>
      </c>
      <c r="H274" s="3">
        <f t="shared" si="31"/>
        <v>5.8043117744610269E-4</v>
      </c>
      <c r="I274" s="3">
        <f t="shared" si="34"/>
        <v>8.1368856651322762E-4</v>
      </c>
    </row>
    <row r="275" spans="1:9" x14ac:dyDescent="0.25">
      <c r="A275" s="1">
        <v>12</v>
      </c>
      <c r="B275" s="1">
        <v>6</v>
      </c>
      <c r="C275" s="1">
        <v>16200</v>
      </c>
      <c r="D275" s="3">
        <f t="shared" si="32"/>
        <v>4</v>
      </c>
      <c r="E275" s="3">
        <f t="shared" si="33"/>
        <v>2</v>
      </c>
      <c r="F275" s="3">
        <f t="shared" si="29"/>
        <v>59.341859341859312</v>
      </c>
      <c r="G275" s="3">
        <f t="shared" si="30"/>
        <v>35.349493473573055</v>
      </c>
      <c r="H275" s="3">
        <f t="shared" si="31"/>
        <v>5.8043117744610269E-4</v>
      </c>
      <c r="I275" s="3">
        <f t="shared" si="34"/>
        <v>8.1368856651322762E-4</v>
      </c>
    </row>
    <row r="276" spans="1:9" x14ac:dyDescent="0.25">
      <c r="A276" s="1">
        <v>12</v>
      </c>
      <c r="B276" s="1">
        <v>7</v>
      </c>
      <c r="C276" s="1">
        <v>16260</v>
      </c>
      <c r="D276" s="3">
        <f t="shared" si="32"/>
        <v>4</v>
      </c>
      <c r="E276" s="3">
        <f t="shared" si="33"/>
        <v>2</v>
      </c>
      <c r="F276" s="3">
        <f t="shared" si="29"/>
        <v>83.078603078603024</v>
      </c>
      <c r="G276" s="3">
        <f t="shared" si="30"/>
        <v>49.489290863002289</v>
      </c>
      <c r="H276" s="3">
        <f t="shared" si="31"/>
        <v>8.1260364842454394E-4</v>
      </c>
      <c r="I276" s="3">
        <f t="shared" si="34"/>
        <v>1.139163993118519E-3</v>
      </c>
    </row>
    <row r="277" spans="1:9" x14ac:dyDescent="0.25">
      <c r="A277" s="1">
        <v>12</v>
      </c>
      <c r="B277" s="1">
        <v>8</v>
      </c>
      <c r="C277" s="1">
        <v>16320</v>
      </c>
      <c r="D277" s="3">
        <f t="shared" si="32"/>
        <v>4</v>
      </c>
      <c r="E277" s="3">
        <f t="shared" si="33"/>
        <v>2</v>
      </c>
      <c r="F277" s="3">
        <f t="shared" si="29"/>
        <v>113.93636993636987</v>
      </c>
      <c r="G277" s="3">
        <f t="shared" si="30"/>
        <v>91.908683031289925</v>
      </c>
      <c r="H277" s="3">
        <f t="shared" si="31"/>
        <v>1.5091210613598668E-3</v>
      </c>
      <c r="I277" s="3">
        <f t="shared" si="34"/>
        <v>2.1155902729343918E-3</v>
      </c>
    </row>
    <row r="278" spans="1:9" x14ac:dyDescent="0.25">
      <c r="A278" s="1">
        <v>12</v>
      </c>
      <c r="B278" s="1">
        <v>9</v>
      </c>
      <c r="C278" s="1">
        <v>16380</v>
      </c>
      <c r="D278" s="3">
        <f t="shared" si="32"/>
        <v>4</v>
      </c>
      <c r="E278" s="3">
        <f t="shared" si="33"/>
        <v>2</v>
      </c>
      <c r="F278" s="3">
        <f t="shared" si="29"/>
        <v>132.92576492576484</v>
      </c>
      <c r="G278" s="3">
        <f t="shared" si="30"/>
        <v>155.53777128372144</v>
      </c>
      <c r="H278" s="3">
        <f t="shared" si="31"/>
        <v>2.5538971807628516E-3</v>
      </c>
      <c r="I278" s="3">
        <f t="shared" si="34"/>
        <v>3.5802296926582011E-3</v>
      </c>
    </row>
    <row r="279" spans="1:9" x14ac:dyDescent="0.25">
      <c r="A279" s="1">
        <v>12</v>
      </c>
      <c r="B279" s="1">
        <v>10</v>
      </c>
      <c r="C279" s="1">
        <v>16440</v>
      </c>
      <c r="D279" s="3">
        <f t="shared" si="32"/>
        <v>4</v>
      </c>
      <c r="E279" s="3">
        <f t="shared" si="33"/>
        <v>2</v>
      </c>
      <c r="F279" s="3">
        <f t="shared" si="29"/>
        <v>142.42046242046231</v>
      </c>
      <c r="G279" s="3">
        <f t="shared" si="30"/>
        <v>176.74746736786526</v>
      </c>
      <c r="H279" s="3">
        <f t="shared" si="31"/>
        <v>2.9021558872305135E-3</v>
      </c>
      <c r="I279" s="3">
        <f t="shared" si="34"/>
        <v>4.0684428325661378E-3</v>
      </c>
    </row>
    <row r="280" spans="1:9" x14ac:dyDescent="0.25">
      <c r="A280" s="1">
        <v>12</v>
      </c>
      <c r="B280" s="1">
        <v>11</v>
      </c>
      <c r="C280" s="1">
        <v>16500</v>
      </c>
      <c r="D280" s="3">
        <f t="shared" si="32"/>
        <v>4</v>
      </c>
      <c r="E280" s="3">
        <f t="shared" si="33"/>
        <v>2</v>
      </c>
      <c r="F280" s="3">
        <f t="shared" si="29"/>
        <v>140.04678804678795</v>
      </c>
      <c r="G280" s="3">
        <f t="shared" si="30"/>
        <v>183.81736606257985</v>
      </c>
      <c r="H280" s="3">
        <f t="shared" si="31"/>
        <v>3.0182421227197337E-3</v>
      </c>
      <c r="I280" s="3">
        <f t="shared" si="34"/>
        <v>4.2311805458687835E-3</v>
      </c>
    </row>
    <row r="281" spans="1:9" x14ac:dyDescent="0.25">
      <c r="A281" s="1">
        <v>12</v>
      </c>
      <c r="B281" s="1">
        <v>12</v>
      </c>
      <c r="C281" s="1">
        <v>16560</v>
      </c>
      <c r="D281" s="3">
        <f t="shared" si="32"/>
        <v>4</v>
      </c>
      <c r="E281" s="3">
        <f t="shared" si="33"/>
        <v>2</v>
      </c>
      <c r="F281" s="3">
        <f t="shared" si="29"/>
        <v>132.92576492576484</v>
      </c>
      <c r="G281" s="3">
        <f t="shared" si="30"/>
        <v>183.81736606257985</v>
      </c>
      <c r="H281" s="3">
        <f t="shared" si="31"/>
        <v>3.0182421227197337E-3</v>
      </c>
      <c r="I281" s="3">
        <f t="shared" si="34"/>
        <v>4.2311805458687835E-3</v>
      </c>
    </row>
    <row r="282" spans="1:9" x14ac:dyDescent="0.25">
      <c r="A282" s="1">
        <v>12</v>
      </c>
      <c r="B282" s="1">
        <v>13</v>
      </c>
      <c r="C282" s="1">
        <v>16620</v>
      </c>
      <c r="D282" s="3">
        <f t="shared" si="32"/>
        <v>4</v>
      </c>
      <c r="E282" s="3">
        <f t="shared" si="33"/>
        <v>2</v>
      </c>
      <c r="F282" s="3">
        <f t="shared" si="29"/>
        <v>125.80474180474174</v>
      </c>
      <c r="G282" s="3">
        <f t="shared" si="30"/>
        <v>176.74746736786526</v>
      </c>
      <c r="H282" s="3">
        <f t="shared" si="31"/>
        <v>2.9021558872305135E-3</v>
      </c>
      <c r="I282" s="3">
        <f t="shared" si="34"/>
        <v>4.0684428325661378E-3</v>
      </c>
    </row>
    <row r="283" spans="1:9" x14ac:dyDescent="0.25">
      <c r="A283" s="1">
        <v>12</v>
      </c>
      <c r="B283" s="1">
        <v>14</v>
      </c>
      <c r="C283" s="1">
        <v>16680</v>
      </c>
      <c r="D283" s="3">
        <f t="shared" si="32"/>
        <v>4</v>
      </c>
      <c r="E283" s="3">
        <f t="shared" si="33"/>
        <v>2</v>
      </c>
      <c r="F283" s="3">
        <f t="shared" si="29"/>
        <v>121.05739305739297</v>
      </c>
      <c r="G283" s="3">
        <f t="shared" si="30"/>
        <v>169.67756867315063</v>
      </c>
      <c r="H283" s="3">
        <f t="shared" si="31"/>
        <v>2.7860696517412924E-3</v>
      </c>
      <c r="I283" s="3">
        <f t="shared" si="34"/>
        <v>3.9057051192634921E-3</v>
      </c>
    </row>
    <row r="284" spans="1:9" x14ac:dyDescent="0.25">
      <c r="A284" s="1">
        <v>12</v>
      </c>
      <c r="B284" s="1">
        <v>15</v>
      </c>
      <c r="C284" s="1">
        <v>16740</v>
      </c>
      <c r="D284" s="3">
        <f t="shared" si="32"/>
        <v>4</v>
      </c>
      <c r="E284" s="3">
        <f t="shared" si="33"/>
        <v>2</v>
      </c>
      <c r="F284" s="3">
        <f t="shared" si="29"/>
        <v>123.43106743106735</v>
      </c>
      <c r="G284" s="3">
        <f t="shared" si="30"/>
        <v>169.67756867315063</v>
      </c>
      <c r="H284" s="3">
        <f t="shared" si="31"/>
        <v>2.7860696517412924E-3</v>
      </c>
      <c r="I284" s="3">
        <f t="shared" si="34"/>
        <v>3.9057051192634921E-3</v>
      </c>
    </row>
    <row r="285" spans="1:9" x14ac:dyDescent="0.25">
      <c r="A285" s="1">
        <v>12</v>
      </c>
      <c r="B285" s="1">
        <v>16</v>
      </c>
      <c r="C285" s="1">
        <v>16800</v>
      </c>
      <c r="D285" s="3">
        <f t="shared" si="32"/>
        <v>4</v>
      </c>
      <c r="E285" s="3">
        <f t="shared" si="33"/>
        <v>2</v>
      </c>
      <c r="F285" s="3">
        <f t="shared" si="29"/>
        <v>123.43106743106735</v>
      </c>
      <c r="G285" s="3">
        <f t="shared" si="30"/>
        <v>169.67756867315063</v>
      </c>
      <c r="H285" s="3">
        <f t="shared" si="31"/>
        <v>2.7860696517412924E-3</v>
      </c>
      <c r="I285" s="3">
        <f t="shared" si="34"/>
        <v>3.9057051192634921E-3</v>
      </c>
    </row>
    <row r="286" spans="1:9" x14ac:dyDescent="0.25">
      <c r="A286" s="1">
        <v>12</v>
      </c>
      <c r="B286" s="1">
        <v>17</v>
      </c>
      <c r="C286" s="1">
        <v>16860</v>
      </c>
      <c r="D286" s="3">
        <f t="shared" si="32"/>
        <v>4</v>
      </c>
      <c r="E286" s="3">
        <f t="shared" si="33"/>
        <v>2</v>
      </c>
      <c r="F286" s="3">
        <f t="shared" si="29"/>
        <v>111.56269556269551</v>
      </c>
      <c r="G286" s="3">
        <f t="shared" si="30"/>
        <v>176.74746736786526</v>
      </c>
      <c r="H286" s="3">
        <f t="shared" si="31"/>
        <v>2.9021558872305135E-3</v>
      </c>
      <c r="I286" s="3">
        <f t="shared" si="34"/>
        <v>4.0684428325661378E-3</v>
      </c>
    </row>
    <row r="287" spans="1:9" x14ac:dyDescent="0.25">
      <c r="A287" s="1">
        <v>12</v>
      </c>
      <c r="B287" s="1">
        <v>18</v>
      </c>
      <c r="C287" s="1">
        <v>16920</v>
      </c>
      <c r="D287" s="3">
        <f t="shared" si="32"/>
        <v>4</v>
      </c>
      <c r="E287" s="3">
        <f t="shared" si="33"/>
        <v>2</v>
      </c>
      <c r="F287" s="3">
        <f t="shared" si="29"/>
        <v>113.93636993636987</v>
      </c>
      <c r="G287" s="3">
        <f t="shared" si="30"/>
        <v>176.74746736786526</v>
      </c>
      <c r="H287" s="3">
        <f t="shared" si="31"/>
        <v>2.9021558872305135E-3</v>
      </c>
      <c r="I287" s="3">
        <f t="shared" si="34"/>
        <v>4.0684428325661378E-3</v>
      </c>
    </row>
    <row r="288" spans="1:9" x14ac:dyDescent="0.25">
      <c r="A288" s="1">
        <v>12</v>
      </c>
      <c r="B288" s="1">
        <v>19</v>
      </c>
      <c r="C288" s="1">
        <v>16980</v>
      </c>
      <c r="D288" s="3">
        <f t="shared" si="32"/>
        <v>4</v>
      </c>
      <c r="E288" s="3">
        <f t="shared" si="33"/>
        <v>2</v>
      </c>
      <c r="F288" s="3">
        <f t="shared" si="29"/>
        <v>113.93636993636987</v>
      </c>
      <c r="G288" s="3">
        <f t="shared" si="30"/>
        <v>169.67756867315063</v>
      </c>
      <c r="H288" s="3">
        <f t="shared" si="31"/>
        <v>2.7860696517412924E-3</v>
      </c>
      <c r="I288" s="3">
        <f t="shared" si="34"/>
        <v>3.9057051192634921E-3</v>
      </c>
    </row>
    <row r="289" spans="1:9" x14ac:dyDescent="0.25">
      <c r="A289" s="1">
        <v>12</v>
      </c>
      <c r="B289" s="1">
        <v>20</v>
      </c>
      <c r="C289" s="1">
        <v>17040</v>
      </c>
      <c r="D289" s="3">
        <f t="shared" si="32"/>
        <v>4</v>
      </c>
      <c r="E289" s="3">
        <f t="shared" si="33"/>
        <v>2</v>
      </c>
      <c r="F289" s="3">
        <f t="shared" si="29"/>
        <v>109.18902118902112</v>
      </c>
      <c r="G289" s="3">
        <f t="shared" si="30"/>
        <v>155.53777128372144</v>
      </c>
      <c r="H289" s="3">
        <f t="shared" si="31"/>
        <v>2.5538971807628516E-3</v>
      </c>
      <c r="I289" s="3">
        <f t="shared" si="34"/>
        <v>3.5802296926582011E-3</v>
      </c>
    </row>
    <row r="290" spans="1:9" x14ac:dyDescent="0.25">
      <c r="A290" s="1">
        <v>12</v>
      </c>
      <c r="B290" s="1">
        <v>21</v>
      </c>
      <c r="C290" s="1">
        <v>17100</v>
      </c>
      <c r="D290" s="3">
        <f t="shared" si="32"/>
        <v>4</v>
      </c>
      <c r="E290" s="3">
        <f t="shared" si="33"/>
        <v>2</v>
      </c>
      <c r="F290" s="3">
        <f t="shared" si="29"/>
        <v>99.694323694323643</v>
      </c>
      <c r="G290" s="3">
        <f t="shared" si="30"/>
        <v>127.25817650486297</v>
      </c>
      <c r="H290" s="3">
        <f t="shared" si="31"/>
        <v>2.0895522388059695E-3</v>
      </c>
      <c r="I290" s="3">
        <f t="shared" si="34"/>
        <v>2.9292788394476195E-3</v>
      </c>
    </row>
    <row r="291" spans="1:9" x14ac:dyDescent="0.25">
      <c r="A291" s="1">
        <v>12</v>
      </c>
      <c r="B291" s="1">
        <v>22</v>
      </c>
      <c r="C291" s="1">
        <v>17160</v>
      </c>
      <c r="D291" s="3">
        <f t="shared" si="32"/>
        <v>4</v>
      </c>
      <c r="E291" s="3">
        <f t="shared" si="33"/>
        <v>2</v>
      </c>
      <c r="F291" s="3">
        <f t="shared" si="29"/>
        <v>94.946974946974876</v>
      </c>
      <c r="G291" s="3">
        <f t="shared" si="30"/>
        <v>113.11837911543377</v>
      </c>
      <c r="H291" s="3">
        <f t="shared" si="31"/>
        <v>1.8573797678275285E-3</v>
      </c>
      <c r="I291" s="3">
        <f t="shared" si="34"/>
        <v>2.6038034128423285E-3</v>
      </c>
    </row>
    <row r="292" spans="1:9" x14ac:dyDescent="0.25">
      <c r="A292" s="1">
        <v>12</v>
      </c>
      <c r="B292" s="1">
        <v>23</v>
      </c>
      <c r="C292" s="1">
        <v>17220</v>
      </c>
      <c r="D292" s="3">
        <f t="shared" si="32"/>
        <v>4</v>
      </c>
      <c r="E292" s="3">
        <f t="shared" si="33"/>
        <v>2</v>
      </c>
      <c r="F292" s="3">
        <f t="shared" si="29"/>
        <v>87.825951825951762</v>
      </c>
      <c r="G292" s="3">
        <f t="shared" si="30"/>
        <v>84.838784336575316</v>
      </c>
      <c r="H292" s="3">
        <f t="shared" si="31"/>
        <v>1.3930348258706462E-3</v>
      </c>
      <c r="I292" s="3">
        <f t="shared" si="34"/>
        <v>1.952852559631746E-3</v>
      </c>
    </row>
    <row r="293" spans="1:9" x14ac:dyDescent="0.25">
      <c r="A293" s="1">
        <v>13</v>
      </c>
      <c r="B293" s="1">
        <v>0</v>
      </c>
      <c r="C293" s="1">
        <v>17280</v>
      </c>
      <c r="D293" s="3">
        <f t="shared" si="32"/>
        <v>5</v>
      </c>
      <c r="E293" s="3">
        <f t="shared" si="33"/>
        <v>2</v>
      </c>
      <c r="F293" s="3">
        <f t="shared" si="29"/>
        <v>67.39897939897935</v>
      </c>
      <c r="G293" s="3">
        <f t="shared" si="30"/>
        <v>70.698986947146111</v>
      </c>
      <c r="H293" s="3">
        <f t="shared" si="31"/>
        <v>1.1608623548922054E-3</v>
      </c>
      <c r="I293" s="3">
        <f t="shared" si="34"/>
        <v>1.6273771330264552E-3</v>
      </c>
    </row>
    <row r="294" spans="1:9" x14ac:dyDescent="0.25">
      <c r="A294" s="1">
        <v>13</v>
      </c>
      <c r="B294" s="1">
        <v>1</v>
      </c>
      <c r="C294" s="1">
        <v>17340</v>
      </c>
      <c r="D294" s="3">
        <f t="shared" si="32"/>
        <v>5</v>
      </c>
      <c r="E294" s="3">
        <f t="shared" si="33"/>
        <v>2</v>
      </c>
      <c r="F294" s="3">
        <f t="shared" si="29"/>
        <v>64.991872991872967</v>
      </c>
      <c r="G294" s="3">
        <f t="shared" si="30"/>
        <v>56.559189557716884</v>
      </c>
      <c r="H294" s="3">
        <f t="shared" si="31"/>
        <v>9.2868988391376424E-4</v>
      </c>
      <c r="I294" s="3">
        <f t="shared" si="34"/>
        <v>1.3019017064211642E-3</v>
      </c>
    </row>
    <row r="295" spans="1:9" x14ac:dyDescent="0.25">
      <c r="A295" s="1">
        <v>13</v>
      </c>
      <c r="B295" s="1">
        <v>2</v>
      </c>
      <c r="C295" s="1">
        <v>17400</v>
      </c>
      <c r="D295" s="3">
        <f t="shared" si="32"/>
        <v>5</v>
      </c>
      <c r="E295" s="3">
        <f t="shared" si="33"/>
        <v>2</v>
      </c>
      <c r="F295" s="3">
        <f t="shared" si="29"/>
        <v>57.77055377055374</v>
      </c>
      <c r="G295" s="3">
        <f t="shared" si="30"/>
        <v>42.419392168287658</v>
      </c>
      <c r="H295" s="3">
        <f t="shared" si="31"/>
        <v>6.965174129353231E-4</v>
      </c>
      <c r="I295" s="3">
        <f t="shared" si="34"/>
        <v>9.7642627981587302E-4</v>
      </c>
    </row>
    <row r="296" spans="1:9" x14ac:dyDescent="0.25">
      <c r="A296" s="1">
        <v>13</v>
      </c>
      <c r="B296" s="1">
        <v>3</v>
      </c>
      <c r="C296" s="1">
        <v>17460</v>
      </c>
      <c r="D296" s="3">
        <f t="shared" si="32"/>
        <v>5</v>
      </c>
      <c r="E296" s="3">
        <f t="shared" si="33"/>
        <v>2</v>
      </c>
      <c r="F296" s="3">
        <f t="shared" si="29"/>
        <v>52.956340956340924</v>
      </c>
      <c r="G296" s="3">
        <f t="shared" si="30"/>
        <v>35.349493473573055</v>
      </c>
      <c r="H296" s="3">
        <f t="shared" si="31"/>
        <v>5.8043117744610269E-4</v>
      </c>
      <c r="I296" s="3">
        <f t="shared" si="34"/>
        <v>8.1368856651322762E-4</v>
      </c>
    </row>
    <row r="297" spans="1:9" x14ac:dyDescent="0.25">
      <c r="A297" s="1">
        <v>13</v>
      </c>
      <c r="B297" s="1">
        <v>4</v>
      </c>
      <c r="C297" s="1">
        <v>17520</v>
      </c>
      <c r="D297" s="3">
        <f t="shared" si="32"/>
        <v>5</v>
      </c>
      <c r="E297" s="3">
        <f t="shared" si="33"/>
        <v>2</v>
      </c>
      <c r="F297" s="3">
        <f t="shared" si="29"/>
        <v>52.956340956340924</v>
      </c>
      <c r="G297" s="3">
        <f t="shared" si="30"/>
        <v>35.349493473573055</v>
      </c>
      <c r="H297" s="3">
        <f t="shared" si="31"/>
        <v>5.8043117744610269E-4</v>
      </c>
      <c r="I297" s="3">
        <f t="shared" si="34"/>
        <v>8.1368856651322762E-4</v>
      </c>
    </row>
    <row r="298" spans="1:9" x14ac:dyDescent="0.25">
      <c r="A298" s="1">
        <v>13</v>
      </c>
      <c r="B298" s="1">
        <v>5</v>
      </c>
      <c r="C298" s="1">
        <v>17580</v>
      </c>
      <c r="D298" s="3">
        <f t="shared" si="32"/>
        <v>5</v>
      </c>
      <c r="E298" s="3">
        <f t="shared" si="33"/>
        <v>2</v>
      </c>
      <c r="F298" s="3">
        <f t="shared" si="29"/>
        <v>55.363447363447335</v>
      </c>
      <c r="G298" s="3">
        <f t="shared" si="30"/>
        <v>35.349493473573055</v>
      </c>
      <c r="H298" s="3">
        <f t="shared" si="31"/>
        <v>5.8043117744610269E-4</v>
      </c>
      <c r="I298" s="3">
        <f t="shared" si="34"/>
        <v>8.1368856651322762E-4</v>
      </c>
    </row>
    <row r="299" spans="1:9" x14ac:dyDescent="0.25">
      <c r="A299" s="1">
        <v>13</v>
      </c>
      <c r="B299" s="1">
        <v>6</v>
      </c>
      <c r="C299" s="1">
        <v>17640</v>
      </c>
      <c r="D299" s="3">
        <f t="shared" si="32"/>
        <v>5</v>
      </c>
      <c r="E299" s="3">
        <f t="shared" si="33"/>
        <v>2</v>
      </c>
      <c r="F299" s="3">
        <f t="shared" si="29"/>
        <v>60.177660177660151</v>
      </c>
      <c r="G299" s="3">
        <f t="shared" si="30"/>
        <v>35.349493473573055</v>
      </c>
      <c r="H299" s="3">
        <f t="shared" si="31"/>
        <v>5.8043117744610269E-4</v>
      </c>
      <c r="I299" s="3">
        <f t="shared" si="34"/>
        <v>8.1368856651322762E-4</v>
      </c>
    </row>
    <row r="300" spans="1:9" x14ac:dyDescent="0.25">
      <c r="A300" s="1">
        <v>13</v>
      </c>
      <c r="B300" s="1">
        <v>7</v>
      </c>
      <c r="C300" s="1">
        <v>17700</v>
      </c>
      <c r="D300" s="3">
        <f t="shared" si="32"/>
        <v>5</v>
      </c>
      <c r="E300" s="3">
        <f t="shared" si="33"/>
        <v>2</v>
      </c>
      <c r="F300" s="3">
        <f t="shared" si="29"/>
        <v>84.248724248724216</v>
      </c>
      <c r="G300" s="3">
        <f t="shared" si="30"/>
        <v>49.489290863002289</v>
      </c>
      <c r="H300" s="3">
        <f t="shared" si="31"/>
        <v>8.1260364842454394E-4</v>
      </c>
      <c r="I300" s="3">
        <f t="shared" si="34"/>
        <v>1.139163993118519E-3</v>
      </c>
    </row>
    <row r="301" spans="1:9" x14ac:dyDescent="0.25">
      <c r="A301" s="1">
        <v>13</v>
      </c>
      <c r="B301" s="1">
        <v>8</v>
      </c>
      <c r="C301" s="1">
        <v>17760</v>
      </c>
      <c r="D301" s="3">
        <f t="shared" si="32"/>
        <v>5</v>
      </c>
      <c r="E301" s="3">
        <f t="shared" si="33"/>
        <v>2</v>
      </c>
      <c r="F301" s="3">
        <f t="shared" si="29"/>
        <v>115.54110754110748</v>
      </c>
      <c r="G301" s="3">
        <f t="shared" si="30"/>
        <v>91.908683031289925</v>
      </c>
      <c r="H301" s="3">
        <f t="shared" si="31"/>
        <v>1.5091210613598668E-3</v>
      </c>
      <c r="I301" s="3">
        <f t="shared" si="34"/>
        <v>2.1155902729343918E-3</v>
      </c>
    </row>
    <row r="302" spans="1:9" x14ac:dyDescent="0.25">
      <c r="A302" s="1">
        <v>13</v>
      </c>
      <c r="B302" s="1">
        <v>9</v>
      </c>
      <c r="C302" s="1">
        <v>17820</v>
      </c>
      <c r="D302" s="3">
        <f t="shared" si="32"/>
        <v>5</v>
      </c>
      <c r="E302" s="3">
        <f t="shared" si="33"/>
        <v>2</v>
      </c>
      <c r="F302" s="3">
        <f t="shared" si="29"/>
        <v>134.7979587979587</v>
      </c>
      <c r="G302" s="3">
        <f t="shared" si="30"/>
        <v>155.53777128372144</v>
      </c>
      <c r="H302" s="3">
        <f t="shared" si="31"/>
        <v>2.5538971807628516E-3</v>
      </c>
      <c r="I302" s="3">
        <f t="shared" si="34"/>
        <v>3.5802296926582011E-3</v>
      </c>
    </row>
    <row r="303" spans="1:9" x14ac:dyDescent="0.25">
      <c r="A303" s="1">
        <v>13</v>
      </c>
      <c r="B303" s="1">
        <v>10</v>
      </c>
      <c r="C303" s="1">
        <v>17880</v>
      </c>
      <c r="D303" s="3">
        <f t="shared" si="32"/>
        <v>5</v>
      </c>
      <c r="E303" s="3">
        <f t="shared" si="33"/>
        <v>2</v>
      </c>
      <c r="F303" s="3">
        <f t="shared" si="29"/>
        <v>144.42638442638432</v>
      </c>
      <c r="G303" s="3">
        <f t="shared" si="30"/>
        <v>176.74746736786526</v>
      </c>
      <c r="H303" s="3">
        <f t="shared" si="31"/>
        <v>2.9021558872305135E-3</v>
      </c>
      <c r="I303" s="3">
        <f t="shared" si="34"/>
        <v>4.0684428325661378E-3</v>
      </c>
    </row>
    <row r="304" spans="1:9" x14ac:dyDescent="0.25">
      <c r="A304" s="1">
        <v>13</v>
      </c>
      <c r="B304" s="1">
        <v>11</v>
      </c>
      <c r="C304" s="1">
        <v>17940</v>
      </c>
      <c r="D304" s="3">
        <f t="shared" si="32"/>
        <v>5</v>
      </c>
      <c r="E304" s="3">
        <f t="shared" si="33"/>
        <v>2</v>
      </c>
      <c r="F304" s="3">
        <f t="shared" si="29"/>
        <v>142.01927801927792</v>
      </c>
      <c r="G304" s="3">
        <f t="shared" si="30"/>
        <v>183.81736606257985</v>
      </c>
      <c r="H304" s="3">
        <f t="shared" si="31"/>
        <v>3.0182421227197337E-3</v>
      </c>
      <c r="I304" s="3">
        <f t="shared" si="34"/>
        <v>4.2311805458687835E-3</v>
      </c>
    </row>
    <row r="305" spans="1:9" x14ac:dyDescent="0.25">
      <c r="A305" s="1">
        <v>13</v>
      </c>
      <c r="B305" s="1">
        <v>12</v>
      </c>
      <c r="C305" s="1">
        <v>18000</v>
      </c>
      <c r="D305" s="3">
        <f t="shared" si="32"/>
        <v>5</v>
      </c>
      <c r="E305" s="3">
        <f t="shared" si="33"/>
        <v>2</v>
      </c>
      <c r="F305" s="3">
        <f t="shared" si="29"/>
        <v>134.7979587979587</v>
      </c>
      <c r="G305" s="3">
        <f t="shared" si="30"/>
        <v>183.81736606257985</v>
      </c>
      <c r="H305" s="3">
        <f t="shared" si="31"/>
        <v>3.0182421227197337E-3</v>
      </c>
      <c r="I305" s="3">
        <f t="shared" si="34"/>
        <v>4.2311805458687835E-3</v>
      </c>
    </row>
    <row r="306" spans="1:9" x14ac:dyDescent="0.25">
      <c r="A306" s="1">
        <v>13</v>
      </c>
      <c r="B306" s="1">
        <v>13</v>
      </c>
      <c r="C306" s="1">
        <v>18060</v>
      </c>
      <c r="D306" s="3">
        <f t="shared" si="32"/>
        <v>5</v>
      </c>
      <c r="E306" s="3">
        <f t="shared" si="33"/>
        <v>2</v>
      </c>
      <c r="F306" s="3">
        <f t="shared" si="29"/>
        <v>127.57663957663951</v>
      </c>
      <c r="G306" s="3">
        <f t="shared" si="30"/>
        <v>176.74746736786526</v>
      </c>
      <c r="H306" s="3">
        <f t="shared" si="31"/>
        <v>2.9021558872305135E-3</v>
      </c>
      <c r="I306" s="3">
        <f t="shared" si="34"/>
        <v>4.0684428325661378E-3</v>
      </c>
    </row>
    <row r="307" spans="1:9" x14ac:dyDescent="0.25">
      <c r="A307" s="1">
        <v>13</v>
      </c>
      <c r="B307" s="1">
        <v>14</v>
      </c>
      <c r="C307" s="1">
        <v>18120</v>
      </c>
      <c r="D307" s="3">
        <f t="shared" si="32"/>
        <v>5</v>
      </c>
      <c r="E307" s="3">
        <f t="shared" si="33"/>
        <v>2</v>
      </c>
      <c r="F307" s="3">
        <f t="shared" si="29"/>
        <v>122.76242676242668</v>
      </c>
      <c r="G307" s="3">
        <f t="shared" si="30"/>
        <v>169.67756867315063</v>
      </c>
      <c r="H307" s="3">
        <f t="shared" si="31"/>
        <v>2.7860696517412924E-3</v>
      </c>
      <c r="I307" s="3">
        <f t="shared" si="34"/>
        <v>3.9057051192634921E-3</v>
      </c>
    </row>
    <row r="308" spans="1:9" x14ac:dyDescent="0.25">
      <c r="A308" s="1">
        <v>13</v>
      </c>
      <c r="B308" s="1">
        <v>15</v>
      </c>
      <c r="C308" s="1">
        <v>18180</v>
      </c>
      <c r="D308" s="3">
        <f t="shared" si="32"/>
        <v>5</v>
      </c>
      <c r="E308" s="3">
        <f t="shared" si="33"/>
        <v>2</v>
      </c>
      <c r="F308" s="3">
        <f t="shared" si="29"/>
        <v>125.1695331695331</v>
      </c>
      <c r="G308" s="3">
        <f t="shared" si="30"/>
        <v>169.67756867315063</v>
      </c>
      <c r="H308" s="3">
        <f t="shared" si="31"/>
        <v>2.7860696517412924E-3</v>
      </c>
      <c r="I308" s="3">
        <f t="shared" si="34"/>
        <v>3.9057051192634921E-3</v>
      </c>
    </row>
    <row r="309" spans="1:9" x14ac:dyDescent="0.25">
      <c r="A309" s="1">
        <v>13</v>
      </c>
      <c r="B309" s="1">
        <v>16</v>
      </c>
      <c r="C309" s="1">
        <v>18240</v>
      </c>
      <c r="D309" s="3">
        <f t="shared" si="32"/>
        <v>5</v>
      </c>
      <c r="E309" s="3">
        <f t="shared" si="33"/>
        <v>2</v>
      </c>
      <c r="F309" s="3">
        <f t="shared" si="29"/>
        <v>125.1695331695331</v>
      </c>
      <c r="G309" s="3">
        <f t="shared" si="30"/>
        <v>169.67756867315063</v>
      </c>
      <c r="H309" s="3">
        <f t="shared" si="31"/>
        <v>2.7860696517412924E-3</v>
      </c>
      <c r="I309" s="3">
        <f t="shared" si="34"/>
        <v>3.9057051192634921E-3</v>
      </c>
    </row>
    <row r="310" spans="1:9" x14ac:dyDescent="0.25">
      <c r="A310" s="1">
        <v>13</v>
      </c>
      <c r="B310" s="1">
        <v>17</v>
      </c>
      <c r="C310" s="1">
        <v>18300</v>
      </c>
      <c r="D310" s="3">
        <f t="shared" si="32"/>
        <v>5</v>
      </c>
      <c r="E310" s="3">
        <f t="shared" si="33"/>
        <v>2</v>
      </c>
      <c r="F310" s="3">
        <f t="shared" si="29"/>
        <v>113.13400113400107</v>
      </c>
      <c r="G310" s="3">
        <f t="shared" si="30"/>
        <v>176.74746736786526</v>
      </c>
      <c r="H310" s="3">
        <f t="shared" si="31"/>
        <v>2.9021558872305135E-3</v>
      </c>
      <c r="I310" s="3">
        <f t="shared" si="34"/>
        <v>4.0684428325661378E-3</v>
      </c>
    </row>
    <row r="311" spans="1:9" x14ac:dyDescent="0.25">
      <c r="A311" s="1">
        <v>13</v>
      </c>
      <c r="B311" s="1">
        <v>18</v>
      </c>
      <c r="C311" s="1">
        <v>18360</v>
      </c>
      <c r="D311" s="3">
        <f t="shared" si="32"/>
        <v>5</v>
      </c>
      <c r="E311" s="3">
        <f t="shared" si="33"/>
        <v>2</v>
      </c>
      <c r="F311" s="3">
        <f t="shared" si="29"/>
        <v>115.54110754110748</v>
      </c>
      <c r="G311" s="3">
        <f t="shared" si="30"/>
        <v>176.74746736786526</v>
      </c>
      <c r="H311" s="3">
        <f t="shared" si="31"/>
        <v>2.9021558872305135E-3</v>
      </c>
      <c r="I311" s="3">
        <f t="shared" si="34"/>
        <v>4.0684428325661378E-3</v>
      </c>
    </row>
    <row r="312" spans="1:9" x14ac:dyDescent="0.25">
      <c r="A312" s="1">
        <v>13</v>
      </c>
      <c r="B312" s="1">
        <v>19</v>
      </c>
      <c r="C312" s="1">
        <v>18420</v>
      </c>
      <c r="D312" s="3">
        <f t="shared" si="32"/>
        <v>5</v>
      </c>
      <c r="E312" s="3">
        <f t="shared" si="33"/>
        <v>2</v>
      </c>
      <c r="F312" s="3">
        <f t="shared" si="29"/>
        <v>115.54110754110748</v>
      </c>
      <c r="G312" s="3">
        <f t="shared" si="30"/>
        <v>169.67756867315063</v>
      </c>
      <c r="H312" s="3">
        <f t="shared" si="31"/>
        <v>2.7860696517412924E-3</v>
      </c>
      <c r="I312" s="3">
        <f t="shared" si="34"/>
        <v>3.9057051192634921E-3</v>
      </c>
    </row>
    <row r="313" spans="1:9" x14ac:dyDescent="0.25">
      <c r="A313" s="1">
        <v>13</v>
      </c>
      <c r="B313" s="1">
        <v>20</v>
      </c>
      <c r="C313" s="1">
        <v>18480</v>
      </c>
      <c r="D313" s="3">
        <f t="shared" si="32"/>
        <v>5</v>
      </c>
      <c r="E313" s="3">
        <f t="shared" si="33"/>
        <v>2</v>
      </c>
      <c r="F313" s="3">
        <f t="shared" si="29"/>
        <v>110.72689472689467</v>
      </c>
      <c r="G313" s="3">
        <f t="shared" si="30"/>
        <v>155.53777128372144</v>
      </c>
      <c r="H313" s="3">
        <f t="shared" si="31"/>
        <v>2.5538971807628516E-3</v>
      </c>
      <c r="I313" s="3">
        <f t="shared" si="34"/>
        <v>3.5802296926582011E-3</v>
      </c>
    </row>
    <row r="314" spans="1:9" x14ac:dyDescent="0.25">
      <c r="A314" s="1">
        <v>13</v>
      </c>
      <c r="B314" s="1">
        <v>21</v>
      </c>
      <c r="C314" s="1">
        <v>18540</v>
      </c>
      <c r="D314" s="3">
        <f t="shared" si="32"/>
        <v>5</v>
      </c>
      <c r="E314" s="3">
        <f t="shared" si="33"/>
        <v>2</v>
      </c>
      <c r="F314" s="3">
        <f t="shared" si="29"/>
        <v>101.09846909846905</v>
      </c>
      <c r="G314" s="3">
        <f t="shared" si="30"/>
        <v>127.25817650486297</v>
      </c>
      <c r="H314" s="3">
        <f t="shared" si="31"/>
        <v>2.0895522388059695E-3</v>
      </c>
      <c r="I314" s="3">
        <f t="shared" si="34"/>
        <v>2.9292788394476195E-3</v>
      </c>
    </row>
    <row r="315" spans="1:9" x14ac:dyDescent="0.25">
      <c r="A315" s="1">
        <v>13</v>
      </c>
      <c r="B315" s="1">
        <v>22</v>
      </c>
      <c r="C315" s="1">
        <v>18600</v>
      </c>
      <c r="D315" s="3">
        <f t="shared" si="32"/>
        <v>5</v>
      </c>
      <c r="E315" s="3">
        <f t="shared" si="33"/>
        <v>2</v>
      </c>
      <c r="F315" s="3">
        <f t="shared" si="29"/>
        <v>96.28425628425623</v>
      </c>
      <c r="G315" s="3">
        <f t="shared" si="30"/>
        <v>113.11837911543377</v>
      </c>
      <c r="H315" s="3">
        <f t="shared" si="31"/>
        <v>1.8573797678275285E-3</v>
      </c>
      <c r="I315" s="3">
        <f t="shared" si="34"/>
        <v>2.6038034128423285E-3</v>
      </c>
    </row>
    <row r="316" spans="1:9" x14ac:dyDescent="0.25">
      <c r="A316" s="1">
        <v>13</v>
      </c>
      <c r="B316" s="1">
        <v>23</v>
      </c>
      <c r="C316" s="1">
        <v>18660</v>
      </c>
      <c r="D316" s="3">
        <f t="shared" si="32"/>
        <v>5</v>
      </c>
      <c r="E316" s="3">
        <f t="shared" si="33"/>
        <v>2</v>
      </c>
      <c r="F316" s="3">
        <f t="shared" si="29"/>
        <v>89.06293706293701</v>
      </c>
      <c r="G316" s="3">
        <f t="shared" si="30"/>
        <v>84.838784336575316</v>
      </c>
      <c r="H316" s="3">
        <f t="shared" si="31"/>
        <v>1.3930348258706462E-3</v>
      </c>
      <c r="I316" s="3">
        <f t="shared" si="34"/>
        <v>1.952852559631746E-3</v>
      </c>
    </row>
    <row r="317" spans="1:9" x14ac:dyDescent="0.25">
      <c r="A317" s="1">
        <v>14</v>
      </c>
      <c r="B317" s="1">
        <v>0</v>
      </c>
      <c r="C317" s="1">
        <v>18720</v>
      </c>
      <c r="D317" s="3">
        <f t="shared" si="32"/>
        <v>6</v>
      </c>
      <c r="E317" s="3">
        <f t="shared" si="33"/>
        <v>2</v>
      </c>
      <c r="F317" s="3">
        <f t="shared" si="29"/>
        <v>67.867027867027829</v>
      </c>
      <c r="G317" s="3">
        <f t="shared" si="30"/>
        <v>65.649059308064253</v>
      </c>
      <c r="H317" s="3">
        <f t="shared" si="31"/>
        <v>1.0779436152570478E-3</v>
      </c>
      <c r="I317" s="3">
        <f t="shared" si="34"/>
        <v>1.5111359092388513E-3</v>
      </c>
    </row>
    <row r="318" spans="1:9" x14ac:dyDescent="0.25">
      <c r="A318" s="1">
        <v>14</v>
      </c>
      <c r="B318" s="1">
        <v>1</v>
      </c>
      <c r="C318" s="1">
        <v>18780</v>
      </c>
      <c r="D318" s="3">
        <f t="shared" si="32"/>
        <v>6</v>
      </c>
      <c r="E318" s="3">
        <f t="shared" si="33"/>
        <v>2</v>
      </c>
      <c r="F318" s="3">
        <f t="shared" si="29"/>
        <v>65.443205443205414</v>
      </c>
      <c r="G318" s="3">
        <f t="shared" si="30"/>
        <v>52.519247446451381</v>
      </c>
      <c r="H318" s="3">
        <f t="shared" si="31"/>
        <v>8.6235489220563811E-4</v>
      </c>
      <c r="I318" s="3">
        <f t="shared" si="34"/>
        <v>1.2089087273910808E-3</v>
      </c>
    </row>
    <row r="319" spans="1:9" x14ac:dyDescent="0.25">
      <c r="A319" s="1">
        <v>14</v>
      </c>
      <c r="B319" s="1">
        <v>2</v>
      </c>
      <c r="C319" s="1">
        <v>18840</v>
      </c>
      <c r="D319" s="3">
        <f t="shared" si="32"/>
        <v>6</v>
      </c>
      <c r="E319" s="3">
        <f t="shared" si="33"/>
        <v>2</v>
      </c>
      <c r="F319" s="3">
        <f t="shared" si="29"/>
        <v>58.171738171738149</v>
      </c>
      <c r="G319" s="3">
        <f t="shared" si="30"/>
        <v>39.389435584838544</v>
      </c>
      <c r="H319" s="3">
        <f t="shared" si="31"/>
        <v>6.4676616915422861E-4</v>
      </c>
      <c r="I319" s="3">
        <f t="shared" si="34"/>
        <v>9.0668154554331061E-4</v>
      </c>
    </row>
    <row r="320" spans="1:9" x14ac:dyDescent="0.25">
      <c r="A320" s="1">
        <v>14</v>
      </c>
      <c r="B320" s="1">
        <v>3</v>
      </c>
      <c r="C320" s="1">
        <v>18900</v>
      </c>
      <c r="D320" s="3">
        <f t="shared" si="32"/>
        <v>6</v>
      </c>
      <c r="E320" s="3">
        <f t="shared" si="33"/>
        <v>2</v>
      </c>
      <c r="F320" s="3">
        <f t="shared" si="29"/>
        <v>53.324093324093297</v>
      </c>
      <c r="G320" s="3">
        <f t="shared" si="30"/>
        <v>32.824529654032126</v>
      </c>
      <c r="H320" s="3">
        <f t="shared" si="31"/>
        <v>5.3897180762852391E-4</v>
      </c>
      <c r="I320" s="3">
        <f t="shared" si="34"/>
        <v>7.5556795461942567E-4</v>
      </c>
    </row>
    <row r="321" spans="1:9" x14ac:dyDescent="0.25">
      <c r="A321" s="1">
        <v>14</v>
      </c>
      <c r="B321" s="1">
        <v>4</v>
      </c>
      <c r="C321" s="1">
        <v>18960</v>
      </c>
      <c r="D321" s="3">
        <f t="shared" si="32"/>
        <v>6</v>
      </c>
      <c r="E321" s="3">
        <f t="shared" si="33"/>
        <v>2</v>
      </c>
      <c r="F321" s="3">
        <f t="shared" si="29"/>
        <v>53.324093324093297</v>
      </c>
      <c r="G321" s="3">
        <f t="shared" si="30"/>
        <v>32.824529654032126</v>
      </c>
      <c r="H321" s="3">
        <f t="shared" si="31"/>
        <v>5.3897180762852391E-4</v>
      </c>
      <c r="I321" s="3">
        <f t="shared" si="34"/>
        <v>7.5556795461942567E-4</v>
      </c>
    </row>
    <row r="322" spans="1:9" x14ac:dyDescent="0.25">
      <c r="A322" s="1">
        <v>14</v>
      </c>
      <c r="B322" s="1">
        <v>5</v>
      </c>
      <c r="C322" s="1">
        <v>19020</v>
      </c>
      <c r="D322" s="3">
        <f t="shared" si="32"/>
        <v>6</v>
      </c>
      <c r="E322" s="3">
        <f t="shared" si="33"/>
        <v>2</v>
      </c>
      <c r="F322" s="3">
        <f t="shared" si="29"/>
        <v>55.747915747915719</v>
      </c>
      <c r="G322" s="3">
        <f t="shared" si="30"/>
        <v>32.824529654032126</v>
      </c>
      <c r="H322" s="3">
        <f t="shared" si="31"/>
        <v>5.3897180762852391E-4</v>
      </c>
      <c r="I322" s="3">
        <f t="shared" si="34"/>
        <v>7.5556795461942567E-4</v>
      </c>
    </row>
    <row r="323" spans="1:9" x14ac:dyDescent="0.25">
      <c r="A323" s="1">
        <v>14</v>
      </c>
      <c r="B323" s="1">
        <v>6</v>
      </c>
      <c r="C323" s="1">
        <v>19080</v>
      </c>
      <c r="D323" s="3">
        <f t="shared" si="32"/>
        <v>6</v>
      </c>
      <c r="E323" s="3">
        <f t="shared" si="33"/>
        <v>2</v>
      </c>
      <c r="F323" s="3">
        <f t="shared" si="29"/>
        <v>60.595560595560571</v>
      </c>
      <c r="G323" s="3">
        <f t="shared" si="30"/>
        <v>32.824529654032126</v>
      </c>
      <c r="H323" s="3">
        <f t="shared" si="31"/>
        <v>5.3897180762852391E-4</v>
      </c>
      <c r="I323" s="3">
        <f t="shared" si="34"/>
        <v>7.5556795461942567E-4</v>
      </c>
    </row>
    <row r="324" spans="1:9" x14ac:dyDescent="0.25">
      <c r="A324" s="1">
        <v>14</v>
      </c>
      <c r="B324" s="1">
        <v>7</v>
      </c>
      <c r="C324" s="1">
        <v>19140</v>
      </c>
      <c r="D324" s="3">
        <f t="shared" si="32"/>
        <v>6</v>
      </c>
      <c r="E324" s="3">
        <f t="shared" si="33"/>
        <v>2</v>
      </c>
      <c r="F324" s="3">
        <f t="shared" si="29"/>
        <v>84.833784833784804</v>
      </c>
      <c r="G324" s="3">
        <f t="shared" si="30"/>
        <v>45.954341515644977</v>
      </c>
      <c r="H324" s="3">
        <f t="shared" si="31"/>
        <v>7.5456053067993363E-4</v>
      </c>
      <c r="I324" s="3">
        <f t="shared" si="34"/>
        <v>1.0577951364671961E-3</v>
      </c>
    </row>
    <row r="325" spans="1:9" x14ac:dyDescent="0.25">
      <c r="A325" s="1">
        <v>14</v>
      </c>
      <c r="B325" s="1">
        <v>8</v>
      </c>
      <c r="C325" s="1">
        <v>19200</v>
      </c>
      <c r="D325" s="3">
        <f t="shared" si="32"/>
        <v>6</v>
      </c>
      <c r="E325" s="3">
        <f t="shared" si="33"/>
        <v>2</v>
      </c>
      <c r="F325" s="3">
        <f t="shared" ref="F325:F340" si="35">VLOOKUP(B325,T_comp_hour,3,0)*VLOOKUP(D325,T_comp_weekday,3,0)*VLOOKUP(E325,T_comp_WoW,2,0)*$Y$5</f>
        <v>116.3434763434763</v>
      </c>
      <c r="G325" s="3">
        <f t="shared" ref="G325:G340" si="36">VLOOKUP(B325,T_DD_comp_hour,3,0)*VLOOKUP(D325,T_DD_comp_weekday,3,0)*VLOOKUP(E325,T_DD_comp_WoW,3,0)*SUM(F:F)*c_direct_uplift</f>
        <v>85.343777100483507</v>
      </c>
      <c r="H325" s="3">
        <f t="shared" ref="H325:H340" si="37">VLOOKUP(B325,T_DD_comp_hour,3,0)*VLOOKUP(D325,T_DD_comp_weekday,3,0)*VLOOKUP(E325,T_DD_comp_WoW,3,0)</f>
        <v>1.401326699834162E-3</v>
      </c>
      <c r="I325" s="3">
        <f t="shared" si="34"/>
        <v>1.9644766820105064E-3</v>
      </c>
    </row>
    <row r="326" spans="1:9" x14ac:dyDescent="0.25">
      <c r="A326" s="1">
        <v>14</v>
      </c>
      <c r="B326" s="1">
        <v>9</v>
      </c>
      <c r="C326" s="1">
        <v>19260</v>
      </c>
      <c r="D326" s="3">
        <f t="shared" ref="D326:D364" si="38">IF(MOD(A326-1,7)=0,7,MOD(A326-1,7))</f>
        <v>6</v>
      </c>
      <c r="E326" s="3">
        <f t="shared" ref="E326:E340" si="39">CEILING((C326+0.001)/(7*24*60),1)</f>
        <v>2</v>
      </c>
      <c r="F326" s="3">
        <f t="shared" si="35"/>
        <v>135.73405573405566</v>
      </c>
      <c r="G326" s="3">
        <f t="shared" si="36"/>
        <v>144.42793047774131</v>
      </c>
      <c r="H326" s="3">
        <f t="shared" si="37"/>
        <v>2.3714759535655048E-3</v>
      </c>
      <c r="I326" s="3">
        <f t="shared" ref="I326:I364" si="40">H326/SUM(H:H)</f>
        <v>3.3244990003254721E-3</v>
      </c>
    </row>
    <row r="327" spans="1:9" x14ac:dyDescent="0.25">
      <c r="A327" s="1">
        <v>14</v>
      </c>
      <c r="B327" s="1">
        <v>10</v>
      </c>
      <c r="C327" s="1">
        <v>19320</v>
      </c>
      <c r="D327" s="3">
        <f t="shared" si="38"/>
        <v>6</v>
      </c>
      <c r="E327" s="3">
        <f t="shared" si="39"/>
        <v>2</v>
      </c>
      <c r="F327" s="3">
        <f t="shared" si="35"/>
        <v>145.42934542934535</v>
      </c>
      <c r="G327" s="3">
        <f t="shared" si="36"/>
        <v>164.1226482701606</v>
      </c>
      <c r="H327" s="3">
        <f t="shared" si="37"/>
        <v>2.6948590381426192E-3</v>
      </c>
      <c r="I327" s="3">
        <f t="shared" si="40"/>
        <v>3.7778397730971278E-3</v>
      </c>
    </row>
    <row r="328" spans="1:9" x14ac:dyDescent="0.25">
      <c r="A328" s="1">
        <v>14</v>
      </c>
      <c r="B328" s="1">
        <v>11</v>
      </c>
      <c r="C328" s="1">
        <v>19380</v>
      </c>
      <c r="D328" s="3">
        <f t="shared" si="38"/>
        <v>6</v>
      </c>
      <c r="E328" s="3">
        <f t="shared" si="39"/>
        <v>2</v>
      </c>
      <c r="F328" s="3">
        <f t="shared" si="35"/>
        <v>143.00552300552295</v>
      </c>
      <c r="G328" s="3">
        <f t="shared" si="36"/>
        <v>170.68755420096701</v>
      </c>
      <c r="H328" s="3">
        <f t="shared" si="37"/>
        <v>2.802653399668324E-3</v>
      </c>
      <c r="I328" s="3">
        <f t="shared" si="40"/>
        <v>3.9289533640210128E-3</v>
      </c>
    </row>
    <row r="329" spans="1:9" x14ac:dyDescent="0.25">
      <c r="A329" s="1">
        <v>14</v>
      </c>
      <c r="B329" s="1">
        <v>12</v>
      </c>
      <c r="C329" s="1">
        <v>19440</v>
      </c>
      <c r="D329" s="3">
        <f t="shared" si="38"/>
        <v>6</v>
      </c>
      <c r="E329" s="3">
        <f t="shared" si="39"/>
        <v>2</v>
      </c>
      <c r="F329" s="3">
        <f t="shared" si="35"/>
        <v>135.73405573405566</v>
      </c>
      <c r="G329" s="3">
        <f t="shared" si="36"/>
        <v>170.68755420096701</v>
      </c>
      <c r="H329" s="3">
        <f t="shared" si="37"/>
        <v>2.802653399668324E-3</v>
      </c>
      <c r="I329" s="3">
        <f t="shared" si="40"/>
        <v>3.9289533640210128E-3</v>
      </c>
    </row>
    <row r="330" spans="1:9" x14ac:dyDescent="0.25">
      <c r="A330" s="1">
        <v>14</v>
      </c>
      <c r="B330" s="1">
        <v>13</v>
      </c>
      <c r="C330" s="1">
        <v>19500</v>
      </c>
      <c r="D330" s="3">
        <f t="shared" si="38"/>
        <v>6</v>
      </c>
      <c r="E330" s="3">
        <f t="shared" si="39"/>
        <v>2</v>
      </c>
      <c r="F330" s="3">
        <f t="shared" si="35"/>
        <v>128.4625884625884</v>
      </c>
      <c r="G330" s="3">
        <f t="shared" si="36"/>
        <v>164.1226482701606</v>
      </c>
      <c r="H330" s="3">
        <f t="shared" si="37"/>
        <v>2.6948590381426192E-3</v>
      </c>
      <c r="I330" s="3">
        <f t="shared" si="40"/>
        <v>3.7778397730971278E-3</v>
      </c>
    </row>
    <row r="331" spans="1:9" x14ac:dyDescent="0.25">
      <c r="A331" s="1">
        <v>14</v>
      </c>
      <c r="B331" s="1">
        <v>14</v>
      </c>
      <c r="C331" s="1">
        <v>19560</v>
      </c>
      <c r="D331" s="3">
        <f t="shared" si="38"/>
        <v>6</v>
      </c>
      <c r="E331" s="3">
        <f t="shared" si="39"/>
        <v>2</v>
      </c>
      <c r="F331" s="3">
        <f t="shared" si="35"/>
        <v>123.61494361494354</v>
      </c>
      <c r="G331" s="3">
        <f t="shared" si="36"/>
        <v>157.55774233935418</v>
      </c>
      <c r="H331" s="3">
        <f t="shared" si="37"/>
        <v>2.5870646766169144E-3</v>
      </c>
      <c r="I331" s="3">
        <f t="shared" si="40"/>
        <v>3.6267261821732425E-3</v>
      </c>
    </row>
    <row r="332" spans="1:9" x14ac:dyDescent="0.25">
      <c r="A332" s="1">
        <v>14</v>
      </c>
      <c r="B332" s="1">
        <v>15</v>
      </c>
      <c r="C332" s="1">
        <v>19620</v>
      </c>
      <c r="D332" s="3">
        <f t="shared" si="38"/>
        <v>6</v>
      </c>
      <c r="E332" s="3">
        <f t="shared" si="39"/>
        <v>2</v>
      </c>
      <c r="F332" s="3">
        <f t="shared" si="35"/>
        <v>126.03876603876598</v>
      </c>
      <c r="G332" s="3">
        <f t="shared" si="36"/>
        <v>157.55774233935418</v>
      </c>
      <c r="H332" s="3">
        <f t="shared" si="37"/>
        <v>2.5870646766169144E-3</v>
      </c>
      <c r="I332" s="3">
        <f t="shared" si="40"/>
        <v>3.6267261821732425E-3</v>
      </c>
    </row>
    <row r="333" spans="1:9" x14ac:dyDescent="0.25">
      <c r="A333" s="1">
        <v>14</v>
      </c>
      <c r="B333" s="1">
        <v>16</v>
      </c>
      <c r="C333" s="1">
        <v>19680</v>
      </c>
      <c r="D333" s="3">
        <f t="shared" si="38"/>
        <v>6</v>
      </c>
      <c r="E333" s="3">
        <f t="shared" si="39"/>
        <v>2</v>
      </c>
      <c r="F333" s="3">
        <f t="shared" si="35"/>
        <v>126.03876603876598</v>
      </c>
      <c r="G333" s="3">
        <f t="shared" si="36"/>
        <v>157.55774233935418</v>
      </c>
      <c r="H333" s="3">
        <f t="shared" si="37"/>
        <v>2.5870646766169144E-3</v>
      </c>
      <c r="I333" s="3">
        <f t="shared" si="40"/>
        <v>3.6267261821732425E-3</v>
      </c>
    </row>
    <row r="334" spans="1:9" x14ac:dyDescent="0.25">
      <c r="A334" s="1">
        <v>14</v>
      </c>
      <c r="B334" s="1">
        <v>17</v>
      </c>
      <c r="C334" s="1">
        <v>19740</v>
      </c>
      <c r="D334" s="3">
        <f t="shared" si="38"/>
        <v>6</v>
      </c>
      <c r="E334" s="3">
        <f t="shared" si="39"/>
        <v>2</v>
      </c>
      <c r="F334" s="3">
        <f t="shared" si="35"/>
        <v>113.91965391965385</v>
      </c>
      <c r="G334" s="3">
        <f t="shared" si="36"/>
        <v>164.1226482701606</v>
      </c>
      <c r="H334" s="3">
        <f t="shared" si="37"/>
        <v>2.6948590381426192E-3</v>
      </c>
      <c r="I334" s="3">
        <f t="shared" si="40"/>
        <v>3.7778397730971278E-3</v>
      </c>
    </row>
    <row r="335" spans="1:9" x14ac:dyDescent="0.25">
      <c r="A335" s="1">
        <v>14</v>
      </c>
      <c r="B335" s="1">
        <v>18</v>
      </c>
      <c r="C335" s="1">
        <v>19800</v>
      </c>
      <c r="D335" s="3">
        <f t="shared" si="38"/>
        <v>6</v>
      </c>
      <c r="E335" s="3">
        <f t="shared" si="39"/>
        <v>2</v>
      </c>
      <c r="F335" s="3">
        <f t="shared" si="35"/>
        <v>116.3434763434763</v>
      </c>
      <c r="G335" s="3">
        <f t="shared" si="36"/>
        <v>164.1226482701606</v>
      </c>
      <c r="H335" s="3">
        <f t="shared" si="37"/>
        <v>2.6948590381426192E-3</v>
      </c>
      <c r="I335" s="3">
        <f t="shared" si="40"/>
        <v>3.7778397730971278E-3</v>
      </c>
    </row>
    <row r="336" spans="1:9" x14ac:dyDescent="0.25">
      <c r="A336" s="1">
        <v>14</v>
      </c>
      <c r="B336" s="1">
        <v>19</v>
      </c>
      <c r="C336" s="1">
        <v>19860</v>
      </c>
      <c r="D336" s="3">
        <f t="shared" si="38"/>
        <v>6</v>
      </c>
      <c r="E336" s="3">
        <f t="shared" si="39"/>
        <v>2</v>
      </c>
      <c r="F336" s="3">
        <f t="shared" si="35"/>
        <v>116.3434763434763</v>
      </c>
      <c r="G336" s="3">
        <f t="shared" si="36"/>
        <v>157.55774233935418</v>
      </c>
      <c r="H336" s="3">
        <f t="shared" si="37"/>
        <v>2.5870646766169144E-3</v>
      </c>
      <c r="I336" s="3">
        <f t="shared" si="40"/>
        <v>3.6267261821732425E-3</v>
      </c>
    </row>
    <row r="337" spans="1:9" x14ac:dyDescent="0.25">
      <c r="A337" s="1">
        <v>14</v>
      </c>
      <c r="B337" s="1">
        <v>20</v>
      </c>
      <c r="C337" s="1">
        <v>19920</v>
      </c>
      <c r="D337" s="3">
        <f t="shared" si="38"/>
        <v>6</v>
      </c>
      <c r="E337" s="3">
        <f t="shared" si="39"/>
        <v>2</v>
      </c>
      <c r="F337" s="3">
        <f t="shared" si="35"/>
        <v>111.49583149583144</v>
      </c>
      <c r="G337" s="3">
        <f t="shared" si="36"/>
        <v>144.42793047774131</v>
      </c>
      <c r="H337" s="3">
        <f t="shared" si="37"/>
        <v>2.3714759535655048E-3</v>
      </c>
      <c r="I337" s="3">
        <f t="shared" si="40"/>
        <v>3.3244990003254721E-3</v>
      </c>
    </row>
    <row r="338" spans="1:9" x14ac:dyDescent="0.25">
      <c r="A338" s="1">
        <v>14</v>
      </c>
      <c r="B338" s="1">
        <v>21</v>
      </c>
      <c r="C338" s="1">
        <v>19980</v>
      </c>
      <c r="D338" s="3">
        <f t="shared" si="38"/>
        <v>6</v>
      </c>
      <c r="E338" s="3">
        <f t="shared" si="39"/>
        <v>2</v>
      </c>
      <c r="F338" s="3">
        <f t="shared" si="35"/>
        <v>101.80054180054175</v>
      </c>
      <c r="G338" s="3">
        <f t="shared" si="36"/>
        <v>118.16830675451563</v>
      </c>
      <c r="H338" s="3">
        <f t="shared" si="37"/>
        <v>1.9402985074626858E-3</v>
      </c>
      <c r="I338" s="3">
        <f t="shared" si="40"/>
        <v>2.720044636629932E-3</v>
      </c>
    </row>
    <row r="339" spans="1:9" x14ac:dyDescent="0.25">
      <c r="A339" s="1">
        <v>14</v>
      </c>
      <c r="B339" s="1">
        <v>22</v>
      </c>
      <c r="C339" s="1">
        <v>20040</v>
      </c>
      <c r="D339" s="3">
        <f t="shared" si="38"/>
        <v>6</v>
      </c>
      <c r="E339" s="3">
        <f t="shared" si="39"/>
        <v>2</v>
      </c>
      <c r="F339" s="3">
        <f t="shared" si="35"/>
        <v>96.952896952896907</v>
      </c>
      <c r="G339" s="3">
        <f t="shared" si="36"/>
        <v>105.03849489290276</v>
      </c>
      <c r="H339" s="3">
        <f t="shared" si="37"/>
        <v>1.7247097844112762E-3</v>
      </c>
      <c r="I339" s="3">
        <f t="shared" si="40"/>
        <v>2.4178174547821616E-3</v>
      </c>
    </row>
    <row r="340" spans="1:9" x14ac:dyDescent="0.25">
      <c r="A340" s="1">
        <v>14</v>
      </c>
      <c r="B340" s="1">
        <v>23</v>
      </c>
      <c r="C340" s="1">
        <v>20100</v>
      </c>
      <c r="D340" s="3">
        <f t="shared" si="38"/>
        <v>6</v>
      </c>
      <c r="E340" s="3">
        <f t="shared" si="39"/>
        <v>2</v>
      </c>
      <c r="F340" s="3">
        <f t="shared" si="35"/>
        <v>89.681429681429634</v>
      </c>
      <c r="G340" s="3">
        <f t="shared" si="36"/>
        <v>78.778871169677089</v>
      </c>
      <c r="H340" s="3">
        <f t="shared" si="37"/>
        <v>1.2935323383084572E-3</v>
      </c>
      <c r="I340" s="3">
        <f t="shared" si="40"/>
        <v>1.8133630910866212E-3</v>
      </c>
    </row>
    <row r="341" spans="1:9" x14ac:dyDescent="0.25">
      <c r="A341" s="1">
        <v>15</v>
      </c>
      <c r="B341" s="1">
        <v>0</v>
      </c>
      <c r="C341" s="1">
        <v>20160</v>
      </c>
      <c r="D341" s="3">
        <f t="shared" si="38"/>
        <v>7</v>
      </c>
      <c r="E341" s="3">
        <f t="shared" ref="E341:E364" si="41">CEILING((C341+0.001)/(7*24*60),1)</f>
        <v>3</v>
      </c>
      <c r="F341" s="3">
        <f t="shared" ref="F341:F364" si="42">VLOOKUP(B341,T_comp_hour,3,0)*VLOOKUP(D341,T_comp_weekday,3,0)*VLOOKUP(E341,T_comp_WoW,2,0)*$Y$5</f>
        <v>66.930930930930884</v>
      </c>
      <c r="G341" s="3">
        <f t="shared" ref="G341:G364" si="43">VLOOKUP(B341,T_DD_comp_hour,3,0)*VLOOKUP(D341,T_DD_comp_weekday,3,0)*VLOOKUP(E341,T_DD_comp_WoW,3,0)*SUM(F:F)*c_direct_uplift</f>
        <v>70.698986947146111</v>
      </c>
      <c r="H341" s="3">
        <f t="shared" ref="H341:H364" si="44">VLOOKUP(B341,T_DD_comp_hour,3,0)*VLOOKUP(D341,T_DD_comp_weekday,3,0)*VLOOKUP(E341,T_DD_comp_WoW,3,0)</f>
        <v>1.1608623548922054E-3</v>
      </c>
      <c r="I341" s="3">
        <f t="shared" si="40"/>
        <v>1.6273771330264552E-3</v>
      </c>
    </row>
    <row r="342" spans="1:9" x14ac:dyDescent="0.25">
      <c r="A342" s="1">
        <v>15</v>
      </c>
      <c r="B342" s="1">
        <v>1</v>
      </c>
      <c r="C342" s="1">
        <v>20220</v>
      </c>
      <c r="D342" s="3">
        <f t="shared" si="38"/>
        <v>7</v>
      </c>
      <c r="E342" s="3">
        <f t="shared" si="41"/>
        <v>3</v>
      </c>
      <c r="F342" s="3">
        <f t="shared" si="42"/>
        <v>64.540540540540505</v>
      </c>
      <c r="G342" s="3">
        <f t="shared" si="43"/>
        <v>56.559189557716884</v>
      </c>
      <c r="H342" s="3">
        <f t="shared" si="44"/>
        <v>9.2868988391376424E-4</v>
      </c>
      <c r="I342" s="3">
        <f t="shared" si="40"/>
        <v>1.3019017064211642E-3</v>
      </c>
    </row>
    <row r="343" spans="1:9" x14ac:dyDescent="0.25">
      <c r="A343" s="1">
        <v>15</v>
      </c>
      <c r="B343" s="1">
        <v>2</v>
      </c>
      <c r="C343" s="1">
        <v>20280</v>
      </c>
      <c r="D343" s="3">
        <f t="shared" si="38"/>
        <v>7</v>
      </c>
      <c r="E343" s="3">
        <f t="shared" si="41"/>
        <v>3</v>
      </c>
      <c r="F343" s="3">
        <f t="shared" si="42"/>
        <v>57.369369369369338</v>
      </c>
      <c r="G343" s="3">
        <f t="shared" si="43"/>
        <v>42.419392168287658</v>
      </c>
      <c r="H343" s="3">
        <f t="shared" si="44"/>
        <v>6.965174129353231E-4</v>
      </c>
      <c r="I343" s="3">
        <f t="shared" si="40"/>
        <v>9.7642627981587302E-4</v>
      </c>
    </row>
    <row r="344" spans="1:9" x14ac:dyDescent="0.25">
      <c r="A344" s="1">
        <v>15</v>
      </c>
      <c r="B344" s="1">
        <v>3</v>
      </c>
      <c r="C344" s="1">
        <v>20340</v>
      </c>
      <c r="D344" s="3">
        <f t="shared" si="38"/>
        <v>7</v>
      </c>
      <c r="E344" s="3">
        <f t="shared" si="41"/>
        <v>3</v>
      </c>
      <c r="F344" s="3">
        <f t="shared" si="42"/>
        <v>52.588588588588557</v>
      </c>
      <c r="G344" s="3">
        <f t="shared" si="43"/>
        <v>35.349493473573055</v>
      </c>
      <c r="H344" s="3">
        <f t="shared" si="44"/>
        <v>5.8043117744610269E-4</v>
      </c>
      <c r="I344" s="3">
        <f t="shared" si="40"/>
        <v>8.1368856651322762E-4</v>
      </c>
    </row>
    <row r="345" spans="1:9" x14ac:dyDescent="0.25">
      <c r="A345" s="1">
        <v>15</v>
      </c>
      <c r="B345" s="1">
        <v>4</v>
      </c>
      <c r="C345" s="1">
        <v>20400</v>
      </c>
      <c r="D345" s="3">
        <f t="shared" si="38"/>
        <v>7</v>
      </c>
      <c r="E345" s="3">
        <f t="shared" si="41"/>
        <v>3</v>
      </c>
      <c r="F345" s="3">
        <f t="shared" si="42"/>
        <v>52.588588588588557</v>
      </c>
      <c r="G345" s="3">
        <f t="shared" si="43"/>
        <v>35.349493473573055</v>
      </c>
      <c r="H345" s="3">
        <f t="shared" si="44"/>
        <v>5.8043117744610269E-4</v>
      </c>
      <c r="I345" s="3">
        <f t="shared" si="40"/>
        <v>8.1368856651322762E-4</v>
      </c>
    </row>
    <row r="346" spans="1:9" x14ac:dyDescent="0.25">
      <c r="A346" s="1">
        <v>15</v>
      </c>
      <c r="B346" s="1">
        <v>5</v>
      </c>
      <c r="C346" s="1">
        <v>20460</v>
      </c>
      <c r="D346" s="3">
        <f t="shared" si="38"/>
        <v>7</v>
      </c>
      <c r="E346" s="3">
        <f t="shared" si="41"/>
        <v>3</v>
      </c>
      <c r="F346" s="3">
        <f t="shared" si="42"/>
        <v>54.978978978978944</v>
      </c>
      <c r="G346" s="3">
        <f t="shared" si="43"/>
        <v>35.349493473573055</v>
      </c>
      <c r="H346" s="3">
        <f t="shared" si="44"/>
        <v>5.8043117744610269E-4</v>
      </c>
      <c r="I346" s="3">
        <f t="shared" si="40"/>
        <v>8.1368856651322762E-4</v>
      </c>
    </row>
    <row r="347" spans="1:9" x14ac:dyDescent="0.25">
      <c r="A347" s="1">
        <v>15</v>
      </c>
      <c r="B347" s="1">
        <v>6</v>
      </c>
      <c r="C347" s="1">
        <v>20520</v>
      </c>
      <c r="D347" s="3">
        <f t="shared" si="38"/>
        <v>7</v>
      </c>
      <c r="E347" s="3">
        <f t="shared" si="41"/>
        <v>3</v>
      </c>
      <c r="F347" s="3">
        <f t="shared" si="42"/>
        <v>59.759759759759731</v>
      </c>
      <c r="G347" s="3">
        <f t="shared" si="43"/>
        <v>35.349493473573055</v>
      </c>
      <c r="H347" s="3">
        <f t="shared" si="44"/>
        <v>5.8043117744610269E-4</v>
      </c>
      <c r="I347" s="3">
        <f t="shared" si="40"/>
        <v>8.1368856651322762E-4</v>
      </c>
    </row>
    <row r="348" spans="1:9" x14ac:dyDescent="0.25">
      <c r="A348" s="1">
        <v>15</v>
      </c>
      <c r="B348" s="1">
        <v>7</v>
      </c>
      <c r="C348" s="1">
        <v>20580</v>
      </c>
      <c r="D348" s="3">
        <f t="shared" si="38"/>
        <v>7</v>
      </c>
      <c r="E348" s="3">
        <f t="shared" si="41"/>
        <v>3</v>
      </c>
      <c r="F348" s="3">
        <f t="shared" si="42"/>
        <v>83.663663663663613</v>
      </c>
      <c r="G348" s="3">
        <f t="shared" si="43"/>
        <v>49.489290863002289</v>
      </c>
      <c r="H348" s="3">
        <f t="shared" si="44"/>
        <v>8.1260364842454394E-4</v>
      </c>
      <c r="I348" s="3">
        <f t="shared" si="40"/>
        <v>1.139163993118519E-3</v>
      </c>
    </row>
    <row r="349" spans="1:9" x14ac:dyDescent="0.25">
      <c r="A349" s="1">
        <v>15</v>
      </c>
      <c r="B349" s="1">
        <v>8</v>
      </c>
      <c r="C349" s="1">
        <v>20640</v>
      </c>
      <c r="D349" s="3">
        <f t="shared" si="38"/>
        <v>7</v>
      </c>
      <c r="E349" s="3">
        <f t="shared" si="41"/>
        <v>3</v>
      </c>
      <c r="F349" s="3">
        <f t="shared" si="42"/>
        <v>114.73873873873868</v>
      </c>
      <c r="G349" s="3">
        <f t="shared" si="43"/>
        <v>91.908683031289925</v>
      </c>
      <c r="H349" s="3">
        <f t="shared" si="44"/>
        <v>1.5091210613598668E-3</v>
      </c>
      <c r="I349" s="3">
        <f t="shared" si="40"/>
        <v>2.1155902729343918E-3</v>
      </c>
    </row>
    <row r="350" spans="1:9" x14ac:dyDescent="0.25">
      <c r="A350" s="1">
        <v>15</v>
      </c>
      <c r="B350" s="1">
        <v>9</v>
      </c>
      <c r="C350" s="1">
        <v>20700</v>
      </c>
      <c r="D350" s="3">
        <f t="shared" si="38"/>
        <v>7</v>
      </c>
      <c r="E350" s="3">
        <f t="shared" si="41"/>
        <v>3</v>
      </c>
      <c r="F350" s="3">
        <f t="shared" si="42"/>
        <v>133.86186186186177</v>
      </c>
      <c r="G350" s="3">
        <f t="shared" si="43"/>
        <v>155.53777128372144</v>
      </c>
      <c r="H350" s="3">
        <f t="shared" si="44"/>
        <v>2.5538971807628516E-3</v>
      </c>
      <c r="I350" s="3">
        <f t="shared" si="40"/>
        <v>3.5802296926582011E-3</v>
      </c>
    </row>
    <row r="351" spans="1:9" x14ac:dyDescent="0.25">
      <c r="A351" s="1">
        <v>15</v>
      </c>
      <c r="B351" s="1">
        <v>10</v>
      </c>
      <c r="C351" s="1">
        <v>20760</v>
      </c>
      <c r="D351" s="3">
        <f t="shared" si="38"/>
        <v>7</v>
      </c>
      <c r="E351" s="3">
        <f t="shared" si="41"/>
        <v>3</v>
      </c>
      <c r="F351" s="3">
        <f t="shared" si="42"/>
        <v>143.42342342342332</v>
      </c>
      <c r="G351" s="3">
        <f t="shared" si="43"/>
        <v>176.74746736786526</v>
      </c>
      <c r="H351" s="3">
        <f t="shared" si="44"/>
        <v>2.9021558872305135E-3</v>
      </c>
      <c r="I351" s="3">
        <f t="shared" si="40"/>
        <v>4.0684428325661378E-3</v>
      </c>
    </row>
    <row r="352" spans="1:9" x14ac:dyDescent="0.25">
      <c r="A352" s="1">
        <v>15</v>
      </c>
      <c r="B352" s="1">
        <v>11</v>
      </c>
      <c r="C352" s="1">
        <v>20820</v>
      </c>
      <c r="D352" s="3">
        <f t="shared" si="38"/>
        <v>7</v>
      </c>
      <c r="E352" s="3">
        <f t="shared" si="41"/>
        <v>3</v>
      </c>
      <c r="F352" s="3">
        <f t="shared" si="42"/>
        <v>141.03303303303295</v>
      </c>
      <c r="G352" s="3">
        <f t="shared" si="43"/>
        <v>183.81736606257985</v>
      </c>
      <c r="H352" s="3">
        <f t="shared" si="44"/>
        <v>3.0182421227197337E-3</v>
      </c>
      <c r="I352" s="3">
        <f t="shared" si="40"/>
        <v>4.2311805458687835E-3</v>
      </c>
    </row>
    <row r="353" spans="1:9" x14ac:dyDescent="0.25">
      <c r="A353" s="1">
        <v>15</v>
      </c>
      <c r="B353" s="1">
        <v>12</v>
      </c>
      <c r="C353" s="1">
        <v>20880</v>
      </c>
      <c r="D353" s="3">
        <f t="shared" si="38"/>
        <v>7</v>
      </c>
      <c r="E353" s="3">
        <f t="shared" si="41"/>
        <v>3</v>
      </c>
      <c r="F353" s="3">
        <f t="shared" si="42"/>
        <v>133.86186186186177</v>
      </c>
      <c r="G353" s="3">
        <f t="shared" si="43"/>
        <v>183.81736606257985</v>
      </c>
      <c r="H353" s="3">
        <f t="shared" si="44"/>
        <v>3.0182421227197337E-3</v>
      </c>
      <c r="I353" s="3">
        <f t="shared" si="40"/>
        <v>4.2311805458687835E-3</v>
      </c>
    </row>
    <row r="354" spans="1:9" x14ac:dyDescent="0.25">
      <c r="A354" s="1">
        <v>15</v>
      </c>
      <c r="B354" s="1">
        <v>13</v>
      </c>
      <c r="C354" s="1">
        <v>20940</v>
      </c>
      <c r="D354" s="3">
        <f t="shared" si="38"/>
        <v>7</v>
      </c>
      <c r="E354" s="3">
        <f t="shared" si="41"/>
        <v>3</v>
      </c>
      <c r="F354" s="3">
        <f t="shared" si="42"/>
        <v>126.69069069069063</v>
      </c>
      <c r="G354" s="3">
        <f t="shared" si="43"/>
        <v>176.74746736786526</v>
      </c>
      <c r="H354" s="3">
        <f t="shared" si="44"/>
        <v>2.9021558872305135E-3</v>
      </c>
      <c r="I354" s="3">
        <f t="shared" si="40"/>
        <v>4.0684428325661378E-3</v>
      </c>
    </row>
    <row r="355" spans="1:9" x14ac:dyDescent="0.25">
      <c r="A355" s="1">
        <v>15</v>
      </c>
      <c r="B355" s="1">
        <v>14</v>
      </c>
      <c r="C355" s="1">
        <v>21000</v>
      </c>
      <c r="D355" s="3">
        <f t="shared" si="38"/>
        <v>7</v>
      </c>
      <c r="E355" s="3">
        <f t="shared" si="41"/>
        <v>3</v>
      </c>
      <c r="F355" s="3">
        <f t="shared" si="42"/>
        <v>121.90990990990983</v>
      </c>
      <c r="G355" s="3">
        <f t="shared" si="43"/>
        <v>169.67756867315063</v>
      </c>
      <c r="H355" s="3">
        <f t="shared" si="44"/>
        <v>2.7860696517412924E-3</v>
      </c>
      <c r="I355" s="3">
        <f t="shared" si="40"/>
        <v>3.9057051192634921E-3</v>
      </c>
    </row>
    <row r="356" spans="1:9" x14ac:dyDescent="0.25">
      <c r="A356" s="1">
        <v>15</v>
      </c>
      <c r="B356" s="1">
        <v>15</v>
      </c>
      <c r="C356" s="1">
        <v>21060</v>
      </c>
      <c r="D356" s="3">
        <f t="shared" si="38"/>
        <v>7</v>
      </c>
      <c r="E356" s="3">
        <f t="shared" si="41"/>
        <v>3</v>
      </c>
      <c r="F356" s="3">
        <f t="shared" si="42"/>
        <v>124.30030030030024</v>
      </c>
      <c r="G356" s="3">
        <f t="shared" si="43"/>
        <v>169.67756867315063</v>
      </c>
      <c r="H356" s="3">
        <f t="shared" si="44"/>
        <v>2.7860696517412924E-3</v>
      </c>
      <c r="I356" s="3">
        <f t="shared" si="40"/>
        <v>3.9057051192634921E-3</v>
      </c>
    </row>
    <row r="357" spans="1:9" x14ac:dyDescent="0.25">
      <c r="A357" s="1">
        <v>15</v>
      </c>
      <c r="B357" s="1">
        <v>16</v>
      </c>
      <c r="C357" s="1">
        <v>21120</v>
      </c>
      <c r="D357" s="3">
        <f t="shared" si="38"/>
        <v>7</v>
      </c>
      <c r="E357" s="3">
        <f t="shared" si="41"/>
        <v>3</v>
      </c>
      <c r="F357" s="3">
        <f t="shared" si="42"/>
        <v>124.30030030030024</v>
      </c>
      <c r="G357" s="3">
        <f t="shared" si="43"/>
        <v>169.67756867315063</v>
      </c>
      <c r="H357" s="3">
        <f t="shared" si="44"/>
        <v>2.7860696517412924E-3</v>
      </c>
      <c r="I357" s="3">
        <f t="shared" si="40"/>
        <v>3.9057051192634921E-3</v>
      </c>
    </row>
    <row r="358" spans="1:9" x14ac:dyDescent="0.25">
      <c r="A358" s="1">
        <v>15</v>
      </c>
      <c r="B358" s="1">
        <v>17</v>
      </c>
      <c r="C358" s="1">
        <v>21180</v>
      </c>
      <c r="D358" s="3">
        <f t="shared" si="38"/>
        <v>7</v>
      </c>
      <c r="E358" s="3">
        <f t="shared" si="41"/>
        <v>3</v>
      </c>
      <c r="F358" s="3">
        <f t="shared" si="42"/>
        <v>112.34834834834828</v>
      </c>
      <c r="G358" s="3">
        <f t="shared" si="43"/>
        <v>176.74746736786526</v>
      </c>
      <c r="H358" s="3">
        <f t="shared" si="44"/>
        <v>2.9021558872305135E-3</v>
      </c>
      <c r="I358" s="3">
        <f t="shared" si="40"/>
        <v>4.0684428325661378E-3</v>
      </c>
    </row>
    <row r="359" spans="1:9" x14ac:dyDescent="0.25">
      <c r="A359" s="1">
        <v>15</v>
      </c>
      <c r="B359" s="1">
        <v>18</v>
      </c>
      <c r="C359" s="1">
        <v>21240</v>
      </c>
      <c r="D359" s="3">
        <f t="shared" si="38"/>
        <v>7</v>
      </c>
      <c r="E359" s="3">
        <f t="shared" si="41"/>
        <v>3</v>
      </c>
      <c r="F359" s="3">
        <f t="shared" si="42"/>
        <v>114.73873873873868</v>
      </c>
      <c r="G359" s="3">
        <f t="shared" si="43"/>
        <v>176.74746736786526</v>
      </c>
      <c r="H359" s="3">
        <f t="shared" si="44"/>
        <v>2.9021558872305135E-3</v>
      </c>
      <c r="I359" s="3">
        <f t="shared" si="40"/>
        <v>4.0684428325661378E-3</v>
      </c>
    </row>
    <row r="360" spans="1:9" x14ac:dyDescent="0.25">
      <c r="A360" s="1">
        <v>15</v>
      </c>
      <c r="B360" s="1">
        <v>19</v>
      </c>
      <c r="C360" s="1">
        <v>21300</v>
      </c>
      <c r="D360" s="3">
        <f t="shared" si="38"/>
        <v>7</v>
      </c>
      <c r="E360" s="3">
        <f t="shared" si="41"/>
        <v>3</v>
      </c>
      <c r="F360" s="3">
        <f t="shared" si="42"/>
        <v>114.73873873873868</v>
      </c>
      <c r="G360" s="3">
        <f t="shared" si="43"/>
        <v>169.67756867315063</v>
      </c>
      <c r="H360" s="3">
        <f t="shared" si="44"/>
        <v>2.7860696517412924E-3</v>
      </c>
      <c r="I360" s="3">
        <f t="shared" si="40"/>
        <v>3.9057051192634921E-3</v>
      </c>
    </row>
    <row r="361" spans="1:9" x14ac:dyDescent="0.25">
      <c r="A361" s="1">
        <v>15</v>
      </c>
      <c r="B361" s="1">
        <v>20</v>
      </c>
      <c r="C361" s="1">
        <v>21360</v>
      </c>
      <c r="D361" s="3">
        <f t="shared" si="38"/>
        <v>7</v>
      </c>
      <c r="E361" s="3">
        <f t="shared" si="41"/>
        <v>3</v>
      </c>
      <c r="F361" s="3">
        <f t="shared" si="42"/>
        <v>109.95795795795789</v>
      </c>
      <c r="G361" s="3">
        <f t="shared" si="43"/>
        <v>155.53777128372144</v>
      </c>
      <c r="H361" s="3">
        <f t="shared" si="44"/>
        <v>2.5538971807628516E-3</v>
      </c>
      <c r="I361" s="3">
        <f t="shared" si="40"/>
        <v>3.5802296926582011E-3</v>
      </c>
    </row>
    <row r="362" spans="1:9" x14ac:dyDescent="0.25">
      <c r="A362" s="1">
        <v>15</v>
      </c>
      <c r="B362" s="1">
        <v>21</v>
      </c>
      <c r="C362" s="1">
        <v>21420</v>
      </c>
      <c r="D362" s="3">
        <f t="shared" si="38"/>
        <v>7</v>
      </c>
      <c r="E362" s="3">
        <f t="shared" si="41"/>
        <v>3</v>
      </c>
      <c r="F362" s="3">
        <f t="shared" si="42"/>
        <v>100.39639639639634</v>
      </c>
      <c r="G362" s="3">
        <f t="shared" si="43"/>
        <v>127.25817650486297</v>
      </c>
      <c r="H362" s="3">
        <f t="shared" si="44"/>
        <v>2.0895522388059695E-3</v>
      </c>
      <c r="I362" s="3">
        <f t="shared" si="40"/>
        <v>2.9292788394476195E-3</v>
      </c>
    </row>
    <row r="363" spans="1:9" x14ac:dyDescent="0.25">
      <c r="A363" s="1">
        <v>15</v>
      </c>
      <c r="B363" s="1">
        <v>22</v>
      </c>
      <c r="C363" s="1">
        <v>21480</v>
      </c>
      <c r="D363" s="3">
        <f t="shared" si="38"/>
        <v>7</v>
      </c>
      <c r="E363" s="3">
        <f t="shared" si="41"/>
        <v>3</v>
      </c>
      <c r="F363" s="3">
        <f t="shared" si="42"/>
        <v>95.615615615615567</v>
      </c>
      <c r="G363" s="3">
        <f t="shared" si="43"/>
        <v>113.11837911543377</v>
      </c>
      <c r="H363" s="3">
        <f t="shared" si="44"/>
        <v>1.8573797678275285E-3</v>
      </c>
      <c r="I363" s="3">
        <f t="shared" si="40"/>
        <v>2.6038034128423285E-3</v>
      </c>
    </row>
    <row r="364" spans="1:9" x14ac:dyDescent="0.25">
      <c r="A364" s="1">
        <v>15</v>
      </c>
      <c r="B364" s="1">
        <v>23</v>
      </c>
      <c r="C364" s="1">
        <v>21540</v>
      </c>
      <c r="D364" s="3">
        <f t="shared" si="38"/>
        <v>7</v>
      </c>
      <c r="E364" s="3">
        <f t="shared" si="41"/>
        <v>3</v>
      </c>
      <c r="F364" s="3">
        <f t="shared" si="42"/>
        <v>88.444444444444386</v>
      </c>
      <c r="G364" s="3">
        <f t="shared" si="43"/>
        <v>84.838784336575316</v>
      </c>
      <c r="H364" s="3">
        <f t="shared" si="44"/>
        <v>1.3930348258706462E-3</v>
      </c>
      <c r="I364" s="3">
        <f t="shared" si="40"/>
        <v>1.952852559631746E-3</v>
      </c>
    </row>
  </sheetData>
  <sheetProtection sheet="1" objects="1" scenarios="1"/>
  <mergeCells count="2">
    <mergeCell ref="K1:Z1"/>
    <mergeCell ref="AB1:A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9323-E30D-4FED-BA7B-1FC4216FD69E}">
  <sheetPr>
    <tabColor theme="4" tint="0.79998168889431442"/>
  </sheetPr>
  <dimension ref="A1:L363"/>
  <sheetViews>
    <sheetView showGridLines="0" workbookViewId="0">
      <selection activeCell="G9" sqref="G9"/>
    </sheetView>
  </sheetViews>
  <sheetFormatPr defaultColWidth="8.85546875" defaultRowHeight="15" x14ac:dyDescent="0.25"/>
  <cols>
    <col min="6" max="7" width="21.85546875" style="3" customWidth="1"/>
  </cols>
  <sheetData>
    <row r="1" spans="1:12" x14ac:dyDescent="0.25">
      <c r="A1" s="7" t="s">
        <v>30</v>
      </c>
      <c r="B1" s="8"/>
      <c r="C1" s="8"/>
    </row>
    <row r="3" spans="1:12" x14ac:dyDescent="0.25">
      <c r="A3" s="1" t="s">
        <v>25</v>
      </c>
      <c r="B3" s="1" t="s">
        <v>14</v>
      </c>
      <c r="C3" s="1" t="s">
        <v>26</v>
      </c>
      <c r="D3" s="1" t="s">
        <v>35</v>
      </c>
      <c r="E3" s="1" t="s">
        <v>36</v>
      </c>
      <c r="F3" s="12" t="s">
        <v>27</v>
      </c>
      <c r="G3" s="12" t="s">
        <v>40</v>
      </c>
      <c r="H3" s="2" t="s">
        <v>71</v>
      </c>
      <c r="I3" s="2" t="s">
        <v>72</v>
      </c>
      <c r="J3" s="2" t="s">
        <v>73</v>
      </c>
      <c r="K3" s="2" t="s">
        <v>74</v>
      </c>
      <c r="L3" s="2" t="s">
        <v>75</v>
      </c>
    </row>
    <row r="4" spans="1:12" x14ac:dyDescent="0.25">
      <c r="A4" s="1">
        <v>1</v>
      </c>
      <c r="B4" s="1">
        <v>0</v>
      </c>
      <c r="C4" s="1">
        <v>0</v>
      </c>
      <c r="D4" s="3">
        <f>IF(MOD(A4,7)=0,7,MOD(A4,7))</f>
        <v>1</v>
      </c>
      <c r="E4" s="3">
        <f>CEILING((C4+0.001)/(7*24*60),1)</f>
        <v>1</v>
      </c>
      <c r="F4" s="38">
        <v>67</v>
      </c>
      <c r="G4" s="38">
        <v>101</v>
      </c>
      <c r="H4" s="39">
        <v>0.17</v>
      </c>
      <c r="I4" s="39">
        <v>0.63800000000000001</v>
      </c>
      <c r="J4" s="39">
        <v>0.18</v>
      </c>
      <c r="K4" s="39">
        <v>1.2000000000000011E-2</v>
      </c>
      <c r="L4" s="3" t="b">
        <f t="shared" ref="L4:L67" si="0">SUM(H4:K4)=1</f>
        <v>1</v>
      </c>
    </row>
    <row r="5" spans="1:12" x14ac:dyDescent="0.25">
      <c r="A5" s="1">
        <v>1</v>
      </c>
      <c r="B5" s="1">
        <v>1</v>
      </c>
      <c r="C5" s="1">
        <v>60</v>
      </c>
      <c r="D5" s="3">
        <f t="shared" ref="D5:D68" si="1">IF(MOD(A5,7)=0,7,MOD(A5,7))</f>
        <v>1</v>
      </c>
      <c r="E5" s="3">
        <f t="shared" ref="E5:E68" si="2">CEILING((C5+0.001)/(7*24*60),1)</f>
        <v>1</v>
      </c>
      <c r="F5" s="38">
        <v>66</v>
      </c>
      <c r="G5" s="38">
        <v>93</v>
      </c>
      <c r="H5" s="39">
        <v>0.17</v>
      </c>
      <c r="I5" s="39">
        <v>0.64100000000000001</v>
      </c>
      <c r="J5" s="39">
        <v>0.18</v>
      </c>
      <c r="K5" s="39">
        <v>8.999999999999897E-3</v>
      </c>
      <c r="L5" s="3" t="b">
        <f t="shared" si="0"/>
        <v>1</v>
      </c>
    </row>
    <row r="6" spans="1:12" x14ac:dyDescent="0.25">
      <c r="A6" s="1">
        <v>1</v>
      </c>
      <c r="B6" s="1">
        <v>2</v>
      </c>
      <c r="C6" s="1">
        <v>120</v>
      </c>
      <c r="D6" s="3">
        <f t="shared" si="1"/>
        <v>1</v>
      </c>
      <c r="E6" s="3">
        <f t="shared" si="2"/>
        <v>1</v>
      </c>
      <c r="F6" s="38">
        <v>58</v>
      </c>
      <c r="G6" s="38">
        <v>69</v>
      </c>
      <c r="H6" s="39">
        <v>0.15</v>
      </c>
      <c r="I6" s="39">
        <v>0.65700000000000003</v>
      </c>
      <c r="J6" s="39">
        <v>0.19</v>
      </c>
      <c r="K6" s="39">
        <v>2.9999999999998916E-3</v>
      </c>
      <c r="L6" s="3" t="b">
        <f t="shared" si="0"/>
        <v>1</v>
      </c>
    </row>
    <row r="7" spans="1:12" x14ac:dyDescent="0.25">
      <c r="A7" s="1">
        <v>1</v>
      </c>
      <c r="B7" s="1">
        <v>3</v>
      </c>
      <c r="C7" s="1">
        <v>180</v>
      </c>
      <c r="D7" s="3">
        <f t="shared" si="1"/>
        <v>1</v>
      </c>
      <c r="E7" s="3">
        <f t="shared" si="2"/>
        <v>1</v>
      </c>
      <c r="F7" s="38">
        <v>52</v>
      </c>
      <c r="G7" s="38">
        <v>58</v>
      </c>
      <c r="H7" s="39">
        <v>0.13</v>
      </c>
      <c r="I7" s="39">
        <v>0.67300000000000004</v>
      </c>
      <c r="J7" s="39">
        <v>0.19</v>
      </c>
      <c r="K7" s="39">
        <v>6.9999999999998952E-3</v>
      </c>
      <c r="L7" s="3" t="b">
        <f t="shared" si="0"/>
        <v>1</v>
      </c>
    </row>
    <row r="8" spans="1:12" x14ac:dyDescent="0.25">
      <c r="A8" s="1">
        <v>1</v>
      </c>
      <c r="B8" s="1">
        <v>4</v>
      </c>
      <c r="C8" s="1">
        <v>240</v>
      </c>
      <c r="D8" s="3">
        <f t="shared" si="1"/>
        <v>1</v>
      </c>
      <c r="E8" s="3">
        <f t="shared" si="2"/>
        <v>1</v>
      </c>
      <c r="F8" s="38">
        <v>55</v>
      </c>
      <c r="G8" s="38">
        <v>58</v>
      </c>
      <c r="H8" s="39">
        <v>0.13</v>
      </c>
      <c r="I8" s="39">
        <v>0.67500000000000004</v>
      </c>
      <c r="J8" s="39">
        <v>0.19</v>
      </c>
      <c r="K8" s="39">
        <v>4.9999999999998934E-3</v>
      </c>
      <c r="L8" s="3" t="b">
        <f t="shared" si="0"/>
        <v>1</v>
      </c>
    </row>
    <row r="9" spans="1:12" x14ac:dyDescent="0.25">
      <c r="A9" s="1">
        <v>1</v>
      </c>
      <c r="B9" s="1">
        <v>5</v>
      </c>
      <c r="C9" s="1">
        <v>300</v>
      </c>
      <c r="D9" s="3">
        <f t="shared" si="1"/>
        <v>1</v>
      </c>
      <c r="E9" s="3">
        <f t="shared" si="2"/>
        <v>1</v>
      </c>
      <c r="F9" s="38">
        <v>57</v>
      </c>
      <c r="G9" s="38">
        <v>58</v>
      </c>
      <c r="H9" s="39">
        <v>0.13</v>
      </c>
      <c r="I9" s="39">
        <v>0.67100000000000004</v>
      </c>
      <c r="J9" s="39">
        <v>0.19</v>
      </c>
      <c r="K9" s="39">
        <v>8.999999999999897E-3</v>
      </c>
      <c r="L9" s="3" t="b">
        <f t="shared" si="0"/>
        <v>1</v>
      </c>
    </row>
    <row r="10" spans="1:12" x14ac:dyDescent="0.25">
      <c r="A10" s="1">
        <v>1</v>
      </c>
      <c r="B10" s="1">
        <v>6</v>
      </c>
      <c r="C10" s="1">
        <v>360</v>
      </c>
      <c r="D10" s="3">
        <f t="shared" si="1"/>
        <v>1</v>
      </c>
      <c r="E10" s="3">
        <f t="shared" si="2"/>
        <v>1</v>
      </c>
      <c r="F10" s="38">
        <v>62</v>
      </c>
      <c r="G10" s="38">
        <v>58</v>
      </c>
      <c r="H10" s="39">
        <v>0.12</v>
      </c>
      <c r="I10" s="39">
        <v>0.68300000000000005</v>
      </c>
      <c r="J10" s="39">
        <v>0.19</v>
      </c>
      <c r="K10" s="39">
        <v>6.9999999999998952E-3</v>
      </c>
      <c r="L10" s="3" t="b">
        <f t="shared" si="0"/>
        <v>1</v>
      </c>
    </row>
    <row r="11" spans="1:12" x14ac:dyDescent="0.25">
      <c r="A11" s="1">
        <v>1</v>
      </c>
      <c r="B11" s="1">
        <v>7</v>
      </c>
      <c r="C11" s="1">
        <v>420</v>
      </c>
      <c r="D11" s="3">
        <f t="shared" si="1"/>
        <v>1</v>
      </c>
      <c r="E11" s="3">
        <f t="shared" si="2"/>
        <v>1</v>
      </c>
      <c r="F11" s="38">
        <v>84</v>
      </c>
      <c r="G11" s="38">
        <v>81</v>
      </c>
      <c r="H11" s="39">
        <v>0.13</v>
      </c>
      <c r="I11" s="39">
        <v>0.67500000000000004</v>
      </c>
      <c r="J11" s="39">
        <v>0.19</v>
      </c>
      <c r="K11" s="39">
        <v>4.9999999999998934E-3</v>
      </c>
      <c r="L11" s="3" t="b">
        <f t="shared" si="0"/>
        <v>1</v>
      </c>
    </row>
    <row r="12" spans="1:12" x14ac:dyDescent="0.25">
      <c r="A12" s="1">
        <v>1</v>
      </c>
      <c r="B12" s="1">
        <v>8</v>
      </c>
      <c r="C12" s="1">
        <v>480</v>
      </c>
      <c r="D12" s="3">
        <f t="shared" si="1"/>
        <v>1</v>
      </c>
      <c r="E12" s="3">
        <f t="shared" si="2"/>
        <v>1</v>
      </c>
      <c r="F12" s="38">
        <v>118</v>
      </c>
      <c r="G12" s="38">
        <v>150</v>
      </c>
      <c r="H12" s="39">
        <v>0.12</v>
      </c>
      <c r="I12" s="39">
        <v>0.67900000000000005</v>
      </c>
      <c r="J12" s="39">
        <v>0.19</v>
      </c>
      <c r="K12" s="39">
        <v>1.0999999999999899E-2</v>
      </c>
      <c r="L12" s="3" t="b">
        <f t="shared" si="0"/>
        <v>1</v>
      </c>
    </row>
    <row r="13" spans="1:12" x14ac:dyDescent="0.25">
      <c r="A13" s="1">
        <v>1</v>
      </c>
      <c r="B13" s="1">
        <v>9</v>
      </c>
      <c r="C13" s="1">
        <v>540</v>
      </c>
      <c r="D13" s="3">
        <f t="shared" si="1"/>
        <v>1</v>
      </c>
      <c r="E13" s="3">
        <f t="shared" si="2"/>
        <v>1</v>
      </c>
      <c r="F13" s="38">
        <v>134</v>
      </c>
      <c r="G13" s="38">
        <v>255</v>
      </c>
      <c r="H13" s="39">
        <v>0.13</v>
      </c>
      <c r="I13" s="39">
        <v>0.67300000000000004</v>
      </c>
      <c r="J13" s="39">
        <v>0.19</v>
      </c>
      <c r="K13" s="39">
        <v>6.9999999999998952E-3</v>
      </c>
      <c r="L13" s="3" t="b">
        <f t="shared" si="0"/>
        <v>1</v>
      </c>
    </row>
    <row r="14" spans="1:12" x14ac:dyDescent="0.25">
      <c r="A14" s="1">
        <v>1</v>
      </c>
      <c r="B14" s="1">
        <v>10</v>
      </c>
      <c r="C14" s="1">
        <v>600</v>
      </c>
      <c r="D14" s="3">
        <f t="shared" si="1"/>
        <v>1</v>
      </c>
      <c r="E14" s="3">
        <f t="shared" si="2"/>
        <v>1</v>
      </c>
      <c r="F14" s="38">
        <v>149</v>
      </c>
      <c r="G14" s="38">
        <v>289</v>
      </c>
      <c r="H14" s="39">
        <v>0.12</v>
      </c>
      <c r="I14" s="39">
        <v>0.67600000000000005</v>
      </c>
      <c r="J14" s="39">
        <v>0.19</v>
      </c>
      <c r="K14" s="39">
        <v>1.4000000000000012E-2</v>
      </c>
      <c r="L14" s="3" t="b">
        <f t="shared" si="0"/>
        <v>1</v>
      </c>
    </row>
    <row r="15" spans="1:12" x14ac:dyDescent="0.25">
      <c r="A15" s="1">
        <v>1</v>
      </c>
      <c r="B15" s="1">
        <v>11</v>
      </c>
      <c r="C15" s="1">
        <v>660</v>
      </c>
      <c r="D15" s="3">
        <f t="shared" si="1"/>
        <v>1</v>
      </c>
      <c r="E15" s="3">
        <f t="shared" si="2"/>
        <v>1</v>
      </c>
      <c r="F15" s="38">
        <v>144</v>
      </c>
      <c r="G15" s="38">
        <v>301</v>
      </c>
      <c r="H15" s="39">
        <v>0.13</v>
      </c>
      <c r="I15" s="39">
        <v>0.67200000000000004</v>
      </c>
      <c r="J15" s="39">
        <v>0.19</v>
      </c>
      <c r="K15" s="39">
        <v>8.0000000000000071E-3</v>
      </c>
      <c r="L15" s="3" t="b">
        <f t="shared" si="0"/>
        <v>1</v>
      </c>
    </row>
    <row r="16" spans="1:12" x14ac:dyDescent="0.25">
      <c r="A16" s="1">
        <v>1</v>
      </c>
      <c r="B16" s="1">
        <v>12</v>
      </c>
      <c r="C16" s="1">
        <v>720</v>
      </c>
      <c r="D16" s="3">
        <f t="shared" si="1"/>
        <v>1</v>
      </c>
      <c r="E16" s="3">
        <f t="shared" si="2"/>
        <v>1</v>
      </c>
      <c r="F16" s="38">
        <v>135</v>
      </c>
      <c r="G16" s="38">
        <v>301</v>
      </c>
      <c r="H16" s="39">
        <v>0.15</v>
      </c>
      <c r="I16" s="39">
        <v>0.65700000000000003</v>
      </c>
      <c r="J16" s="39">
        <v>0.19</v>
      </c>
      <c r="K16" s="39">
        <v>2.9999999999998916E-3</v>
      </c>
      <c r="L16" s="3" t="b">
        <f t="shared" si="0"/>
        <v>1</v>
      </c>
    </row>
    <row r="17" spans="1:12" x14ac:dyDescent="0.25">
      <c r="A17" s="1">
        <v>1</v>
      </c>
      <c r="B17" s="1">
        <v>13</v>
      </c>
      <c r="C17" s="1">
        <v>780</v>
      </c>
      <c r="D17" s="3">
        <f t="shared" si="1"/>
        <v>1</v>
      </c>
      <c r="E17" s="3">
        <f t="shared" si="2"/>
        <v>1</v>
      </c>
      <c r="F17" s="38">
        <v>126</v>
      </c>
      <c r="G17" s="38">
        <v>289</v>
      </c>
      <c r="H17" s="39">
        <v>0.16</v>
      </c>
      <c r="I17" s="39">
        <v>0.64900000000000002</v>
      </c>
      <c r="J17" s="39">
        <v>0.18</v>
      </c>
      <c r="K17" s="39">
        <v>1.0999999999999899E-2</v>
      </c>
      <c r="L17" s="3" t="b">
        <f t="shared" si="0"/>
        <v>1</v>
      </c>
    </row>
    <row r="18" spans="1:12" x14ac:dyDescent="0.25">
      <c r="A18" s="1">
        <v>1</v>
      </c>
      <c r="B18" s="1">
        <v>14</v>
      </c>
      <c r="C18" s="1">
        <v>840</v>
      </c>
      <c r="D18" s="3">
        <f t="shared" si="1"/>
        <v>1</v>
      </c>
      <c r="E18" s="3">
        <f t="shared" si="2"/>
        <v>1</v>
      </c>
      <c r="F18" s="38">
        <v>125</v>
      </c>
      <c r="G18" s="38">
        <v>278</v>
      </c>
      <c r="H18" s="39">
        <v>0.16</v>
      </c>
      <c r="I18" s="39">
        <v>0.65</v>
      </c>
      <c r="J18" s="39">
        <v>0.18</v>
      </c>
      <c r="K18" s="39">
        <v>1.0000000000000009E-2</v>
      </c>
      <c r="L18" s="3" t="b">
        <f t="shared" si="0"/>
        <v>1</v>
      </c>
    </row>
    <row r="19" spans="1:12" x14ac:dyDescent="0.25">
      <c r="A19" s="1">
        <v>1</v>
      </c>
      <c r="B19" s="1">
        <v>15</v>
      </c>
      <c r="C19" s="1">
        <v>900</v>
      </c>
      <c r="D19" s="3">
        <f t="shared" si="1"/>
        <v>1</v>
      </c>
      <c r="E19" s="3">
        <f t="shared" si="2"/>
        <v>1</v>
      </c>
      <c r="F19" s="38">
        <v>128</v>
      </c>
      <c r="G19" s="38">
        <v>278</v>
      </c>
      <c r="H19" s="39">
        <v>0.15</v>
      </c>
      <c r="I19" s="39">
        <v>0.65300000000000002</v>
      </c>
      <c r="J19" s="39">
        <v>0.19</v>
      </c>
      <c r="K19" s="39">
        <v>6.9999999999998952E-3</v>
      </c>
      <c r="L19" s="3" t="b">
        <f t="shared" si="0"/>
        <v>1</v>
      </c>
    </row>
    <row r="20" spans="1:12" x14ac:dyDescent="0.25">
      <c r="A20" s="1">
        <v>1</v>
      </c>
      <c r="B20" s="1">
        <v>16</v>
      </c>
      <c r="C20" s="1">
        <v>960</v>
      </c>
      <c r="D20" s="3">
        <f t="shared" si="1"/>
        <v>1</v>
      </c>
      <c r="E20" s="3">
        <f t="shared" si="2"/>
        <v>1</v>
      </c>
      <c r="F20" s="38">
        <v>125</v>
      </c>
      <c r="G20" s="38">
        <v>278</v>
      </c>
      <c r="H20" s="39">
        <v>0.17</v>
      </c>
      <c r="I20" s="39">
        <v>0.64200000000000002</v>
      </c>
      <c r="J20" s="39">
        <v>0.18</v>
      </c>
      <c r="K20" s="39">
        <v>8.0000000000000071E-3</v>
      </c>
      <c r="L20" s="3" t="b">
        <f t="shared" si="0"/>
        <v>1</v>
      </c>
    </row>
    <row r="21" spans="1:12" x14ac:dyDescent="0.25">
      <c r="A21" s="1">
        <v>1</v>
      </c>
      <c r="B21" s="1">
        <v>17</v>
      </c>
      <c r="C21" s="1">
        <v>1020</v>
      </c>
      <c r="D21" s="3">
        <f t="shared" si="1"/>
        <v>1</v>
      </c>
      <c r="E21" s="3">
        <f t="shared" si="2"/>
        <v>1</v>
      </c>
      <c r="F21" s="38">
        <v>117</v>
      </c>
      <c r="G21" s="38">
        <v>289</v>
      </c>
      <c r="H21" s="39">
        <v>0.18</v>
      </c>
      <c r="I21" s="39">
        <v>0.63500000000000001</v>
      </c>
      <c r="J21" s="39">
        <v>0.18</v>
      </c>
      <c r="K21" s="39">
        <v>5.0000000000001155E-3</v>
      </c>
      <c r="L21" s="3" t="b">
        <f t="shared" si="0"/>
        <v>1</v>
      </c>
    </row>
    <row r="22" spans="1:12" x14ac:dyDescent="0.25">
      <c r="A22" s="1">
        <v>1</v>
      </c>
      <c r="B22" s="1">
        <v>18</v>
      </c>
      <c r="C22" s="1">
        <v>1080</v>
      </c>
      <c r="D22" s="3">
        <f t="shared" si="1"/>
        <v>1</v>
      </c>
      <c r="E22" s="3">
        <f t="shared" si="2"/>
        <v>1</v>
      </c>
      <c r="F22" s="38">
        <v>113</v>
      </c>
      <c r="G22" s="38">
        <v>289</v>
      </c>
      <c r="H22" s="39">
        <v>0.18</v>
      </c>
      <c r="I22" s="39">
        <v>0.63500000000000001</v>
      </c>
      <c r="J22" s="39">
        <v>0.18</v>
      </c>
      <c r="K22" s="39">
        <v>5.0000000000001155E-3</v>
      </c>
      <c r="L22" s="3" t="b">
        <f t="shared" si="0"/>
        <v>1</v>
      </c>
    </row>
    <row r="23" spans="1:12" x14ac:dyDescent="0.25">
      <c r="A23" s="1">
        <v>1</v>
      </c>
      <c r="B23" s="1">
        <v>19</v>
      </c>
      <c r="C23" s="1">
        <v>1140</v>
      </c>
      <c r="D23" s="3">
        <f t="shared" si="1"/>
        <v>1</v>
      </c>
      <c r="E23" s="3">
        <f t="shared" si="2"/>
        <v>1</v>
      </c>
      <c r="F23" s="38">
        <v>114</v>
      </c>
      <c r="G23" s="38">
        <v>278</v>
      </c>
      <c r="H23" s="39">
        <v>0.18</v>
      </c>
      <c r="I23" s="39">
        <v>0.63100000000000001</v>
      </c>
      <c r="J23" s="39">
        <v>0.18</v>
      </c>
      <c r="K23" s="39">
        <v>9.000000000000119E-3</v>
      </c>
      <c r="L23" s="3" t="b">
        <f t="shared" si="0"/>
        <v>1</v>
      </c>
    </row>
    <row r="24" spans="1:12" x14ac:dyDescent="0.25">
      <c r="A24" s="1">
        <v>1</v>
      </c>
      <c r="B24" s="1">
        <v>20</v>
      </c>
      <c r="C24" s="1">
        <v>1200</v>
      </c>
      <c r="D24" s="3">
        <f t="shared" si="1"/>
        <v>1</v>
      </c>
      <c r="E24" s="3">
        <f t="shared" si="2"/>
        <v>1</v>
      </c>
      <c r="F24" s="38">
        <v>110</v>
      </c>
      <c r="G24" s="38">
        <v>255</v>
      </c>
      <c r="H24" s="39">
        <v>0.17</v>
      </c>
      <c r="I24" s="39">
        <v>0.64100000000000001</v>
      </c>
      <c r="J24" s="39">
        <v>0.18</v>
      </c>
      <c r="K24" s="39">
        <v>8.999999999999897E-3</v>
      </c>
      <c r="L24" s="3" t="b">
        <f t="shared" si="0"/>
        <v>1</v>
      </c>
    </row>
    <row r="25" spans="1:12" x14ac:dyDescent="0.25">
      <c r="A25" s="1">
        <v>1</v>
      </c>
      <c r="B25" s="1">
        <v>21</v>
      </c>
      <c r="C25" s="1">
        <v>1260</v>
      </c>
      <c r="D25" s="3">
        <f t="shared" si="1"/>
        <v>1</v>
      </c>
      <c r="E25" s="3">
        <f t="shared" si="2"/>
        <v>1</v>
      </c>
      <c r="F25" s="38">
        <v>101</v>
      </c>
      <c r="G25" s="38">
        <v>208</v>
      </c>
      <c r="H25" s="39">
        <v>0.18</v>
      </c>
      <c r="I25" s="39">
        <v>0.63500000000000001</v>
      </c>
      <c r="J25" s="39">
        <v>0.18</v>
      </c>
      <c r="K25" s="39">
        <v>5.0000000000001155E-3</v>
      </c>
      <c r="L25" s="3" t="b">
        <f t="shared" si="0"/>
        <v>1</v>
      </c>
    </row>
    <row r="26" spans="1:12" x14ac:dyDescent="0.25">
      <c r="A26" s="1">
        <v>1</v>
      </c>
      <c r="B26" s="1">
        <v>22</v>
      </c>
      <c r="C26" s="1">
        <v>1320</v>
      </c>
      <c r="D26" s="3">
        <f t="shared" si="1"/>
        <v>1</v>
      </c>
      <c r="E26" s="3">
        <f t="shared" si="2"/>
        <v>1</v>
      </c>
      <c r="F26" s="38">
        <v>93</v>
      </c>
      <c r="G26" s="38">
        <v>185</v>
      </c>
      <c r="H26" s="39">
        <v>0.2</v>
      </c>
      <c r="I26" s="39">
        <v>0.61899999999999999</v>
      </c>
      <c r="J26" s="39">
        <v>0.18</v>
      </c>
      <c r="K26" s="39">
        <v>1.0000000000001119E-3</v>
      </c>
      <c r="L26" s="3" t="b">
        <f t="shared" si="0"/>
        <v>1</v>
      </c>
    </row>
    <row r="27" spans="1:12" x14ac:dyDescent="0.25">
      <c r="A27" s="1">
        <v>1</v>
      </c>
      <c r="B27" s="1">
        <v>23</v>
      </c>
      <c r="C27" s="1">
        <v>1380</v>
      </c>
      <c r="D27" s="3">
        <f t="shared" si="1"/>
        <v>1</v>
      </c>
      <c r="E27" s="3">
        <f t="shared" si="2"/>
        <v>1</v>
      </c>
      <c r="F27" s="38">
        <v>92</v>
      </c>
      <c r="G27" s="38">
        <v>139</v>
      </c>
      <c r="H27" s="39">
        <v>0.17</v>
      </c>
      <c r="I27" s="39">
        <v>0.64300000000000002</v>
      </c>
      <c r="J27" s="39">
        <v>0.18</v>
      </c>
      <c r="K27" s="39">
        <v>6.9999999999998952E-3</v>
      </c>
      <c r="L27" s="3" t="b">
        <f t="shared" si="0"/>
        <v>1</v>
      </c>
    </row>
    <row r="28" spans="1:12" x14ac:dyDescent="0.25">
      <c r="A28" s="1">
        <v>2</v>
      </c>
      <c r="B28" s="1">
        <v>0</v>
      </c>
      <c r="C28" s="1">
        <v>1440</v>
      </c>
      <c r="D28" s="3">
        <f t="shared" si="1"/>
        <v>2</v>
      </c>
      <c r="E28" s="3">
        <f t="shared" si="2"/>
        <v>1</v>
      </c>
      <c r="F28" s="38">
        <v>71</v>
      </c>
      <c r="G28" s="38">
        <v>109</v>
      </c>
      <c r="H28" s="39">
        <v>0.17</v>
      </c>
      <c r="I28" s="39">
        <v>0.63800000000000001</v>
      </c>
      <c r="J28" s="39">
        <v>0.18</v>
      </c>
      <c r="K28" s="39">
        <v>1.2000000000000011E-2</v>
      </c>
      <c r="L28" s="3" t="b">
        <f t="shared" si="0"/>
        <v>1</v>
      </c>
    </row>
    <row r="29" spans="1:12" x14ac:dyDescent="0.25">
      <c r="A29" s="1">
        <v>2</v>
      </c>
      <c r="B29" s="1">
        <v>1</v>
      </c>
      <c r="C29" s="1">
        <v>1500</v>
      </c>
      <c r="D29" s="3">
        <f t="shared" si="1"/>
        <v>2</v>
      </c>
      <c r="E29" s="3">
        <f t="shared" si="2"/>
        <v>1</v>
      </c>
      <c r="F29" s="38">
        <v>66</v>
      </c>
      <c r="G29" s="38">
        <v>87</v>
      </c>
      <c r="H29" s="39">
        <v>0.17</v>
      </c>
      <c r="I29" s="39">
        <v>0.64100000000000001</v>
      </c>
      <c r="J29" s="39">
        <v>0.18</v>
      </c>
      <c r="K29" s="39">
        <v>8.999999999999897E-3</v>
      </c>
      <c r="L29" s="3" t="b">
        <f t="shared" si="0"/>
        <v>1</v>
      </c>
    </row>
    <row r="30" spans="1:12" x14ac:dyDescent="0.25">
      <c r="A30" s="1">
        <v>2</v>
      </c>
      <c r="B30" s="1">
        <v>2</v>
      </c>
      <c r="C30" s="1">
        <v>1560</v>
      </c>
      <c r="D30" s="3">
        <f t="shared" si="1"/>
        <v>2</v>
      </c>
      <c r="E30" s="3">
        <f t="shared" si="2"/>
        <v>1</v>
      </c>
      <c r="F30" s="38">
        <v>62</v>
      </c>
      <c r="G30" s="38">
        <v>65</v>
      </c>
      <c r="H30" s="39">
        <v>0.15</v>
      </c>
      <c r="I30" s="39">
        <v>0.65700000000000003</v>
      </c>
      <c r="J30" s="39">
        <v>0.19</v>
      </c>
      <c r="K30" s="39">
        <v>2.9999999999998916E-3</v>
      </c>
      <c r="L30" s="3" t="b">
        <f t="shared" si="0"/>
        <v>1</v>
      </c>
    </row>
    <row r="31" spans="1:12" x14ac:dyDescent="0.25">
      <c r="A31" s="1">
        <v>2</v>
      </c>
      <c r="B31" s="1">
        <v>3</v>
      </c>
      <c r="C31" s="1">
        <v>1620</v>
      </c>
      <c r="D31" s="3">
        <f t="shared" si="1"/>
        <v>2</v>
      </c>
      <c r="E31" s="3">
        <f t="shared" si="2"/>
        <v>1</v>
      </c>
      <c r="F31" s="38">
        <v>56</v>
      </c>
      <c r="G31" s="38">
        <v>54</v>
      </c>
      <c r="H31" s="39">
        <v>0.13</v>
      </c>
      <c r="I31" s="39">
        <v>0.67300000000000004</v>
      </c>
      <c r="J31" s="39">
        <v>0.19</v>
      </c>
      <c r="K31" s="39">
        <v>6.9999999999998952E-3</v>
      </c>
      <c r="L31" s="3" t="b">
        <f t="shared" si="0"/>
        <v>1</v>
      </c>
    </row>
    <row r="32" spans="1:12" x14ac:dyDescent="0.25">
      <c r="A32" s="1">
        <v>2</v>
      </c>
      <c r="B32" s="1">
        <v>4</v>
      </c>
      <c r="C32" s="1">
        <v>1680</v>
      </c>
      <c r="D32" s="3">
        <f t="shared" si="1"/>
        <v>2</v>
      </c>
      <c r="E32" s="3">
        <f t="shared" si="2"/>
        <v>1</v>
      </c>
      <c r="F32" s="38">
        <v>53</v>
      </c>
      <c r="G32" s="38">
        <v>54</v>
      </c>
      <c r="H32" s="39">
        <v>0.13</v>
      </c>
      <c r="I32" s="39">
        <v>0.67500000000000004</v>
      </c>
      <c r="J32" s="39">
        <v>0.19</v>
      </c>
      <c r="K32" s="39">
        <v>4.9999999999998934E-3</v>
      </c>
      <c r="L32" s="3" t="b">
        <f t="shared" si="0"/>
        <v>1</v>
      </c>
    </row>
    <row r="33" spans="1:12" x14ac:dyDescent="0.25">
      <c r="A33" s="1">
        <v>2</v>
      </c>
      <c r="B33" s="1">
        <v>5</v>
      </c>
      <c r="C33" s="1">
        <v>1740</v>
      </c>
      <c r="D33" s="3">
        <f t="shared" si="1"/>
        <v>2</v>
      </c>
      <c r="E33" s="3">
        <f t="shared" si="2"/>
        <v>1</v>
      </c>
      <c r="F33" s="38">
        <v>56</v>
      </c>
      <c r="G33" s="38">
        <v>54</v>
      </c>
      <c r="H33" s="39">
        <v>0.13</v>
      </c>
      <c r="I33" s="39">
        <v>0.67100000000000004</v>
      </c>
      <c r="J33" s="39">
        <v>0.19</v>
      </c>
      <c r="K33" s="39">
        <v>8.999999999999897E-3</v>
      </c>
      <c r="L33" s="3" t="b">
        <f t="shared" si="0"/>
        <v>1</v>
      </c>
    </row>
    <row r="34" spans="1:12" x14ac:dyDescent="0.25">
      <c r="A34" s="1">
        <v>2</v>
      </c>
      <c r="B34" s="1">
        <v>6</v>
      </c>
      <c r="C34" s="1">
        <v>1800</v>
      </c>
      <c r="D34" s="3">
        <f t="shared" si="1"/>
        <v>2</v>
      </c>
      <c r="E34" s="3">
        <f t="shared" si="2"/>
        <v>1</v>
      </c>
      <c r="F34" s="38">
        <v>64</v>
      </c>
      <c r="G34" s="38">
        <v>54</v>
      </c>
      <c r="H34" s="39">
        <v>0.12</v>
      </c>
      <c r="I34" s="39">
        <v>0.68300000000000005</v>
      </c>
      <c r="J34" s="39">
        <v>0.19</v>
      </c>
      <c r="K34" s="39">
        <v>6.9999999999998952E-3</v>
      </c>
      <c r="L34" s="3" t="b">
        <f t="shared" si="0"/>
        <v>1</v>
      </c>
    </row>
    <row r="35" spans="1:12" x14ac:dyDescent="0.25">
      <c r="A35" s="1">
        <v>2</v>
      </c>
      <c r="B35" s="1">
        <v>7</v>
      </c>
      <c r="C35" s="1">
        <v>1860</v>
      </c>
      <c r="D35" s="3">
        <f t="shared" si="1"/>
        <v>2</v>
      </c>
      <c r="E35" s="3">
        <f t="shared" si="2"/>
        <v>1</v>
      </c>
      <c r="F35" s="38">
        <v>89</v>
      </c>
      <c r="G35" s="38">
        <v>76</v>
      </c>
      <c r="H35" s="39">
        <v>0.13</v>
      </c>
      <c r="I35" s="39">
        <v>0.67500000000000004</v>
      </c>
      <c r="J35" s="39">
        <v>0.19</v>
      </c>
      <c r="K35" s="39">
        <v>4.9999999999998934E-3</v>
      </c>
      <c r="L35" s="3" t="b">
        <f t="shared" si="0"/>
        <v>1</v>
      </c>
    </row>
    <row r="36" spans="1:12" x14ac:dyDescent="0.25">
      <c r="A36" s="1">
        <v>2</v>
      </c>
      <c r="B36" s="1">
        <v>8</v>
      </c>
      <c r="C36" s="1">
        <v>1920</v>
      </c>
      <c r="D36" s="3">
        <f t="shared" si="1"/>
        <v>2</v>
      </c>
      <c r="E36" s="3">
        <f t="shared" si="2"/>
        <v>1</v>
      </c>
      <c r="F36" s="38">
        <v>121</v>
      </c>
      <c r="G36" s="38">
        <v>141</v>
      </c>
      <c r="H36" s="39">
        <v>0.12</v>
      </c>
      <c r="I36" s="39">
        <v>0.67900000000000005</v>
      </c>
      <c r="J36" s="39">
        <v>0.19</v>
      </c>
      <c r="K36" s="39">
        <v>1.0999999999999899E-2</v>
      </c>
      <c r="L36" s="3" t="b">
        <f t="shared" si="0"/>
        <v>1</v>
      </c>
    </row>
    <row r="37" spans="1:12" x14ac:dyDescent="0.25">
      <c r="A37" s="1">
        <v>2</v>
      </c>
      <c r="B37" s="1">
        <v>9</v>
      </c>
      <c r="C37" s="1">
        <v>1980</v>
      </c>
      <c r="D37" s="3">
        <f t="shared" si="1"/>
        <v>2</v>
      </c>
      <c r="E37" s="3">
        <f t="shared" si="2"/>
        <v>1</v>
      </c>
      <c r="F37" s="38">
        <v>137</v>
      </c>
      <c r="G37" s="38">
        <v>239</v>
      </c>
      <c r="H37" s="39">
        <v>0.13</v>
      </c>
      <c r="I37" s="39">
        <v>0.67300000000000004</v>
      </c>
      <c r="J37" s="39">
        <v>0.19</v>
      </c>
      <c r="K37" s="39">
        <v>6.9999999999998952E-3</v>
      </c>
      <c r="L37" s="3" t="b">
        <f t="shared" si="0"/>
        <v>1</v>
      </c>
    </row>
    <row r="38" spans="1:12" x14ac:dyDescent="0.25">
      <c r="A38" s="1">
        <v>2</v>
      </c>
      <c r="B38" s="1">
        <v>10</v>
      </c>
      <c r="C38" s="1">
        <v>2040</v>
      </c>
      <c r="D38" s="3">
        <f t="shared" si="1"/>
        <v>2</v>
      </c>
      <c r="E38" s="3">
        <f t="shared" si="2"/>
        <v>1</v>
      </c>
      <c r="F38" s="38">
        <v>152</v>
      </c>
      <c r="G38" s="38">
        <v>271</v>
      </c>
      <c r="H38" s="39">
        <v>0.12</v>
      </c>
      <c r="I38" s="39">
        <v>0.67600000000000005</v>
      </c>
      <c r="J38" s="39">
        <v>0.19</v>
      </c>
      <c r="K38" s="39">
        <v>1.4000000000000012E-2</v>
      </c>
      <c r="L38" s="3" t="b">
        <f t="shared" si="0"/>
        <v>1</v>
      </c>
    </row>
    <row r="39" spans="1:12" x14ac:dyDescent="0.25">
      <c r="A39" s="1">
        <v>2</v>
      </c>
      <c r="B39" s="1">
        <v>11</v>
      </c>
      <c r="C39" s="1">
        <v>2100</v>
      </c>
      <c r="D39" s="3">
        <f t="shared" si="1"/>
        <v>2</v>
      </c>
      <c r="E39" s="3">
        <f t="shared" si="2"/>
        <v>1</v>
      </c>
      <c r="F39" s="38">
        <v>149</v>
      </c>
      <c r="G39" s="38">
        <v>282</v>
      </c>
      <c r="H39" s="39">
        <v>0.13</v>
      </c>
      <c r="I39" s="39">
        <v>0.67200000000000004</v>
      </c>
      <c r="J39" s="39">
        <v>0.19</v>
      </c>
      <c r="K39" s="39">
        <v>8.0000000000000071E-3</v>
      </c>
      <c r="L39" s="3" t="b">
        <f t="shared" si="0"/>
        <v>1</v>
      </c>
    </row>
    <row r="40" spans="1:12" x14ac:dyDescent="0.25">
      <c r="A40" s="1">
        <v>2</v>
      </c>
      <c r="B40" s="1">
        <v>12</v>
      </c>
      <c r="C40" s="1">
        <v>2160</v>
      </c>
      <c r="D40" s="3">
        <f t="shared" si="1"/>
        <v>2</v>
      </c>
      <c r="E40" s="3">
        <f t="shared" si="2"/>
        <v>1</v>
      </c>
      <c r="F40" s="38">
        <v>134</v>
      </c>
      <c r="G40" s="38">
        <v>282</v>
      </c>
      <c r="H40" s="39">
        <v>0.15</v>
      </c>
      <c r="I40" s="39">
        <v>0.65700000000000003</v>
      </c>
      <c r="J40" s="39">
        <v>0.19</v>
      </c>
      <c r="K40" s="39">
        <v>2.9999999999998916E-3</v>
      </c>
      <c r="L40" s="3" t="b">
        <f t="shared" si="0"/>
        <v>1</v>
      </c>
    </row>
    <row r="41" spans="1:12" x14ac:dyDescent="0.25">
      <c r="A41" s="1">
        <v>2</v>
      </c>
      <c r="B41" s="1">
        <v>13</v>
      </c>
      <c r="C41" s="1">
        <v>2220</v>
      </c>
      <c r="D41" s="3">
        <f t="shared" si="1"/>
        <v>2</v>
      </c>
      <c r="E41" s="3">
        <f t="shared" si="2"/>
        <v>1</v>
      </c>
      <c r="F41" s="38">
        <v>123</v>
      </c>
      <c r="G41" s="38">
        <v>271</v>
      </c>
      <c r="H41" s="39">
        <v>0.16</v>
      </c>
      <c r="I41" s="39">
        <v>0.64900000000000002</v>
      </c>
      <c r="J41" s="39">
        <v>0.18</v>
      </c>
      <c r="K41" s="39">
        <v>1.0999999999999899E-2</v>
      </c>
      <c r="L41" s="3" t="b">
        <f t="shared" si="0"/>
        <v>1</v>
      </c>
    </row>
    <row r="42" spans="1:12" x14ac:dyDescent="0.25">
      <c r="A42" s="1">
        <v>2</v>
      </c>
      <c r="B42" s="1">
        <v>14</v>
      </c>
      <c r="C42" s="1">
        <v>2280</v>
      </c>
      <c r="D42" s="3">
        <f t="shared" si="1"/>
        <v>2</v>
      </c>
      <c r="E42" s="3">
        <f t="shared" si="2"/>
        <v>1</v>
      </c>
      <c r="F42" s="38">
        <v>122</v>
      </c>
      <c r="G42" s="38">
        <v>260</v>
      </c>
      <c r="H42" s="39">
        <v>0.16</v>
      </c>
      <c r="I42" s="39">
        <v>0.65</v>
      </c>
      <c r="J42" s="39">
        <v>0.18</v>
      </c>
      <c r="K42" s="39">
        <v>1.0000000000000009E-2</v>
      </c>
      <c r="L42" s="3" t="b">
        <f t="shared" si="0"/>
        <v>1</v>
      </c>
    </row>
    <row r="43" spans="1:12" x14ac:dyDescent="0.25">
      <c r="A43" s="1">
        <v>2</v>
      </c>
      <c r="B43" s="1">
        <v>15</v>
      </c>
      <c r="C43" s="1">
        <v>2340</v>
      </c>
      <c r="D43" s="3">
        <f t="shared" si="1"/>
        <v>2</v>
      </c>
      <c r="E43" s="3">
        <f t="shared" si="2"/>
        <v>1</v>
      </c>
      <c r="F43" s="38">
        <v>131</v>
      </c>
      <c r="G43" s="38">
        <v>260</v>
      </c>
      <c r="H43" s="39">
        <v>0.15</v>
      </c>
      <c r="I43" s="39">
        <v>0.65300000000000002</v>
      </c>
      <c r="J43" s="39">
        <v>0.19</v>
      </c>
      <c r="K43" s="39">
        <v>6.9999999999998952E-3</v>
      </c>
      <c r="L43" s="3" t="b">
        <f t="shared" si="0"/>
        <v>1</v>
      </c>
    </row>
    <row r="44" spans="1:12" x14ac:dyDescent="0.25">
      <c r="A44" s="1">
        <v>2</v>
      </c>
      <c r="B44" s="1">
        <v>16</v>
      </c>
      <c r="C44" s="1">
        <v>2400</v>
      </c>
      <c r="D44" s="3">
        <f t="shared" si="1"/>
        <v>2</v>
      </c>
      <c r="E44" s="3">
        <f t="shared" si="2"/>
        <v>1</v>
      </c>
      <c r="F44" s="38">
        <v>124</v>
      </c>
      <c r="G44" s="38">
        <v>260</v>
      </c>
      <c r="H44" s="39">
        <v>0.17</v>
      </c>
      <c r="I44" s="39">
        <v>0.64200000000000002</v>
      </c>
      <c r="J44" s="39">
        <v>0.18</v>
      </c>
      <c r="K44" s="39">
        <v>8.0000000000000071E-3</v>
      </c>
      <c r="L44" s="3" t="b">
        <f t="shared" si="0"/>
        <v>1</v>
      </c>
    </row>
    <row r="45" spans="1:12" x14ac:dyDescent="0.25">
      <c r="A45" s="1">
        <v>2</v>
      </c>
      <c r="B45" s="1">
        <v>17</v>
      </c>
      <c r="C45" s="1">
        <v>2460</v>
      </c>
      <c r="D45" s="3">
        <f t="shared" si="1"/>
        <v>2</v>
      </c>
      <c r="E45" s="3">
        <f t="shared" si="2"/>
        <v>1</v>
      </c>
      <c r="F45" s="38">
        <v>113</v>
      </c>
      <c r="G45" s="38">
        <v>271</v>
      </c>
      <c r="H45" s="39">
        <v>0.18</v>
      </c>
      <c r="I45" s="39">
        <v>0.63500000000000001</v>
      </c>
      <c r="J45" s="39">
        <v>0.18</v>
      </c>
      <c r="K45" s="39">
        <v>5.0000000000001155E-3</v>
      </c>
      <c r="L45" s="3" t="b">
        <f t="shared" si="0"/>
        <v>1</v>
      </c>
    </row>
    <row r="46" spans="1:12" x14ac:dyDescent="0.25">
      <c r="A46" s="1">
        <v>2</v>
      </c>
      <c r="B46" s="1">
        <v>18</v>
      </c>
      <c r="C46" s="1">
        <v>2520</v>
      </c>
      <c r="D46" s="3">
        <f t="shared" si="1"/>
        <v>2</v>
      </c>
      <c r="E46" s="3">
        <f t="shared" si="2"/>
        <v>1</v>
      </c>
      <c r="F46" s="38">
        <v>123</v>
      </c>
      <c r="G46" s="38">
        <v>271</v>
      </c>
      <c r="H46" s="39">
        <v>0.18</v>
      </c>
      <c r="I46" s="39">
        <v>0.63500000000000001</v>
      </c>
      <c r="J46" s="39">
        <v>0.18</v>
      </c>
      <c r="K46" s="39">
        <v>5.0000000000001155E-3</v>
      </c>
      <c r="L46" s="3" t="b">
        <f t="shared" si="0"/>
        <v>1</v>
      </c>
    </row>
    <row r="47" spans="1:12" x14ac:dyDescent="0.25">
      <c r="A47" s="1">
        <v>2</v>
      </c>
      <c r="B47" s="1">
        <v>19</v>
      </c>
      <c r="C47" s="1">
        <v>2580</v>
      </c>
      <c r="D47" s="3">
        <f t="shared" si="1"/>
        <v>2</v>
      </c>
      <c r="E47" s="3">
        <f t="shared" si="2"/>
        <v>1</v>
      </c>
      <c r="F47" s="38">
        <v>120</v>
      </c>
      <c r="G47" s="38">
        <v>260</v>
      </c>
      <c r="H47" s="39">
        <v>0.18</v>
      </c>
      <c r="I47" s="39">
        <v>0.63100000000000001</v>
      </c>
      <c r="J47" s="39">
        <v>0.18</v>
      </c>
      <c r="K47" s="39">
        <v>9.000000000000119E-3</v>
      </c>
      <c r="L47" s="3" t="b">
        <f t="shared" si="0"/>
        <v>1</v>
      </c>
    </row>
    <row r="48" spans="1:12" x14ac:dyDescent="0.25">
      <c r="A48" s="1">
        <v>2</v>
      </c>
      <c r="B48" s="1">
        <v>20</v>
      </c>
      <c r="C48" s="1">
        <v>2640</v>
      </c>
      <c r="D48" s="3">
        <f t="shared" si="1"/>
        <v>2</v>
      </c>
      <c r="E48" s="3">
        <f t="shared" si="2"/>
        <v>1</v>
      </c>
      <c r="F48" s="38">
        <v>116</v>
      </c>
      <c r="G48" s="38">
        <v>239</v>
      </c>
      <c r="H48" s="39">
        <v>0.17</v>
      </c>
      <c r="I48" s="39">
        <v>0.64100000000000001</v>
      </c>
      <c r="J48" s="39">
        <v>0.18</v>
      </c>
      <c r="K48" s="39">
        <v>8.999999999999897E-3</v>
      </c>
      <c r="L48" s="3" t="b">
        <f t="shared" si="0"/>
        <v>1</v>
      </c>
    </row>
    <row r="49" spans="1:12" x14ac:dyDescent="0.25">
      <c r="A49" s="1">
        <v>2</v>
      </c>
      <c r="B49" s="1">
        <v>21</v>
      </c>
      <c r="C49" s="1">
        <v>2700</v>
      </c>
      <c r="D49" s="3">
        <f t="shared" si="1"/>
        <v>2</v>
      </c>
      <c r="E49" s="3">
        <f t="shared" si="2"/>
        <v>1</v>
      </c>
      <c r="F49" s="38">
        <v>104</v>
      </c>
      <c r="G49" s="38">
        <v>195</v>
      </c>
      <c r="H49" s="39">
        <v>0.18</v>
      </c>
      <c r="I49" s="39">
        <v>0.63500000000000001</v>
      </c>
      <c r="J49" s="39">
        <v>0.18</v>
      </c>
      <c r="K49" s="39">
        <v>5.0000000000001155E-3</v>
      </c>
      <c r="L49" s="3" t="b">
        <f t="shared" si="0"/>
        <v>1</v>
      </c>
    </row>
    <row r="50" spans="1:12" x14ac:dyDescent="0.25">
      <c r="A50" s="1">
        <v>2</v>
      </c>
      <c r="B50" s="1">
        <v>22</v>
      </c>
      <c r="C50" s="1">
        <v>2760</v>
      </c>
      <c r="D50" s="3">
        <f t="shared" si="1"/>
        <v>2</v>
      </c>
      <c r="E50" s="3">
        <f t="shared" si="2"/>
        <v>1</v>
      </c>
      <c r="F50" s="38">
        <v>96</v>
      </c>
      <c r="G50" s="38">
        <v>174</v>
      </c>
      <c r="H50" s="39">
        <v>0.2</v>
      </c>
      <c r="I50" s="39">
        <v>0.61899999999999999</v>
      </c>
      <c r="J50" s="39">
        <v>0.18</v>
      </c>
      <c r="K50" s="39">
        <v>1.0000000000001119E-3</v>
      </c>
      <c r="L50" s="3" t="b">
        <f t="shared" si="0"/>
        <v>1</v>
      </c>
    </row>
    <row r="51" spans="1:12" x14ac:dyDescent="0.25">
      <c r="A51" s="1">
        <v>2</v>
      </c>
      <c r="B51" s="1">
        <v>23</v>
      </c>
      <c r="C51" s="1">
        <v>2820</v>
      </c>
      <c r="D51" s="3">
        <f t="shared" si="1"/>
        <v>2</v>
      </c>
      <c r="E51" s="3">
        <f t="shared" si="2"/>
        <v>1</v>
      </c>
      <c r="F51" s="38">
        <v>90</v>
      </c>
      <c r="G51" s="38">
        <v>130</v>
      </c>
      <c r="H51" s="39">
        <v>0.17</v>
      </c>
      <c r="I51" s="39">
        <v>0.64300000000000002</v>
      </c>
      <c r="J51" s="39">
        <v>0.18</v>
      </c>
      <c r="K51" s="39">
        <v>6.9999999999998952E-3</v>
      </c>
      <c r="L51" s="3" t="b">
        <f t="shared" si="0"/>
        <v>1</v>
      </c>
    </row>
    <row r="52" spans="1:12" x14ac:dyDescent="0.25">
      <c r="A52" s="1">
        <v>3</v>
      </c>
      <c r="B52" s="1">
        <v>0</v>
      </c>
      <c r="C52" s="1">
        <v>2880</v>
      </c>
      <c r="D52" s="3">
        <f t="shared" si="1"/>
        <v>3</v>
      </c>
      <c r="E52" s="3">
        <f t="shared" si="2"/>
        <v>1</v>
      </c>
      <c r="F52" s="38">
        <v>68</v>
      </c>
      <c r="G52" s="38">
        <v>101</v>
      </c>
      <c r="H52" s="39">
        <v>0.17</v>
      </c>
      <c r="I52" s="39">
        <v>0.63800000000000001</v>
      </c>
      <c r="J52" s="39">
        <v>0.18</v>
      </c>
      <c r="K52" s="39">
        <v>1.2000000000000011E-2</v>
      </c>
      <c r="L52" s="3" t="b">
        <f t="shared" si="0"/>
        <v>1</v>
      </c>
    </row>
    <row r="53" spans="1:12" x14ac:dyDescent="0.25">
      <c r="A53" s="1">
        <v>3</v>
      </c>
      <c r="B53" s="1">
        <v>1</v>
      </c>
      <c r="C53" s="1">
        <v>2940</v>
      </c>
      <c r="D53" s="3">
        <f t="shared" si="1"/>
        <v>3</v>
      </c>
      <c r="E53" s="3">
        <f t="shared" si="2"/>
        <v>1</v>
      </c>
      <c r="F53" s="38">
        <v>65</v>
      </c>
      <c r="G53" s="38">
        <v>81</v>
      </c>
      <c r="H53" s="39">
        <v>0.17</v>
      </c>
      <c r="I53" s="39">
        <v>0.64100000000000001</v>
      </c>
      <c r="J53" s="39">
        <v>0.18</v>
      </c>
      <c r="K53" s="39">
        <v>8.999999999999897E-3</v>
      </c>
      <c r="L53" s="3" t="b">
        <f t="shared" si="0"/>
        <v>1</v>
      </c>
    </row>
    <row r="54" spans="1:12" x14ac:dyDescent="0.25">
      <c r="A54" s="1">
        <v>3</v>
      </c>
      <c r="B54" s="1">
        <v>2</v>
      </c>
      <c r="C54" s="1">
        <v>3000</v>
      </c>
      <c r="D54" s="3">
        <f t="shared" si="1"/>
        <v>3</v>
      </c>
      <c r="E54" s="3">
        <f t="shared" si="2"/>
        <v>1</v>
      </c>
      <c r="F54" s="38">
        <v>57</v>
      </c>
      <c r="G54" s="38">
        <v>61</v>
      </c>
      <c r="H54" s="39">
        <v>0.15</v>
      </c>
      <c r="I54" s="39">
        <v>0.65700000000000003</v>
      </c>
      <c r="J54" s="39">
        <v>0.19</v>
      </c>
      <c r="K54" s="39">
        <v>2.9999999999998916E-3</v>
      </c>
      <c r="L54" s="3" t="b">
        <f t="shared" si="0"/>
        <v>1</v>
      </c>
    </row>
    <row r="55" spans="1:12" x14ac:dyDescent="0.25">
      <c r="A55" s="1">
        <v>3</v>
      </c>
      <c r="B55" s="1">
        <v>3</v>
      </c>
      <c r="C55" s="1">
        <v>3060</v>
      </c>
      <c r="D55" s="3">
        <f t="shared" si="1"/>
        <v>3</v>
      </c>
      <c r="E55" s="3">
        <f t="shared" si="2"/>
        <v>1</v>
      </c>
      <c r="F55" s="38">
        <v>53</v>
      </c>
      <c r="G55" s="38">
        <v>51</v>
      </c>
      <c r="H55" s="39">
        <v>0.13</v>
      </c>
      <c r="I55" s="39">
        <v>0.67300000000000004</v>
      </c>
      <c r="J55" s="39">
        <v>0.19</v>
      </c>
      <c r="K55" s="39">
        <v>6.9999999999998952E-3</v>
      </c>
      <c r="L55" s="3" t="b">
        <f t="shared" si="0"/>
        <v>1</v>
      </c>
    </row>
    <row r="56" spans="1:12" x14ac:dyDescent="0.25">
      <c r="A56" s="1">
        <v>3</v>
      </c>
      <c r="B56" s="1">
        <v>4</v>
      </c>
      <c r="C56" s="1">
        <v>3120</v>
      </c>
      <c r="D56" s="3">
        <f t="shared" si="1"/>
        <v>3</v>
      </c>
      <c r="E56" s="3">
        <f t="shared" si="2"/>
        <v>1</v>
      </c>
      <c r="F56" s="38">
        <v>54</v>
      </c>
      <c r="G56" s="38">
        <v>51</v>
      </c>
      <c r="H56" s="39">
        <v>0.13</v>
      </c>
      <c r="I56" s="39">
        <v>0.67500000000000004</v>
      </c>
      <c r="J56" s="39">
        <v>0.19</v>
      </c>
      <c r="K56" s="39">
        <v>4.9999999999998934E-3</v>
      </c>
      <c r="L56" s="3" t="b">
        <f t="shared" si="0"/>
        <v>1</v>
      </c>
    </row>
    <row r="57" spans="1:12" x14ac:dyDescent="0.25">
      <c r="A57" s="1">
        <v>3</v>
      </c>
      <c r="B57" s="1">
        <v>5</v>
      </c>
      <c r="C57" s="1">
        <v>3180</v>
      </c>
      <c r="D57" s="3">
        <f t="shared" si="1"/>
        <v>3</v>
      </c>
      <c r="E57" s="3">
        <f t="shared" si="2"/>
        <v>1</v>
      </c>
      <c r="F57" s="38">
        <v>52</v>
      </c>
      <c r="G57" s="38">
        <v>51</v>
      </c>
      <c r="H57" s="39">
        <v>0.13</v>
      </c>
      <c r="I57" s="39">
        <v>0.67100000000000004</v>
      </c>
      <c r="J57" s="39">
        <v>0.19</v>
      </c>
      <c r="K57" s="39">
        <v>8.999999999999897E-3</v>
      </c>
      <c r="L57" s="3" t="b">
        <f t="shared" si="0"/>
        <v>1</v>
      </c>
    </row>
    <row r="58" spans="1:12" x14ac:dyDescent="0.25">
      <c r="A58" s="1">
        <v>3</v>
      </c>
      <c r="B58" s="1">
        <v>6</v>
      </c>
      <c r="C58" s="1">
        <v>3240</v>
      </c>
      <c r="D58" s="3">
        <f t="shared" si="1"/>
        <v>3</v>
      </c>
      <c r="E58" s="3">
        <f t="shared" si="2"/>
        <v>1</v>
      </c>
      <c r="F58" s="38">
        <v>58</v>
      </c>
      <c r="G58" s="38">
        <v>51</v>
      </c>
      <c r="H58" s="39">
        <v>0.12</v>
      </c>
      <c r="I58" s="39">
        <v>0.68300000000000005</v>
      </c>
      <c r="J58" s="39">
        <v>0.19</v>
      </c>
      <c r="K58" s="39">
        <v>6.9999999999998952E-3</v>
      </c>
      <c r="L58" s="3" t="b">
        <f t="shared" si="0"/>
        <v>1</v>
      </c>
    </row>
    <row r="59" spans="1:12" x14ac:dyDescent="0.25">
      <c r="A59" s="1">
        <v>3</v>
      </c>
      <c r="B59" s="1">
        <v>7</v>
      </c>
      <c r="C59" s="1">
        <v>3300</v>
      </c>
      <c r="D59" s="3">
        <f t="shared" si="1"/>
        <v>3</v>
      </c>
      <c r="E59" s="3">
        <f t="shared" si="2"/>
        <v>1</v>
      </c>
      <c r="F59" s="38">
        <v>79</v>
      </c>
      <c r="G59" s="38">
        <v>71</v>
      </c>
      <c r="H59" s="39">
        <v>0.13</v>
      </c>
      <c r="I59" s="39">
        <v>0.67500000000000004</v>
      </c>
      <c r="J59" s="39">
        <v>0.19</v>
      </c>
      <c r="K59" s="39">
        <v>4.9999999999998934E-3</v>
      </c>
      <c r="L59" s="3" t="b">
        <f t="shared" si="0"/>
        <v>1</v>
      </c>
    </row>
    <row r="60" spans="1:12" x14ac:dyDescent="0.25">
      <c r="A60" s="1">
        <v>3</v>
      </c>
      <c r="B60" s="1">
        <v>8</v>
      </c>
      <c r="C60" s="1">
        <v>3360</v>
      </c>
      <c r="D60" s="3">
        <f t="shared" si="1"/>
        <v>3</v>
      </c>
      <c r="E60" s="3">
        <f t="shared" si="2"/>
        <v>1</v>
      </c>
      <c r="F60" s="38">
        <v>112</v>
      </c>
      <c r="G60" s="38">
        <v>132</v>
      </c>
      <c r="H60" s="39">
        <v>0.12</v>
      </c>
      <c r="I60" s="39">
        <v>0.67900000000000005</v>
      </c>
      <c r="J60" s="39">
        <v>0.19</v>
      </c>
      <c r="K60" s="39">
        <v>1.0999999999999899E-2</v>
      </c>
      <c r="L60" s="3" t="b">
        <f t="shared" si="0"/>
        <v>1</v>
      </c>
    </row>
    <row r="61" spans="1:12" x14ac:dyDescent="0.25">
      <c r="A61" s="1">
        <v>3</v>
      </c>
      <c r="B61" s="1">
        <v>9</v>
      </c>
      <c r="C61" s="1">
        <v>3420</v>
      </c>
      <c r="D61" s="3">
        <f t="shared" si="1"/>
        <v>3</v>
      </c>
      <c r="E61" s="3">
        <f t="shared" si="2"/>
        <v>1</v>
      </c>
      <c r="F61" s="38">
        <v>134</v>
      </c>
      <c r="G61" s="38">
        <v>223</v>
      </c>
      <c r="H61" s="39">
        <v>0.13</v>
      </c>
      <c r="I61" s="39">
        <v>0.67300000000000004</v>
      </c>
      <c r="J61" s="39">
        <v>0.19</v>
      </c>
      <c r="K61" s="39">
        <v>6.9999999999998952E-3</v>
      </c>
      <c r="L61" s="3" t="b">
        <f t="shared" si="0"/>
        <v>1</v>
      </c>
    </row>
    <row r="62" spans="1:12" x14ac:dyDescent="0.25">
      <c r="A62" s="1">
        <v>3</v>
      </c>
      <c r="B62" s="1">
        <v>10</v>
      </c>
      <c r="C62" s="1">
        <v>3480</v>
      </c>
      <c r="D62" s="3">
        <f t="shared" si="1"/>
        <v>3</v>
      </c>
      <c r="E62" s="3">
        <f t="shared" si="2"/>
        <v>1</v>
      </c>
      <c r="F62" s="38">
        <v>141</v>
      </c>
      <c r="G62" s="38">
        <v>253</v>
      </c>
      <c r="H62" s="39">
        <v>0.12</v>
      </c>
      <c r="I62" s="39">
        <v>0.67600000000000005</v>
      </c>
      <c r="J62" s="39">
        <v>0.19</v>
      </c>
      <c r="K62" s="39">
        <v>1.4000000000000012E-2</v>
      </c>
      <c r="L62" s="3" t="b">
        <f t="shared" si="0"/>
        <v>1</v>
      </c>
    </row>
    <row r="63" spans="1:12" x14ac:dyDescent="0.25">
      <c r="A63" s="1">
        <v>3</v>
      </c>
      <c r="B63" s="1">
        <v>11</v>
      </c>
      <c r="C63" s="1">
        <v>3540</v>
      </c>
      <c r="D63" s="3">
        <f t="shared" si="1"/>
        <v>3</v>
      </c>
      <c r="E63" s="3">
        <f t="shared" si="2"/>
        <v>1</v>
      </c>
      <c r="F63" s="38">
        <v>140</v>
      </c>
      <c r="G63" s="38">
        <v>263</v>
      </c>
      <c r="H63" s="39">
        <v>0.13</v>
      </c>
      <c r="I63" s="39">
        <v>0.67200000000000004</v>
      </c>
      <c r="J63" s="39">
        <v>0.19</v>
      </c>
      <c r="K63" s="39">
        <v>8.0000000000000071E-3</v>
      </c>
      <c r="L63" s="3" t="b">
        <f t="shared" si="0"/>
        <v>1</v>
      </c>
    </row>
    <row r="64" spans="1:12" x14ac:dyDescent="0.25">
      <c r="A64" s="1">
        <v>3</v>
      </c>
      <c r="B64" s="1">
        <v>12</v>
      </c>
      <c r="C64" s="1">
        <v>3600</v>
      </c>
      <c r="D64" s="3">
        <f t="shared" si="1"/>
        <v>3</v>
      </c>
      <c r="E64" s="3">
        <f t="shared" si="2"/>
        <v>1</v>
      </c>
      <c r="F64" s="38">
        <v>128</v>
      </c>
      <c r="G64" s="38">
        <v>263</v>
      </c>
      <c r="H64" s="39">
        <v>0.15</v>
      </c>
      <c r="I64" s="39">
        <v>0.65700000000000003</v>
      </c>
      <c r="J64" s="39">
        <v>0.19</v>
      </c>
      <c r="K64" s="39">
        <v>2.9999999999998916E-3</v>
      </c>
      <c r="L64" s="3" t="b">
        <f t="shared" si="0"/>
        <v>1</v>
      </c>
    </row>
    <row r="65" spans="1:12" x14ac:dyDescent="0.25">
      <c r="A65" s="1">
        <v>3</v>
      </c>
      <c r="B65" s="1">
        <v>13</v>
      </c>
      <c r="C65" s="1">
        <v>3660</v>
      </c>
      <c r="D65" s="3">
        <f t="shared" si="1"/>
        <v>3</v>
      </c>
      <c r="E65" s="3">
        <f t="shared" si="2"/>
        <v>1</v>
      </c>
      <c r="F65" s="38">
        <v>130</v>
      </c>
      <c r="G65" s="38">
        <v>253</v>
      </c>
      <c r="H65" s="39">
        <v>0.16</v>
      </c>
      <c r="I65" s="39">
        <v>0.64900000000000002</v>
      </c>
      <c r="J65" s="39">
        <v>0.18</v>
      </c>
      <c r="K65" s="39">
        <v>1.0999999999999899E-2</v>
      </c>
      <c r="L65" s="3" t="b">
        <f t="shared" si="0"/>
        <v>1</v>
      </c>
    </row>
    <row r="66" spans="1:12" x14ac:dyDescent="0.25">
      <c r="A66" s="1">
        <v>3</v>
      </c>
      <c r="B66" s="1">
        <v>14</v>
      </c>
      <c r="C66" s="1">
        <v>3720</v>
      </c>
      <c r="D66" s="3">
        <f t="shared" si="1"/>
        <v>3</v>
      </c>
      <c r="E66" s="3">
        <f t="shared" si="2"/>
        <v>1</v>
      </c>
      <c r="F66" s="38">
        <v>124</v>
      </c>
      <c r="G66" s="38">
        <v>243</v>
      </c>
      <c r="H66" s="39">
        <v>0.16</v>
      </c>
      <c r="I66" s="39">
        <v>0.65</v>
      </c>
      <c r="J66" s="39">
        <v>0.18</v>
      </c>
      <c r="K66" s="39">
        <v>1.0000000000000009E-2</v>
      </c>
      <c r="L66" s="3" t="b">
        <f t="shared" si="0"/>
        <v>1</v>
      </c>
    </row>
    <row r="67" spans="1:12" x14ac:dyDescent="0.25">
      <c r="A67" s="1">
        <v>3</v>
      </c>
      <c r="B67" s="1">
        <v>15</v>
      </c>
      <c r="C67" s="1">
        <v>3780</v>
      </c>
      <c r="D67" s="3">
        <f t="shared" si="1"/>
        <v>3</v>
      </c>
      <c r="E67" s="3">
        <f t="shared" si="2"/>
        <v>1</v>
      </c>
      <c r="F67" s="38">
        <v>126</v>
      </c>
      <c r="G67" s="38">
        <v>243</v>
      </c>
      <c r="H67" s="39">
        <v>0.15</v>
      </c>
      <c r="I67" s="39">
        <v>0.65300000000000002</v>
      </c>
      <c r="J67" s="39">
        <v>0.19</v>
      </c>
      <c r="K67" s="39">
        <v>6.9999999999998952E-3</v>
      </c>
      <c r="L67" s="3" t="b">
        <f t="shared" si="0"/>
        <v>1</v>
      </c>
    </row>
    <row r="68" spans="1:12" x14ac:dyDescent="0.25">
      <c r="A68" s="1">
        <v>3</v>
      </c>
      <c r="B68" s="1">
        <v>16</v>
      </c>
      <c r="C68" s="1">
        <v>3840</v>
      </c>
      <c r="D68" s="3">
        <f t="shared" si="1"/>
        <v>3</v>
      </c>
      <c r="E68" s="3">
        <f t="shared" si="2"/>
        <v>1</v>
      </c>
      <c r="F68" s="38">
        <v>124</v>
      </c>
      <c r="G68" s="38">
        <v>243</v>
      </c>
      <c r="H68" s="39">
        <v>0.17</v>
      </c>
      <c r="I68" s="39">
        <v>0.64200000000000002</v>
      </c>
      <c r="J68" s="39">
        <v>0.18</v>
      </c>
      <c r="K68" s="39">
        <v>8.0000000000000071E-3</v>
      </c>
      <c r="L68" s="3" t="b">
        <f t="shared" ref="L68:L131" si="3">SUM(H68:K68)=1</f>
        <v>1</v>
      </c>
    </row>
    <row r="69" spans="1:12" x14ac:dyDescent="0.25">
      <c r="A69" s="1">
        <v>3</v>
      </c>
      <c r="B69" s="1">
        <v>17</v>
      </c>
      <c r="C69" s="1">
        <v>3900</v>
      </c>
      <c r="D69" s="3">
        <f t="shared" ref="D69:D132" si="4">IF(MOD(A69,7)=0,7,MOD(A69,7))</f>
        <v>3</v>
      </c>
      <c r="E69" s="3">
        <f t="shared" ref="E69:E132" si="5">CEILING((C69+0.001)/(7*24*60),1)</f>
        <v>1</v>
      </c>
      <c r="F69" s="38">
        <v>110</v>
      </c>
      <c r="G69" s="38">
        <v>253</v>
      </c>
      <c r="H69" s="39">
        <v>0.18</v>
      </c>
      <c r="I69" s="39">
        <v>0.63500000000000001</v>
      </c>
      <c r="J69" s="39">
        <v>0.18</v>
      </c>
      <c r="K69" s="39">
        <v>5.0000000000001155E-3</v>
      </c>
      <c r="L69" s="3" t="b">
        <f t="shared" si="3"/>
        <v>1</v>
      </c>
    </row>
    <row r="70" spans="1:12" x14ac:dyDescent="0.25">
      <c r="A70" s="1">
        <v>3</v>
      </c>
      <c r="B70" s="1">
        <v>18</v>
      </c>
      <c r="C70" s="1">
        <v>3960</v>
      </c>
      <c r="D70" s="3">
        <f t="shared" si="4"/>
        <v>3</v>
      </c>
      <c r="E70" s="3">
        <f t="shared" si="5"/>
        <v>1</v>
      </c>
      <c r="F70" s="38">
        <v>113</v>
      </c>
      <c r="G70" s="38">
        <v>253</v>
      </c>
      <c r="H70" s="39">
        <v>0.18</v>
      </c>
      <c r="I70" s="39">
        <v>0.63500000000000001</v>
      </c>
      <c r="J70" s="39">
        <v>0.18</v>
      </c>
      <c r="K70" s="39">
        <v>5.0000000000001155E-3</v>
      </c>
      <c r="L70" s="3" t="b">
        <f t="shared" si="3"/>
        <v>1</v>
      </c>
    </row>
    <row r="71" spans="1:12" x14ac:dyDescent="0.25">
      <c r="A71" s="1">
        <v>3</v>
      </c>
      <c r="B71" s="1">
        <v>19</v>
      </c>
      <c r="C71" s="1">
        <v>4020</v>
      </c>
      <c r="D71" s="3">
        <f t="shared" si="4"/>
        <v>3</v>
      </c>
      <c r="E71" s="3">
        <f t="shared" si="5"/>
        <v>1</v>
      </c>
      <c r="F71" s="38">
        <v>110</v>
      </c>
      <c r="G71" s="38">
        <v>243</v>
      </c>
      <c r="H71" s="39">
        <v>0.18</v>
      </c>
      <c r="I71" s="39">
        <v>0.63100000000000001</v>
      </c>
      <c r="J71" s="39">
        <v>0.18</v>
      </c>
      <c r="K71" s="39">
        <v>9.000000000000119E-3</v>
      </c>
      <c r="L71" s="3" t="b">
        <f t="shared" si="3"/>
        <v>1</v>
      </c>
    </row>
    <row r="72" spans="1:12" x14ac:dyDescent="0.25">
      <c r="A72" s="1">
        <v>3</v>
      </c>
      <c r="B72" s="1">
        <v>20</v>
      </c>
      <c r="C72" s="1">
        <v>4080</v>
      </c>
      <c r="D72" s="3">
        <f t="shared" si="4"/>
        <v>3</v>
      </c>
      <c r="E72" s="3">
        <f t="shared" si="5"/>
        <v>1</v>
      </c>
      <c r="F72" s="38">
        <v>105</v>
      </c>
      <c r="G72" s="38">
        <v>223</v>
      </c>
      <c r="H72" s="39">
        <v>0.17</v>
      </c>
      <c r="I72" s="39">
        <v>0.64100000000000001</v>
      </c>
      <c r="J72" s="39">
        <v>0.18</v>
      </c>
      <c r="K72" s="39">
        <v>8.999999999999897E-3</v>
      </c>
      <c r="L72" s="3" t="b">
        <f t="shared" si="3"/>
        <v>1</v>
      </c>
    </row>
    <row r="73" spans="1:12" x14ac:dyDescent="0.25">
      <c r="A73" s="1">
        <v>3</v>
      </c>
      <c r="B73" s="1">
        <v>21</v>
      </c>
      <c r="C73" s="1">
        <v>4140</v>
      </c>
      <c r="D73" s="3">
        <f t="shared" si="4"/>
        <v>3</v>
      </c>
      <c r="E73" s="3">
        <f t="shared" si="5"/>
        <v>1</v>
      </c>
      <c r="F73" s="38">
        <v>104</v>
      </c>
      <c r="G73" s="38">
        <v>182</v>
      </c>
      <c r="H73" s="39">
        <v>0.18</v>
      </c>
      <c r="I73" s="39">
        <v>0.63500000000000001</v>
      </c>
      <c r="J73" s="39">
        <v>0.18</v>
      </c>
      <c r="K73" s="39">
        <v>5.0000000000001155E-3</v>
      </c>
      <c r="L73" s="3" t="b">
        <f t="shared" si="3"/>
        <v>1</v>
      </c>
    </row>
    <row r="74" spans="1:12" x14ac:dyDescent="0.25">
      <c r="A74" s="1">
        <v>3</v>
      </c>
      <c r="B74" s="1">
        <v>22</v>
      </c>
      <c r="C74" s="1">
        <v>4200</v>
      </c>
      <c r="D74" s="3">
        <f t="shared" si="4"/>
        <v>3</v>
      </c>
      <c r="E74" s="3">
        <f t="shared" si="5"/>
        <v>1</v>
      </c>
      <c r="F74" s="38">
        <v>97</v>
      </c>
      <c r="G74" s="38">
        <v>162</v>
      </c>
      <c r="H74" s="39">
        <v>0.2</v>
      </c>
      <c r="I74" s="39">
        <v>0.61899999999999999</v>
      </c>
      <c r="J74" s="39">
        <v>0.18</v>
      </c>
      <c r="K74" s="39">
        <v>1.0000000000001119E-3</v>
      </c>
      <c r="L74" s="3" t="b">
        <f t="shared" si="3"/>
        <v>1</v>
      </c>
    </row>
    <row r="75" spans="1:12" x14ac:dyDescent="0.25">
      <c r="A75" s="1">
        <v>3</v>
      </c>
      <c r="B75" s="1">
        <v>23</v>
      </c>
      <c r="C75" s="1">
        <v>4260</v>
      </c>
      <c r="D75" s="3">
        <f t="shared" si="4"/>
        <v>3</v>
      </c>
      <c r="E75" s="3">
        <f t="shared" si="5"/>
        <v>1</v>
      </c>
      <c r="F75" s="38">
        <v>90</v>
      </c>
      <c r="G75" s="38">
        <v>122</v>
      </c>
      <c r="H75" s="39">
        <v>0.17</v>
      </c>
      <c r="I75" s="39">
        <v>0.64300000000000002</v>
      </c>
      <c r="J75" s="39">
        <v>0.18</v>
      </c>
      <c r="K75" s="39">
        <v>6.9999999999998952E-3</v>
      </c>
      <c r="L75" s="3" t="b">
        <f t="shared" si="3"/>
        <v>1</v>
      </c>
    </row>
    <row r="76" spans="1:12" x14ac:dyDescent="0.25">
      <c r="A76" s="1">
        <v>4</v>
      </c>
      <c r="B76" s="1">
        <v>0</v>
      </c>
      <c r="C76" s="1">
        <v>4320</v>
      </c>
      <c r="D76" s="3">
        <f t="shared" si="4"/>
        <v>4</v>
      </c>
      <c r="E76" s="3">
        <f t="shared" si="5"/>
        <v>1</v>
      </c>
      <c r="F76" s="38">
        <v>66</v>
      </c>
      <c r="G76" s="38">
        <v>101</v>
      </c>
      <c r="H76" s="39">
        <v>0.17</v>
      </c>
      <c r="I76" s="39">
        <v>0.63800000000000001</v>
      </c>
      <c r="J76" s="39">
        <v>0.18</v>
      </c>
      <c r="K76" s="39">
        <v>1.2000000000000011E-2</v>
      </c>
      <c r="L76" s="3" t="b">
        <f t="shared" si="3"/>
        <v>1</v>
      </c>
    </row>
    <row r="77" spans="1:12" x14ac:dyDescent="0.25">
      <c r="A77" s="1">
        <v>4</v>
      </c>
      <c r="B77" s="1">
        <v>1</v>
      </c>
      <c r="C77" s="1">
        <v>4380</v>
      </c>
      <c r="D77" s="3">
        <f t="shared" si="4"/>
        <v>4</v>
      </c>
      <c r="E77" s="3">
        <f t="shared" si="5"/>
        <v>1</v>
      </c>
      <c r="F77" s="38">
        <v>63</v>
      </c>
      <c r="G77" s="38">
        <v>81</v>
      </c>
      <c r="H77" s="39">
        <v>0.17</v>
      </c>
      <c r="I77" s="39">
        <v>0.64100000000000001</v>
      </c>
      <c r="J77" s="39">
        <v>0.18</v>
      </c>
      <c r="K77" s="39">
        <v>8.999999999999897E-3</v>
      </c>
      <c r="L77" s="3" t="b">
        <f t="shared" si="3"/>
        <v>1</v>
      </c>
    </row>
    <row r="78" spans="1:12" x14ac:dyDescent="0.25">
      <c r="A78" s="1">
        <v>4</v>
      </c>
      <c r="B78" s="1">
        <v>2</v>
      </c>
      <c r="C78" s="1">
        <v>4440</v>
      </c>
      <c r="D78" s="3">
        <f t="shared" si="4"/>
        <v>4</v>
      </c>
      <c r="E78" s="3">
        <f t="shared" si="5"/>
        <v>1</v>
      </c>
      <c r="F78" s="38">
        <v>57</v>
      </c>
      <c r="G78" s="38">
        <v>61</v>
      </c>
      <c r="H78" s="39">
        <v>0.15</v>
      </c>
      <c r="I78" s="39">
        <v>0.65700000000000003</v>
      </c>
      <c r="J78" s="39">
        <v>0.19</v>
      </c>
      <c r="K78" s="39">
        <v>2.9999999999998916E-3</v>
      </c>
      <c r="L78" s="3" t="b">
        <f t="shared" si="3"/>
        <v>1</v>
      </c>
    </row>
    <row r="79" spans="1:12" x14ac:dyDescent="0.25">
      <c r="A79" s="1">
        <v>4</v>
      </c>
      <c r="B79" s="1">
        <v>3</v>
      </c>
      <c r="C79" s="1">
        <v>4500</v>
      </c>
      <c r="D79" s="3">
        <f t="shared" si="4"/>
        <v>4</v>
      </c>
      <c r="E79" s="3">
        <f t="shared" si="5"/>
        <v>1</v>
      </c>
      <c r="F79" s="38">
        <v>52</v>
      </c>
      <c r="G79" s="38">
        <v>51</v>
      </c>
      <c r="H79" s="39">
        <v>0.13</v>
      </c>
      <c r="I79" s="39">
        <v>0.67300000000000004</v>
      </c>
      <c r="J79" s="39">
        <v>0.19</v>
      </c>
      <c r="K79" s="39">
        <v>6.9999999999998952E-3</v>
      </c>
      <c r="L79" s="3" t="b">
        <f t="shared" si="3"/>
        <v>1</v>
      </c>
    </row>
    <row r="80" spans="1:12" x14ac:dyDescent="0.25">
      <c r="A80" s="1">
        <v>4</v>
      </c>
      <c r="B80" s="1">
        <v>4</v>
      </c>
      <c r="C80" s="1">
        <v>4560</v>
      </c>
      <c r="D80" s="3">
        <f t="shared" si="4"/>
        <v>4</v>
      </c>
      <c r="E80" s="3">
        <f t="shared" si="5"/>
        <v>1</v>
      </c>
      <c r="F80" s="38">
        <v>52</v>
      </c>
      <c r="G80" s="38">
        <v>51</v>
      </c>
      <c r="H80" s="39">
        <v>0.13</v>
      </c>
      <c r="I80" s="39">
        <v>0.67500000000000004</v>
      </c>
      <c r="J80" s="39">
        <v>0.19</v>
      </c>
      <c r="K80" s="39">
        <v>4.9999999999998934E-3</v>
      </c>
      <c r="L80" s="3" t="b">
        <f t="shared" si="3"/>
        <v>1</v>
      </c>
    </row>
    <row r="81" spans="1:12" x14ac:dyDescent="0.25">
      <c r="A81" s="1">
        <v>4</v>
      </c>
      <c r="B81" s="1">
        <v>5</v>
      </c>
      <c r="C81" s="1">
        <v>4620</v>
      </c>
      <c r="D81" s="3">
        <f t="shared" si="4"/>
        <v>4</v>
      </c>
      <c r="E81" s="3">
        <f t="shared" si="5"/>
        <v>1</v>
      </c>
      <c r="F81" s="38">
        <v>51</v>
      </c>
      <c r="G81" s="38">
        <v>51</v>
      </c>
      <c r="H81" s="39">
        <v>0.13</v>
      </c>
      <c r="I81" s="39">
        <v>0.67100000000000004</v>
      </c>
      <c r="J81" s="39">
        <v>0.19</v>
      </c>
      <c r="K81" s="39">
        <v>8.999999999999897E-3</v>
      </c>
      <c r="L81" s="3" t="b">
        <f t="shared" si="3"/>
        <v>1</v>
      </c>
    </row>
    <row r="82" spans="1:12" x14ac:dyDescent="0.25">
      <c r="A82" s="1">
        <v>4</v>
      </c>
      <c r="B82" s="1">
        <v>6</v>
      </c>
      <c r="C82" s="1">
        <v>4680</v>
      </c>
      <c r="D82" s="3">
        <f t="shared" si="4"/>
        <v>4</v>
      </c>
      <c r="E82" s="3">
        <f t="shared" si="5"/>
        <v>1</v>
      </c>
      <c r="F82" s="38">
        <v>58</v>
      </c>
      <c r="G82" s="38">
        <v>51</v>
      </c>
      <c r="H82" s="39">
        <v>0.12</v>
      </c>
      <c r="I82" s="39">
        <v>0.68300000000000005</v>
      </c>
      <c r="J82" s="39">
        <v>0.19</v>
      </c>
      <c r="K82" s="39">
        <v>6.9999999999998952E-3</v>
      </c>
      <c r="L82" s="3" t="b">
        <f t="shared" si="3"/>
        <v>1</v>
      </c>
    </row>
    <row r="83" spans="1:12" x14ac:dyDescent="0.25">
      <c r="A83" s="1">
        <v>4</v>
      </c>
      <c r="B83" s="1">
        <v>7</v>
      </c>
      <c r="C83" s="1">
        <v>4740</v>
      </c>
      <c r="D83" s="3">
        <f t="shared" si="4"/>
        <v>4</v>
      </c>
      <c r="E83" s="3">
        <f t="shared" si="5"/>
        <v>1</v>
      </c>
      <c r="F83" s="38">
        <v>84</v>
      </c>
      <c r="G83" s="38">
        <v>71</v>
      </c>
      <c r="H83" s="39">
        <v>0.13</v>
      </c>
      <c r="I83" s="39">
        <v>0.67500000000000004</v>
      </c>
      <c r="J83" s="39">
        <v>0.19</v>
      </c>
      <c r="K83" s="39">
        <v>4.9999999999998934E-3</v>
      </c>
      <c r="L83" s="3" t="b">
        <f t="shared" si="3"/>
        <v>1</v>
      </c>
    </row>
    <row r="84" spans="1:12" x14ac:dyDescent="0.25">
      <c r="A84" s="1">
        <v>4</v>
      </c>
      <c r="B84" s="1">
        <v>8</v>
      </c>
      <c r="C84" s="1">
        <v>4800</v>
      </c>
      <c r="D84" s="3">
        <f t="shared" si="4"/>
        <v>4</v>
      </c>
      <c r="E84" s="3">
        <f t="shared" si="5"/>
        <v>1</v>
      </c>
      <c r="F84" s="38">
        <v>108</v>
      </c>
      <c r="G84" s="38">
        <v>132</v>
      </c>
      <c r="H84" s="39">
        <v>0.12</v>
      </c>
      <c r="I84" s="39">
        <v>0.67900000000000005</v>
      </c>
      <c r="J84" s="39">
        <v>0.19</v>
      </c>
      <c r="K84" s="39">
        <v>1.0999999999999899E-2</v>
      </c>
      <c r="L84" s="3" t="b">
        <f t="shared" si="3"/>
        <v>1</v>
      </c>
    </row>
    <row r="85" spans="1:12" x14ac:dyDescent="0.25">
      <c r="A85" s="1">
        <v>4</v>
      </c>
      <c r="B85" s="1">
        <v>9</v>
      </c>
      <c r="C85" s="1">
        <v>4860</v>
      </c>
      <c r="D85" s="3">
        <f t="shared" si="4"/>
        <v>4</v>
      </c>
      <c r="E85" s="3">
        <f t="shared" si="5"/>
        <v>1</v>
      </c>
      <c r="F85" s="38">
        <v>129</v>
      </c>
      <c r="G85" s="38">
        <v>223</v>
      </c>
      <c r="H85" s="39">
        <v>0.13</v>
      </c>
      <c r="I85" s="39">
        <v>0.67300000000000004</v>
      </c>
      <c r="J85" s="39">
        <v>0.19</v>
      </c>
      <c r="K85" s="39">
        <v>6.9999999999998952E-3</v>
      </c>
      <c r="L85" s="3" t="b">
        <f t="shared" si="3"/>
        <v>1</v>
      </c>
    </row>
    <row r="86" spans="1:12" x14ac:dyDescent="0.25">
      <c r="A86" s="1">
        <v>4</v>
      </c>
      <c r="B86" s="1">
        <v>10</v>
      </c>
      <c r="C86" s="1">
        <v>4920</v>
      </c>
      <c r="D86" s="3">
        <f t="shared" si="4"/>
        <v>4</v>
      </c>
      <c r="E86" s="3">
        <f t="shared" si="5"/>
        <v>1</v>
      </c>
      <c r="F86" s="38">
        <v>144</v>
      </c>
      <c r="G86" s="38">
        <v>253</v>
      </c>
      <c r="H86" s="39">
        <v>0.12</v>
      </c>
      <c r="I86" s="39">
        <v>0.67600000000000005</v>
      </c>
      <c r="J86" s="39">
        <v>0.19</v>
      </c>
      <c r="K86" s="39">
        <v>1.4000000000000012E-2</v>
      </c>
      <c r="L86" s="3" t="b">
        <f t="shared" si="3"/>
        <v>1</v>
      </c>
    </row>
    <row r="87" spans="1:12" x14ac:dyDescent="0.25">
      <c r="A87" s="1">
        <v>4</v>
      </c>
      <c r="B87" s="1">
        <v>11</v>
      </c>
      <c r="C87" s="1">
        <v>4980</v>
      </c>
      <c r="D87" s="3">
        <f t="shared" si="4"/>
        <v>4</v>
      </c>
      <c r="E87" s="3">
        <f t="shared" si="5"/>
        <v>1</v>
      </c>
      <c r="F87" s="38">
        <v>139</v>
      </c>
      <c r="G87" s="38">
        <v>263</v>
      </c>
      <c r="H87" s="39">
        <v>0.13</v>
      </c>
      <c r="I87" s="39">
        <v>0.67200000000000004</v>
      </c>
      <c r="J87" s="39">
        <v>0.19</v>
      </c>
      <c r="K87" s="39">
        <v>8.0000000000000071E-3</v>
      </c>
      <c r="L87" s="3" t="b">
        <f t="shared" si="3"/>
        <v>1</v>
      </c>
    </row>
    <row r="88" spans="1:12" x14ac:dyDescent="0.25">
      <c r="A88" s="1">
        <v>4</v>
      </c>
      <c r="B88" s="1">
        <v>12</v>
      </c>
      <c r="C88" s="1">
        <v>5040</v>
      </c>
      <c r="D88" s="3">
        <f t="shared" si="4"/>
        <v>4</v>
      </c>
      <c r="E88" s="3">
        <f t="shared" si="5"/>
        <v>1</v>
      </c>
      <c r="F88" s="38">
        <v>127</v>
      </c>
      <c r="G88" s="38">
        <v>263</v>
      </c>
      <c r="H88" s="39">
        <v>0.15</v>
      </c>
      <c r="I88" s="39">
        <v>0.65700000000000003</v>
      </c>
      <c r="J88" s="39">
        <v>0.19</v>
      </c>
      <c r="K88" s="39">
        <v>2.9999999999998916E-3</v>
      </c>
      <c r="L88" s="3" t="b">
        <f t="shared" si="3"/>
        <v>1</v>
      </c>
    </row>
    <row r="89" spans="1:12" x14ac:dyDescent="0.25">
      <c r="A89" s="1">
        <v>4</v>
      </c>
      <c r="B89" s="1">
        <v>13</v>
      </c>
      <c r="C89" s="1">
        <v>5100</v>
      </c>
      <c r="D89" s="3">
        <f t="shared" si="4"/>
        <v>4</v>
      </c>
      <c r="E89" s="3">
        <f t="shared" si="5"/>
        <v>1</v>
      </c>
      <c r="F89" s="38">
        <v>125</v>
      </c>
      <c r="G89" s="38">
        <v>253</v>
      </c>
      <c r="H89" s="39">
        <v>0.16</v>
      </c>
      <c r="I89" s="39">
        <v>0.64900000000000002</v>
      </c>
      <c r="J89" s="39">
        <v>0.18</v>
      </c>
      <c r="K89" s="39">
        <v>1.0999999999999899E-2</v>
      </c>
      <c r="L89" s="3" t="b">
        <f t="shared" si="3"/>
        <v>1</v>
      </c>
    </row>
    <row r="90" spans="1:12" x14ac:dyDescent="0.25">
      <c r="A90" s="1">
        <v>4</v>
      </c>
      <c r="B90" s="1">
        <v>14</v>
      </c>
      <c r="C90" s="1">
        <v>5160</v>
      </c>
      <c r="D90" s="3">
        <f t="shared" si="4"/>
        <v>4</v>
      </c>
      <c r="E90" s="3">
        <f t="shared" si="5"/>
        <v>1</v>
      </c>
      <c r="F90" s="38">
        <v>121</v>
      </c>
      <c r="G90" s="38">
        <v>243</v>
      </c>
      <c r="H90" s="39">
        <v>0.16</v>
      </c>
      <c r="I90" s="39">
        <v>0.65</v>
      </c>
      <c r="J90" s="39">
        <v>0.18</v>
      </c>
      <c r="K90" s="39">
        <v>1.0000000000000009E-2</v>
      </c>
      <c r="L90" s="3" t="b">
        <f t="shared" si="3"/>
        <v>1</v>
      </c>
    </row>
    <row r="91" spans="1:12" x14ac:dyDescent="0.25">
      <c r="A91" s="1">
        <v>4</v>
      </c>
      <c r="B91" s="1">
        <v>15</v>
      </c>
      <c r="C91" s="1">
        <v>5220</v>
      </c>
      <c r="D91" s="3">
        <f t="shared" si="4"/>
        <v>4</v>
      </c>
      <c r="E91" s="3">
        <f t="shared" si="5"/>
        <v>1</v>
      </c>
      <c r="F91" s="38">
        <v>125</v>
      </c>
      <c r="G91" s="38">
        <v>243</v>
      </c>
      <c r="H91" s="39">
        <v>0.15</v>
      </c>
      <c r="I91" s="39">
        <v>0.65300000000000002</v>
      </c>
      <c r="J91" s="39">
        <v>0.19</v>
      </c>
      <c r="K91" s="39">
        <v>6.9999999999998952E-3</v>
      </c>
      <c r="L91" s="3" t="b">
        <f t="shared" si="3"/>
        <v>1</v>
      </c>
    </row>
    <row r="92" spans="1:12" x14ac:dyDescent="0.25">
      <c r="A92" s="1">
        <v>4</v>
      </c>
      <c r="B92" s="1">
        <v>16</v>
      </c>
      <c r="C92" s="1">
        <v>5280</v>
      </c>
      <c r="D92" s="3">
        <f t="shared" si="4"/>
        <v>4</v>
      </c>
      <c r="E92" s="3">
        <f t="shared" si="5"/>
        <v>1</v>
      </c>
      <c r="F92" s="38">
        <v>118</v>
      </c>
      <c r="G92" s="38">
        <v>243</v>
      </c>
      <c r="H92" s="39">
        <v>0.17</v>
      </c>
      <c r="I92" s="39">
        <v>0.64200000000000002</v>
      </c>
      <c r="J92" s="39">
        <v>0.18</v>
      </c>
      <c r="K92" s="39">
        <v>8.0000000000000071E-3</v>
      </c>
      <c r="L92" s="3" t="b">
        <f t="shared" si="3"/>
        <v>1</v>
      </c>
    </row>
    <row r="93" spans="1:12" x14ac:dyDescent="0.25">
      <c r="A93" s="1">
        <v>4</v>
      </c>
      <c r="B93" s="1">
        <v>17</v>
      </c>
      <c r="C93" s="1">
        <v>5340</v>
      </c>
      <c r="D93" s="3">
        <f t="shared" si="4"/>
        <v>4</v>
      </c>
      <c r="E93" s="3">
        <f t="shared" si="5"/>
        <v>1</v>
      </c>
      <c r="F93" s="38">
        <v>104</v>
      </c>
      <c r="G93" s="38">
        <v>253</v>
      </c>
      <c r="H93" s="39">
        <v>0.18</v>
      </c>
      <c r="I93" s="39">
        <v>0.63500000000000001</v>
      </c>
      <c r="J93" s="39">
        <v>0.18</v>
      </c>
      <c r="K93" s="39">
        <v>5.0000000000001155E-3</v>
      </c>
      <c r="L93" s="3" t="b">
        <f t="shared" si="3"/>
        <v>1</v>
      </c>
    </row>
    <row r="94" spans="1:12" x14ac:dyDescent="0.25">
      <c r="A94" s="1">
        <v>4</v>
      </c>
      <c r="B94" s="1">
        <v>18</v>
      </c>
      <c r="C94" s="1">
        <v>5400</v>
      </c>
      <c r="D94" s="3">
        <f t="shared" si="4"/>
        <v>4</v>
      </c>
      <c r="E94" s="3">
        <f t="shared" si="5"/>
        <v>1</v>
      </c>
      <c r="F94" s="38">
        <v>113</v>
      </c>
      <c r="G94" s="38">
        <v>253</v>
      </c>
      <c r="H94" s="39">
        <v>0.18</v>
      </c>
      <c r="I94" s="39">
        <v>0.63500000000000001</v>
      </c>
      <c r="J94" s="39">
        <v>0.18</v>
      </c>
      <c r="K94" s="39">
        <v>5.0000000000001155E-3</v>
      </c>
      <c r="L94" s="3" t="b">
        <f t="shared" si="3"/>
        <v>1</v>
      </c>
    </row>
    <row r="95" spans="1:12" x14ac:dyDescent="0.25">
      <c r="A95" s="1">
        <v>4</v>
      </c>
      <c r="B95" s="1">
        <v>19</v>
      </c>
      <c r="C95" s="1">
        <v>5460</v>
      </c>
      <c r="D95" s="3">
        <f t="shared" si="4"/>
        <v>4</v>
      </c>
      <c r="E95" s="3">
        <f t="shared" si="5"/>
        <v>1</v>
      </c>
      <c r="F95" s="38">
        <v>116</v>
      </c>
      <c r="G95" s="38">
        <v>243</v>
      </c>
      <c r="H95" s="39">
        <v>0.18</v>
      </c>
      <c r="I95" s="39">
        <v>0.63100000000000001</v>
      </c>
      <c r="J95" s="39">
        <v>0.18</v>
      </c>
      <c r="K95" s="39">
        <v>9.000000000000119E-3</v>
      </c>
      <c r="L95" s="3" t="b">
        <f t="shared" si="3"/>
        <v>1</v>
      </c>
    </row>
    <row r="96" spans="1:12" x14ac:dyDescent="0.25">
      <c r="A96" s="1">
        <v>4</v>
      </c>
      <c r="B96" s="1">
        <v>20</v>
      </c>
      <c r="C96" s="1">
        <v>5520</v>
      </c>
      <c r="D96" s="3">
        <f t="shared" si="4"/>
        <v>4</v>
      </c>
      <c r="E96" s="3">
        <f t="shared" si="5"/>
        <v>1</v>
      </c>
      <c r="F96" s="38">
        <v>106</v>
      </c>
      <c r="G96" s="38">
        <v>223</v>
      </c>
      <c r="H96" s="39">
        <v>0.17</v>
      </c>
      <c r="I96" s="39">
        <v>0.64100000000000001</v>
      </c>
      <c r="J96" s="39">
        <v>0.18</v>
      </c>
      <c r="K96" s="39">
        <v>8.999999999999897E-3</v>
      </c>
      <c r="L96" s="3" t="b">
        <f t="shared" si="3"/>
        <v>1</v>
      </c>
    </row>
    <row r="97" spans="1:12" x14ac:dyDescent="0.25">
      <c r="A97" s="1">
        <v>4</v>
      </c>
      <c r="B97" s="1">
        <v>21</v>
      </c>
      <c r="C97" s="1">
        <v>5580</v>
      </c>
      <c r="D97" s="3">
        <f t="shared" si="4"/>
        <v>4</v>
      </c>
      <c r="E97" s="3">
        <f t="shared" si="5"/>
        <v>1</v>
      </c>
      <c r="F97" s="38">
        <v>101</v>
      </c>
      <c r="G97" s="38">
        <v>182</v>
      </c>
      <c r="H97" s="39">
        <v>0.18</v>
      </c>
      <c r="I97" s="39">
        <v>0.63500000000000001</v>
      </c>
      <c r="J97" s="39">
        <v>0.18</v>
      </c>
      <c r="K97" s="39">
        <v>5.0000000000001155E-3</v>
      </c>
      <c r="L97" s="3" t="b">
        <f t="shared" si="3"/>
        <v>1</v>
      </c>
    </row>
    <row r="98" spans="1:12" x14ac:dyDescent="0.25">
      <c r="A98" s="1">
        <v>4</v>
      </c>
      <c r="B98" s="1">
        <v>22</v>
      </c>
      <c r="C98" s="1">
        <v>5640</v>
      </c>
      <c r="D98" s="3">
        <f t="shared" si="4"/>
        <v>4</v>
      </c>
      <c r="E98" s="3">
        <f t="shared" si="5"/>
        <v>1</v>
      </c>
      <c r="F98" s="38">
        <v>94</v>
      </c>
      <c r="G98" s="38">
        <v>162</v>
      </c>
      <c r="H98" s="39">
        <v>0.2</v>
      </c>
      <c r="I98" s="39">
        <v>0.61899999999999999</v>
      </c>
      <c r="J98" s="39">
        <v>0.18</v>
      </c>
      <c r="K98" s="39">
        <v>1.0000000000001119E-3</v>
      </c>
      <c r="L98" s="3" t="b">
        <f t="shared" si="3"/>
        <v>1</v>
      </c>
    </row>
    <row r="99" spans="1:12" x14ac:dyDescent="0.25">
      <c r="A99" s="1">
        <v>4</v>
      </c>
      <c r="B99" s="1">
        <v>23</v>
      </c>
      <c r="C99" s="1">
        <v>5700</v>
      </c>
      <c r="D99" s="3">
        <f t="shared" si="4"/>
        <v>4</v>
      </c>
      <c r="E99" s="3">
        <f t="shared" si="5"/>
        <v>1</v>
      </c>
      <c r="F99" s="38">
        <v>87</v>
      </c>
      <c r="G99" s="38">
        <v>122</v>
      </c>
      <c r="H99" s="39">
        <v>0.17</v>
      </c>
      <c r="I99" s="39">
        <v>0.64300000000000002</v>
      </c>
      <c r="J99" s="39">
        <v>0.18</v>
      </c>
      <c r="K99" s="39">
        <v>6.9999999999998952E-3</v>
      </c>
      <c r="L99" s="3" t="b">
        <f t="shared" si="3"/>
        <v>1</v>
      </c>
    </row>
    <row r="100" spans="1:12" x14ac:dyDescent="0.25">
      <c r="A100" s="1">
        <v>5</v>
      </c>
      <c r="B100" s="1">
        <v>0</v>
      </c>
      <c r="C100" s="1">
        <v>5760</v>
      </c>
      <c r="D100" s="3">
        <f t="shared" si="4"/>
        <v>5</v>
      </c>
      <c r="E100" s="3">
        <f t="shared" si="5"/>
        <v>1</v>
      </c>
      <c r="F100" s="38">
        <v>69</v>
      </c>
      <c r="G100" s="38">
        <v>101</v>
      </c>
      <c r="H100" s="39">
        <v>0.17</v>
      </c>
      <c r="I100" s="39">
        <v>0.63800000000000001</v>
      </c>
      <c r="J100" s="39">
        <v>0.18</v>
      </c>
      <c r="K100" s="39">
        <v>1.2000000000000011E-2</v>
      </c>
      <c r="L100" s="3" t="b">
        <f t="shared" si="3"/>
        <v>1</v>
      </c>
    </row>
    <row r="101" spans="1:12" x14ac:dyDescent="0.25">
      <c r="A101" s="1">
        <v>5</v>
      </c>
      <c r="B101" s="1">
        <v>1</v>
      </c>
      <c r="C101" s="1">
        <v>5820</v>
      </c>
      <c r="D101" s="3">
        <f t="shared" si="4"/>
        <v>5</v>
      </c>
      <c r="E101" s="3">
        <f t="shared" si="5"/>
        <v>1</v>
      </c>
      <c r="F101" s="38">
        <v>65</v>
      </c>
      <c r="G101" s="38">
        <v>81</v>
      </c>
      <c r="H101" s="39">
        <v>0.17</v>
      </c>
      <c r="I101" s="39">
        <v>0.64100000000000001</v>
      </c>
      <c r="J101" s="39">
        <v>0.18</v>
      </c>
      <c r="K101" s="39">
        <v>8.999999999999897E-3</v>
      </c>
      <c r="L101" s="3" t="b">
        <f t="shared" si="3"/>
        <v>1</v>
      </c>
    </row>
    <row r="102" spans="1:12" x14ac:dyDescent="0.25">
      <c r="A102" s="1">
        <v>5</v>
      </c>
      <c r="B102" s="1">
        <v>2</v>
      </c>
      <c r="C102" s="1">
        <v>5880</v>
      </c>
      <c r="D102" s="3">
        <f t="shared" si="4"/>
        <v>5</v>
      </c>
      <c r="E102" s="3">
        <f t="shared" si="5"/>
        <v>1</v>
      </c>
      <c r="F102" s="38">
        <v>60</v>
      </c>
      <c r="G102" s="38">
        <v>61</v>
      </c>
      <c r="H102" s="39">
        <v>0.15</v>
      </c>
      <c r="I102" s="39">
        <v>0.65700000000000003</v>
      </c>
      <c r="J102" s="39">
        <v>0.19</v>
      </c>
      <c r="K102" s="39">
        <v>2.9999999999998916E-3</v>
      </c>
      <c r="L102" s="3" t="b">
        <f t="shared" si="3"/>
        <v>1</v>
      </c>
    </row>
    <row r="103" spans="1:12" x14ac:dyDescent="0.25">
      <c r="A103" s="1">
        <v>5</v>
      </c>
      <c r="B103" s="1">
        <v>3</v>
      </c>
      <c r="C103" s="1">
        <v>5940</v>
      </c>
      <c r="D103" s="3">
        <f t="shared" si="4"/>
        <v>5</v>
      </c>
      <c r="E103" s="3">
        <f t="shared" si="5"/>
        <v>1</v>
      </c>
      <c r="F103" s="38">
        <v>54</v>
      </c>
      <c r="G103" s="38">
        <v>51</v>
      </c>
      <c r="H103" s="39">
        <v>0.13</v>
      </c>
      <c r="I103" s="39">
        <v>0.67300000000000004</v>
      </c>
      <c r="J103" s="39">
        <v>0.19</v>
      </c>
      <c r="K103" s="39">
        <v>6.9999999999998952E-3</v>
      </c>
      <c r="L103" s="3" t="b">
        <f t="shared" si="3"/>
        <v>1</v>
      </c>
    </row>
    <row r="104" spans="1:12" x14ac:dyDescent="0.25">
      <c r="A104" s="1">
        <v>5</v>
      </c>
      <c r="B104" s="1">
        <v>4</v>
      </c>
      <c r="C104" s="1">
        <v>6000</v>
      </c>
      <c r="D104" s="3">
        <f t="shared" si="4"/>
        <v>5</v>
      </c>
      <c r="E104" s="3">
        <f t="shared" si="5"/>
        <v>1</v>
      </c>
      <c r="F104" s="38">
        <v>53</v>
      </c>
      <c r="G104" s="38">
        <v>51</v>
      </c>
      <c r="H104" s="39">
        <v>0.13</v>
      </c>
      <c r="I104" s="39">
        <v>0.67500000000000004</v>
      </c>
      <c r="J104" s="39">
        <v>0.19</v>
      </c>
      <c r="K104" s="39">
        <v>4.9999999999998934E-3</v>
      </c>
      <c r="L104" s="3" t="b">
        <f t="shared" si="3"/>
        <v>1</v>
      </c>
    </row>
    <row r="105" spans="1:12" x14ac:dyDescent="0.25">
      <c r="A105" s="1">
        <v>5</v>
      </c>
      <c r="B105" s="1">
        <v>5</v>
      </c>
      <c r="C105" s="1">
        <v>6060</v>
      </c>
      <c r="D105" s="3">
        <f t="shared" si="4"/>
        <v>5</v>
      </c>
      <c r="E105" s="3">
        <f t="shared" si="5"/>
        <v>1</v>
      </c>
      <c r="F105" s="38">
        <v>54</v>
      </c>
      <c r="G105" s="38">
        <v>51</v>
      </c>
      <c r="H105" s="39">
        <v>0.13</v>
      </c>
      <c r="I105" s="39">
        <v>0.67100000000000004</v>
      </c>
      <c r="J105" s="39">
        <v>0.19</v>
      </c>
      <c r="K105" s="39">
        <v>8.999999999999897E-3</v>
      </c>
      <c r="L105" s="3" t="b">
        <f t="shared" si="3"/>
        <v>1</v>
      </c>
    </row>
    <row r="106" spans="1:12" x14ac:dyDescent="0.25">
      <c r="A106" s="1">
        <v>5</v>
      </c>
      <c r="B106" s="1">
        <v>6</v>
      </c>
      <c r="C106" s="1">
        <v>6120</v>
      </c>
      <c r="D106" s="3">
        <f t="shared" si="4"/>
        <v>5</v>
      </c>
      <c r="E106" s="3">
        <f t="shared" si="5"/>
        <v>1</v>
      </c>
      <c r="F106" s="38">
        <v>60</v>
      </c>
      <c r="G106" s="38">
        <v>51</v>
      </c>
      <c r="H106" s="39">
        <v>0.12</v>
      </c>
      <c r="I106" s="39">
        <v>0.68300000000000005</v>
      </c>
      <c r="J106" s="39">
        <v>0.19</v>
      </c>
      <c r="K106" s="39">
        <v>6.9999999999998952E-3</v>
      </c>
      <c r="L106" s="3" t="b">
        <f t="shared" si="3"/>
        <v>1</v>
      </c>
    </row>
    <row r="107" spans="1:12" x14ac:dyDescent="0.25">
      <c r="A107" s="1">
        <v>5</v>
      </c>
      <c r="B107" s="1">
        <v>7</v>
      </c>
      <c r="C107" s="1">
        <v>6180</v>
      </c>
      <c r="D107" s="3">
        <f t="shared" si="4"/>
        <v>5</v>
      </c>
      <c r="E107" s="3">
        <f t="shared" si="5"/>
        <v>1</v>
      </c>
      <c r="F107" s="38">
        <v>83</v>
      </c>
      <c r="G107" s="38">
        <v>71</v>
      </c>
      <c r="H107" s="39">
        <v>0.13</v>
      </c>
      <c r="I107" s="39">
        <v>0.67500000000000004</v>
      </c>
      <c r="J107" s="39">
        <v>0.19</v>
      </c>
      <c r="K107" s="39">
        <v>4.9999999999998934E-3</v>
      </c>
      <c r="L107" s="3" t="b">
        <f t="shared" si="3"/>
        <v>1</v>
      </c>
    </row>
    <row r="108" spans="1:12" x14ac:dyDescent="0.25">
      <c r="A108" s="1">
        <v>5</v>
      </c>
      <c r="B108" s="1">
        <v>8</v>
      </c>
      <c r="C108" s="1">
        <v>6240</v>
      </c>
      <c r="D108" s="3">
        <f t="shared" si="4"/>
        <v>5</v>
      </c>
      <c r="E108" s="3">
        <f t="shared" si="5"/>
        <v>1</v>
      </c>
      <c r="F108" s="38">
        <v>117</v>
      </c>
      <c r="G108" s="38">
        <v>132</v>
      </c>
      <c r="H108" s="39">
        <v>0.12</v>
      </c>
      <c r="I108" s="39">
        <v>0.67900000000000005</v>
      </c>
      <c r="J108" s="39">
        <v>0.19</v>
      </c>
      <c r="K108" s="39">
        <v>1.0999999999999899E-2</v>
      </c>
      <c r="L108" s="3" t="b">
        <f t="shared" si="3"/>
        <v>1</v>
      </c>
    </row>
    <row r="109" spans="1:12" x14ac:dyDescent="0.25">
      <c r="A109" s="1">
        <v>5</v>
      </c>
      <c r="B109" s="1">
        <v>9</v>
      </c>
      <c r="C109" s="1">
        <v>6300</v>
      </c>
      <c r="D109" s="3">
        <f t="shared" si="4"/>
        <v>5</v>
      </c>
      <c r="E109" s="3">
        <f t="shared" si="5"/>
        <v>1</v>
      </c>
      <c r="F109" s="38">
        <v>135</v>
      </c>
      <c r="G109" s="38">
        <v>223</v>
      </c>
      <c r="H109" s="39">
        <v>0.13</v>
      </c>
      <c r="I109" s="39">
        <v>0.67300000000000004</v>
      </c>
      <c r="J109" s="39">
        <v>0.19</v>
      </c>
      <c r="K109" s="39">
        <v>6.9999999999998952E-3</v>
      </c>
      <c r="L109" s="3" t="b">
        <f t="shared" si="3"/>
        <v>1</v>
      </c>
    </row>
    <row r="110" spans="1:12" x14ac:dyDescent="0.25">
      <c r="A110" s="1">
        <v>5</v>
      </c>
      <c r="B110" s="1">
        <v>10</v>
      </c>
      <c r="C110" s="1">
        <v>6360</v>
      </c>
      <c r="D110" s="3">
        <f t="shared" si="4"/>
        <v>5</v>
      </c>
      <c r="E110" s="3">
        <f t="shared" si="5"/>
        <v>1</v>
      </c>
      <c r="F110" s="38">
        <v>142</v>
      </c>
      <c r="G110" s="38">
        <v>253</v>
      </c>
      <c r="H110" s="39">
        <v>0.12</v>
      </c>
      <c r="I110" s="39">
        <v>0.67600000000000005</v>
      </c>
      <c r="J110" s="39">
        <v>0.19</v>
      </c>
      <c r="K110" s="39">
        <v>1.4000000000000012E-2</v>
      </c>
      <c r="L110" s="3" t="b">
        <f t="shared" si="3"/>
        <v>1</v>
      </c>
    </row>
    <row r="111" spans="1:12" x14ac:dyDescent="0.25">
      <c r="A111" s="1">
        <v>5</v>
      </c>
      <c r="B111" s="1">
        <v>11</v>
      </c>
      <c r="C111" s="1">
        <v>6420</v>
      </c>
      <c r="D111" s="3">
        <f t="shared" si="4"/>
        <v>5</v>
      </c>
      <c r="E111" s="3">
        <f t="shared" si="5"/>
        <v>1</v>
      </c>
      <c r="F111" s="38">
        <v>136</v>
      </c>
      <c r="G111" s="38">
        <v>263</v>
      </c>
      <c r="H111" s="39">
        <v>0.13</v>
      </c>
      <c r="I111" s="39">
        <v>0.67200000000000004</v>
      </c>
      <c r="J111" s="39">
        <v>0.19</v>
      </c>
      <c r="K111" s="39">
        <v>8.0000000000000071E-3</v>
      </c>
      <c r="L111" s="3" t="b">
        <f t="shared" si="3"/>
        <v>1</v>
      </c>
    </row>
    <row r="112" spans="1:12" x14ac:dyDescent="0.25">
      <c r="A112" s="1">
        <v>5</v>
      </c>
      <c r="B112" s="1">
        <v>12</v>
      </c>
      <c r="C112" s="1">
        <v>6480</v>
      </c>
      <c r="D112" s="3">
        <f t="shared" si="4"/>
        <v>5</v>
      </c>
      <c r="E112" s="3">
        <f t="shared" si="5"/>
        <v>1</v>
      </c>
      <c r="F112" s="38">
        <v>134</v>
      </c>
      <c r="G112" s="38">
        <v>263</v>
      </c>
      <c r="H112" s="39">
        <v>0.15</v>
      </c>
      <c r="I112" s="39">
        <v>0.65700000000000003</v>
      </c>
      <c r="J112" s="39">
        <v>0.19</v>
      </c>
      <c r="K112" s="39">
        <v>2.9999999999998916E-3</v>
      </c>
      <c r="L112" s="3" t="b">
        <f t="shared" si="3"/>
        <v>1</v>
      </c>
    </row>
    <row r="113" spans="1:12" x14ac:dyDescent="0.25">
      <c r="A113" s="1">
        <v>5</v>
      </c>
      <c r="B113" s="1">
        <v>13</v>
      </c>
      <c r="C113" s="1">
        <v>6540</v>
      </c>
      <c r="D113" s="3">
        <f t="shared" si="4"/>
        <v>5</v>
      </c>
      <c r="E113" s="3">
        <f t="shared" si="5"/>
        <v>1</v>
      </c>
      <c r="F113" s="38">
        <v>127</v>
      </c>
      <c r="G113" s="38">
        <v>253</v>
      </c>
      <c r="H113" s="39">
        <v>0.16</v>
      </c>
      <c r="I113" s="39">
        <v>0.64900000000000002</v>
      </c>
      <c r="J113" s="39">
        <v>0.18</v>
      </c>
      <c r="K113" s="39">
        <v>1.0999999999999899E-2</v>
      </c>
      <c r="L113" s="3" t="b">
        <f t="shared" si="3"/>
        <v>1</v>
      </c>
    </row>
    <row r="114" spans="1:12" x14ac:dyDescent="0.25">
      <c r="A114" s="1">
        <v>5</v>
      </c>
      <c r="B114" s="1">
        <v>14</v>
      </c>
      <c r="C114" s="1">
        <v>6600</v>
      </c>
      <c r="D114" s="3">
        <f t="shared" si="4"/>
        <v>5</v>
      </c>
      <c r="E114" s="3">
        <f t="shared" si="5"/>
        <v>1</v>
      </c>
      <c r="F114" s="38">
        <v>120</v>
      </c>
      <c r="G114" s="38">
        <v>243</v>
      </c>
      <c r="H114" s="39">
        <v>0.16</v>
      </c>
      <c r="I114" s="39">
        <v>0.65</v>
      </c>
      <c r="J114" s="39">
        <v>0.18</v>
      </c>
      <c r="K114" s="39">
        <v>1.0000000000000009E-2</v>
      </c>
      <c r="L114" s="3" t="b">
        <f t="shared" si="3"/>
        <v>1</v>
      </c>
    </row>
    <row r="115" spans="1:12" x14ac:dyDescent="0.25">
      <c r="A115" s="1">
        <v>5</v>
      </c>
      <c r="B115" s="1">
        <v>15</v>
      </c>
      <c r="C115" s="1">
        <v>6660</v>
      </c>
      <c r="D115" s="3">
        <f t="shared" si="4"/>
        <v>5</v>
      </c>
      <c r="E115" s="3">
        <f t="shared" si="5"/>
        <v>1</v>
      </c>
      <c r="F115" s="38">
        <v>122</v>
      </c>
      <c r="G115" s="38">
        <v>243</v>
      </c>
      <c r="H115" s="39">
        <v>0.15</v>
      </c>
      <c r="I115" s="39">
        <v>0.65300000000000002</v>
      </c>
      <c r="J115" s="39">
        <v>0.19</v>
      </c>
      <c r="K115" s="39">
        <v>6.9999999999998952E-3</v>
      </c>
      <c r="L115" s="3" t="b">
        <f t="shared" si="3"/>
        <v>1</v>
      </c>
    </row>
    <row r="116" spans="1:12" x14ac:dyDescent="0.25">
      <c r="A116" s="1">
        <v>5</v>
      </c>
      <c r="B116" s="1">
        <v>16</v>
      </c>
      <c r="C116" s="1">
        <v>6720</v>
      </c>
      <c r="D116" s="3">
        <f t="shared" si="4"/>
        <v>5</v>
      </c>
      <c r="E116" s="3">
        <f t="shared" si="5"/>
        <v>1</v>
      </c>
      <c r="F116" s="38">
        <v>125</v>
      </c>
      <c r="G116" s="38">
        <v>243</v>
      </c>
      <c r="H116" s="39">
        <v>0.17</v>
      </c>
      <c r="I116" s="39">
        <v>0.64200000000000002</v>
      </c>
      <c r="J116" s="39">
        <v>0.18</v>
      </c>
      <c r="K116" s="39">
        <v>8.0000000000000071E-3</v>
      </c>
      <c r="L116" s="3" t="b">
        <f t="shared" si="3"/>
        <v>1</v>
      </c>
    </row>
    <row r="117" spans="1:12" x14ac:dyDescent="0.25">
      <c r="A117" s="1">
        <v>5</v>
      </c>
      <c r="B117" s="1">
        <v>17</v>
      </c>
      <c r="C117" s="1">
        <v>6780</v>
      </c>
      <c r="D117" s="3">
        <f t="shared" si="4"/>
        <v>5</v>
      </c>
      <c r="E117" s="3">
        <f t="shared" si="5"/>
        <v>1</v>
      </c>
      <c r="F117" s="38">
        <v>108</v>
      </c>
      <c r="G117" s="38">
        <v>253</v>
      </c>
      <c r="H117" s="39">
        <v>0.18</v>
      </c>
      <c r="I117" s="39">
        <v>0.63500000000000001</v>
      </c>
      <c r="J117" s="39">
        <v>0.18</v>
      </c>
      <c r="K117" s="39">
        <v>5.0000000000001155E-3</v>
      </c>
      <c r="L117" s="3" t="b">
        <f t="shared" si="3"/>
        <v>1</v>
      </c>
    </row>
    <row r="118" spans="1:12" x14ac:dyDescent="0.25">
      <c r="A118" s="1">
        <v>5</v>
      </c>
      <c r="B118" s="1">
        <v>18</v>
      </c>
      <c r="C118" s="1">
        <v>6840</v>
      </c>
      <c r="D118" s="3">
        <f t="shared" si="4"/>
        <v>5</v>
      </c>
      <c r="E118" s="3">
        <f t="shared" si="5"/>
        <v>1</v>
      </c>
      <c r="F118" s="38">
        <v>116</v>
      </c>
      <c r="G118" s="38">
        <v>253</v>
      </c>
      <c r="H118" s="39">
        <v>0.18</v>
      </c>
      <c r="I118" s="39">
        <v>0.63500000000000001</v>
      </c>
      <c r="J118" s="39">
        <v>0.18</v>
      </c>
      <c r="K118" s="39">
        <v>5.0000000000001155E-3</v>
      </c>
      <c r="L118" s="3" t="b">
        <f t="shared" si="3"/>
        <v>1</v>
      </c>
    </row>
    <row r="119" spans="1:12" x14ac:dyDescent="0.25">
      <c r="A119" s="1">
        <v>5</v>
      </c>
      <c r="B119" s="1">
        <v>19</v>
      </c>
      <c r="C119" s="1">
        <v>6900</v>
      </c>
      <c r="D119" s="3">
        <f t="shared" si="4"/>
        <v>5</v>
      </c>
      <c r="E119" s="3">
        <f t="shared" si="5"/>
        <v>1</v>
      </c>
      <c r="F119" s="38">
        <v>116</v>
      </c>
      <c r="G119" s="38">
        <v>243</v>
      </c>
      <c r="H119" s="39">
        <v>0.18</v>
      </c>
      <c r="I119" s="39">
        <v>0.63100000000000001</v>
      </c>
      <c r="J119" s="39">
        <v>0.18</v>
      </c>
      <c r="K119" s="39">
        <v>9.000000000000119E-3</v>
      </c>
      <c r="L119" s="3" t="b">
        <f t="shared" si="3"/>
        <v>1</v>
      </c>
    </row>
    <row r="120" spans="1:12" x14ac:dyDescent="0.25">
      <c r="A120" s="1">
        <v>5</v>
      </c>
      <c r="B120" s="1">
        <v>20</v>
      </c>
      <c r="C120" s="1">
        <v>6960</v>
      </c>
      <c r="D120" s="3">
        <f t="shared" si="4"/>
        <v>5</v>
      </c>
      <c r="E120" s="3">
        <f t="shared" si="5"/>
        <v>1</v>
      </c>
      <c r="F120" s="38">
        <v>107</v>
      </c>
      <c r="G120" s="38">
        <v>223</v>
      </c>
      <c r="H120" s="39">
        <v>0.17</v>
      </c>
      <c r="I120" s="39">
        <v>0.64100000000000001</v>
      </c>
      <c r="J120" s="39">
        <v>0.18</v>
      </c>
      <c r="K120" s="39">
        <v>8.999999999999897E-3</v>
      </c>
      <c r="L120" s="3" t="b">
        <f t="shared" si="3"/>
        <v>1</v>
      </c>
    </row>
    <row r="121" spans="1:12" x14ac:dyDescent="0.25">
      <c r="A121" s="1">
        <v>5</v>
      </c>
      <c r="B121" s="1">
        <v>21</v>
      </c>
      <c r="C121" s="1">
        <v>7020</v>
      </c>
      <c r="D121" s="3">
        <f t="shared" si="4"/>
        <v>5</v>
      </c>
      <c r="E121" s="3">
        <f t="shared" si="5"/>
        <v>1</v>
      </c>
      <c r="F121" s="38">
        <v>100</v>
      </c>
      <c r="G121" s="38">
        <v>182</v>
      </c>
      <c r="H121" s="39">
        <v>0.18</v>
      </c>
      <c r="I121" s="39">
        <v>0.63500000000000001</v>
      </c>
      <c r="J121" s="39">
        <v>0.18</v>
      </c>
      <c r="K121" s="39">
        <v>5.0000000000001155E-3</v>
      </c>
      <c r="L121" s="3" t="b">
        <f t="shared" si="3"/>
        <v>1</v>
      </c>
    </row>
    <row r="122" spans="1:12" x14ac:dyDescent="0.25">
      <c r="A122" s="1">
        <v>5</v>
      </c>
      <c r="B122" s="1">
        <v>22</v>
      </c>
      <c r="C122" s="1">
        <v>7080</v>
      </c>
      <c r="D122" s="3">
        <f t="shared" si="4"/>
        <v>5</v>
      </c>
      <c r="E122" s="3">
        <f t="shared" si="5"/>
        <v>1</v>
      </c>
      <c r="F122" s="38">
        <v>96</v>
      </c>
      <c r="G122" s="38">
        <v>162</v>
      </c>
      <c r="H122" s="39">
        <v>0.2</v>
      </c>
      <c r="I122" s="39">
        <v>0.61899999999999999</v>
      </c>
      <c r="J122" s="39">
        <v>0.18</v>
      </c>
      <c r="K122" s="39">
        <v>1.0000000000001119E-3</v>
      </c>
      <c r="L122" s="3" t="b">
        <f t="shared" si="3"/>
        <v>1</v>
      </c>
    </row>
    <row r="123" spans="1:12" x14ac:dyDescent="0.25">
      <c r="A123" s="1">
        <v>5</v>
      </c>
      <c r="B123" s="1">
        <v>23</v>
      </c>
      <c r="C123" s="1">
        <v>7140</v>
      </c>
      <c r="D123" s="3">
        <f t="shared" si="4"/>
        <v>5</v>
      </c>
      <c r="E123" s="3">
        <f t="shared" si="5"/>
        <v>1</v>
      </c>
      <c r="F123" s="38">
        <v>85</v>
      </c>
      <c r="G123" s="38">
        <v>122</v>
      </c>
      <c r="H123" s="39">
        <v>0.17</v>
      </c>
      <c r="I123" s="39">
        <v>0.64300000000000002</v>
      </c>
      <c r="J123" s="39">
        <v>0.18</v>
      </c>
      <c r="K123" s="39">
        <v>6.9999999999998952E-3</v>
      </c>
      <c r="L123" s="3" t="b">
        <f t="shared" si="3"/>
        <v>1</v>
      </c>
    </row>
    <row r="124" spans="1:12" x14ac:dyDescent="0.25">
      <c r="A124" s="1">
        <v>6</v>
      </c>
      <c r="B124" s="1">
        <v>0</v>
      </c>
      <c r="C124" s="1">
        <v>7200</v>
      </c>
      <c r="D124" s="3">
        <f t="shared" si="4"/>
        <v>6</v>
      </c>
      <c r="E124" s="3">
        <f t="shared" si="5"/>
        <v>1</v>
      </c>
      <c r="F124" s="38">
        <v>68</v>
      </c>
      <c r="G124" s="38">
        <v>94</v>
      </c>
      <c r="H124" s="39">
        <v>0.17</v>
      </c>
      <c r="I124" s="39">
        <v>0.63800000000000001</v>
      </c>
      <c r="J124" s="39">
        <v>0.18</v>
      </c>
      <c r="K124" s="39">
        <v>1.2000000000000011E-2</v>
      </c>
      <c r="L124" s="3" t="b">
        <f t="shared" si="3"/>
        <v>1</v>
      </c>
    </row>
    <row r="125" spans="1:12" x14ac:dyDescent="0.25">
      <c r="A125" s="1">
        <v>6</v>
      </c>
      <c r="B125" s="1">
        <v>1</v>
      </c>
      <c r="C125" s="1">
        <v>7260</v>
      </c>
      <c r="D125" s="3">
        <f t="shared" si="4"/>
        <v>6</v>
      </c>
      <c r="E125" s="3">
        <f t="shared" si="5"/>
        <v>1</v>
      </c>
      <c r="F125" s="38">
        <v>65</v>
      </c>
      <c r="G125" s="38">
        <v>75</v>
      </c>
      <c r="H125" s="39">
        <v>0.17</v>
      </c>
      <c r="I125" s="39">
        <v>0.64100000000000001</v>
      </c>
      <c r="J125" s="39">
        <v>0.18</v>
      </c>
      <c r="K125" s="39">
        <v>8.999999999999897E-3</v>
      </c>
      <c r="L125" s="3" t="b">
        <f t="shared" si="3"/>
        <v>1</v>
      </c>
    </row>
    <row r="126" spans="1:12" x14ac:dyDescent="0.25">
      <c r="A126" s="1">
        <v>6</v>
      </c>
      <c r="B126" s="1">
        <v>2</v>
      </c>
      <c r="C126" s="1">
        <v>7320</v>
      </c>
      <c r="D126" s="3">
        <f t="shared" si="4"/>
        <v>6</v>
      </c>
      <c r="E126" s="3">
        <f t="shared" si="5"/>
        <v>1</v>
      </c>
      <c r="F126" s="38">
        <v>60</v>
      </c>
      <c r="G126" s="38">
        <v>56</v>
      </c>
      <c r="H126" s="39">
        <v>0.15</v>
      </c>
      <c r="I126" s="39">
        <v>0.65700000000000003</v>
      </c>
      <c r="J126" s="39">
        <v>0.19</v>
      </c>
      <c r="K126" s="39">
        <v>2.9999999999998916E-3</v>
      </c>
      <c r="L126" s="3" t="b">
        <f t="shared" si="3"/>
        <v>1</v>
      </c>
    </row>
    <row r="127" spans="1:12" x14ac:dyDescent="0.25">
      <c r="A127" s="1">
        <v>6</v>
      </c>
      <c r="B127" s="1">
        <v>3</v>
      </c>
      <c r="C127" s="1">
        <v>7380</v>
      </c>
      <c r="D127" s="3">
        <f t="shared" si="4"/>
        <v>6</v>
      </c>
      <c r="E127" s="3">
        <f t="shared" si="5"/>
        <v>1</v>
      </c>
      <c r="F127" s="38">
        <v>53</v>
      </c>
      <c r="G127" s="38">
        <v>47</v>
      </c>
      <c r="H127" s="39">
        <v>0.13</v>
      </c>
      <c r="I127" s="39">
        <v>0.67300000000000004</v>
      </c>
      <c r="J127" s="39">
        <v>0.19</v>
      </c>
      <c r="K127" s="39">
        <v>6.9999999999998952E-3</v>
      </c>
      <c r="L127" s="3" t="b">
        <f t="shared" si="3"/>
        <v>1</v>
      </c>
    </row>
    <row r="128" spans="1:12" x14ac:dyDescent="0.25">
      <c r="A128" s="1">
        <v>6</v>
      </c>
      <c r="B128" s="1">
        <v>4</v>
      </c>
      <c r="C128" s="1">
        <v>7440</v>
      </c>
      <c r="D128" s="3">
        <f t="shared" si="4"/>
        <v>6</v>
      </c>
      <c r="E128" s="3">
        <f t="shared" si="5"/>
        <v>1</v>
      </c>
      <c r="F128" s="38">
        <v>54</v>
      </c>
      <c r="G128" s="38">
        <v>47</v>
      </c>
      <c r="H128" s="39">
        <v>0.13</v>
      </c>
      <c r="I128" s="39">
        <v>0.67500000000000004</v>
      </c>
      <c r="J128" s="39">
        <v>0.19</v>
      </c>
      <c r="K128" s="39">
        <v>4.9999999999998934E-3</v>
      </c>
      <c r="L128" s="3" t="b">
        <f t="shared" si="3"/>
        <v>1</v>
      </c>
    </row>
    <row r="129" spans="1:12" x14ac:dyDescent="0.25">
      <c r="A129" s="1">
        <v>6</v>
      </c>
      <c r="B129" s="1">
        <v>5</v>
      </c>
      <c r="C129" s="1">
        <v>7500</v>
      </c>
      <c r="D129" s="3">
        <f t="shared" si="4"/>
        <v>6</v>
      </c>
      <c r="E129" s="3">
        <f t="shared" si="5"/>
        <v>1</v>
      </c>
      <c r="F129" s="38">
        <v>53</v>
      </c>
      <c r="G129" s="38">
        <v>47</v>
      </c>
      <c r="H129" s="39">
        <v>0.13</v>
      </c>
      <c r="I129" s="39">
        <v>0.67100000000000004</v>
      </c>
      <c r="J129" s="39">
        <v>0.19</v>
      </c>
      <c r="K129" s="39">
        <v>8.999999999999897E-3</v>
      </c>
      <c r="L129" s="3" t="b">
        <f t="shared" si="3"/>
        <v>1</v>
      </c>
    </row>
    <row r="130" spans="1:12" x14ac:dyDescent="0.25">
      <c r="A130" s="1">
        <v>6</v>
      </c>
      <c r="B130" s="1">
        <v>6</v>
      </c>
      <c r="C130" s="1">
        <v>7560</v>
      </c>
      <c r="D130" s="3">
        <f t="shared" si="4"/>
        <v>6</v>
      </c>
      <c r="E130" s="3">
        <f t="shared" si="5"/>
        <v>1</v>
      </c>
      <c r="F130" s="38">
        <v>60</v>
      </c>
      <c r="G130" s="38">
        <v>47</v>
      </c>
      <c r="H130" s="39">
        <v>0.12</v>
      </c>
      <c r="I130" s="39">
        <v>0.68300000000000005</v>
      </c>
      <c r="J130" s="39">
        <v>0.19</v>
      </c>
      <c r="K130" s="39">
        <v>6.9999999999998952E-3</v>
      </c>
      <c r="L130" s="3" t="b">
        <f t="shared" si="3"/>
        <v>1</v>
      </c>
    </row>
    <row r="131" spans="1:12" x14ac:dyDescent="0.25">
      <c r="A131" s="1">
        <v>6</v>
      </c>
      <c r="B131" s="1">
        <v>7</v>
      </c>
      <c r="C131" s="1">
        <v>7620</v>
      </c>
      <c r="D131" s="3">
        <f t="shared" si="4"/>
        <v>6</v>
      </c>
      <c r="E131" s="3">
        <f t="shared" si="5"/>
        <v>1</v>
      </c>
      <c r="F131" s="38">
        <v>85</v>
      </c>
      <c r="G131" s="38">
        <v>66</v>
      </c>
      <c r="H131" s="39">
        <v>0.13</v>
      </c>
      <c r="I131" s="39">
        <v>0.67500000000000004</v>
      </c>
      <c r="J131" s="39">
        <v>0.19</v>
      </c>
      <c r="K131" s="39">
        <v>4.9999999999998934E-3</v>
      </c>
      <c r="L131" s="3" t="b">
        <f t="shared" si="3"/>
        <v>1</v>
      </c>
    </row>
    <row r="132" spans="1:12" x14ac:dyDescent="0.25">
      <c r="A132" s="1">
        <v>6</v>
      </c>
      <c r="B132" s="1">
        <v>8</v>
      </c>
      <c r="C132" s="1">
        <v>7680</v>
      </c>
      <c r="D132" s="3">
        <f t="shared" si="4"/>
        <v>6</v>
      </c>
      <c r="E132" s="3">
        <f t="shared" si="5"/>
        <v>1</v>
      </c>
      <c r="F132" s="38">
        <v>116</v>
      </c>
      <c r="G132" s="38">
        <v>122</v>
      </c>
      <c r="H132" s="39">
        <v>0.12</v>
      </c>
      <c r="I132" s="39">
        <v>0.67900000000000005</v>
      </c>
      <c r="J132" s="39">
        <v>0.19</v>
      </c>
      <c r="K132" s="39">
        <v>1.0999999999999899E-2</v>
      </c>
      <c r="L132" s="3" t="b">
        <f t="shared" ref="L132:L195" si="6">SUM(H132:K132)=1</f>
        <v>1</v>
      </c>
    </row>
    <row r="133" spans="1:12" x14ac:dyDescent="0.25">
      <c r="A133" s="1">
        <v>6</v>
      </c>
      <c r="B133" s="1">
        <v>9</v>
      </c>
      <c r="C133" s="1">
        <v>7740</v>
      </c>
      <c r="D133" s="3">
        <f t="shared" ref="D133:D196" si="7">IF(MOD(A133,7)=0,7,MOD(A133,7))</f>
        <v>6</v>
      </c>
      <c r="E133" s="3">
        <f t="shared" ref="E133:E196" si="8">CEILING((C133+0.001)/(7*24*60),1)</f>
        <v>1</v>
      </c>
      <c r="F133" s="38">
        <v>137</v>
      </c>
      <c r="G133" s="38">
        <v>207</v>
      </c>
      <c r="H133" s="39">
        <v>0.13</v>
      </c>
      <c r="I133" s="39">
        <v>0.67300000000000004</v>
      </c>
      <c r="J133" s="39">
        <v>0.19</v>
      </c>
      <c r="K133" s="39">
        <v>6.9999999999998952E-3</v>
      </c>
      <c r="L133" s="3" t="b">
        <f t="shared" si="6"/>
        <v>1</v>
      </c>
    </row>
    <row r="134" spans="1:12" x14ac:dyDescent="0.25">
      <c r="A134" s="1">
        <v>6</v>
      </c>
      <c r="B134" s="1">
        <v>10</v>
      </c>
      <c r="C134" s="1">
        <v>7800</v>
      </c>
      <c r="D134" s="3">
        <f t="shared" si="7"/>
        <v>6</v>
      </c>
      <c r="E134" s="3">
        <f t="shared" si="8"/>
        <v>1</v>
      </c>
      <c r="F134" s="38">
        <v>148</v>
      </c>
      <c r="G134" s="38">
        <v>235</v>
      </c>
      <c r="H134" s="39">
        <v>0.12</v>
      </c>
      <c r="I134" s="39">
        <v>0.67600000000000005</v>
      </c>
      <c r="J134" s="39">
        <v>0.19</v>
      </c>
      <c r="K134" s="39">
        <v>1.4000000000000012E-2</v>
      </c>
      <c r="L134" s="3" t="b">
        <f t="shared" si="6"/>
        <v>1</v>
      </c>
    </row>
    <row r="135" spans="1:12" x14ac:dyDescent="0.25">
      <c r="A135" s="1">
        <v>6</v>
      </c>
      <c r="B135" s="1">
        <v>11</v>
      </c>
      <c r="C135" s="1">
        <v>7860</v>
      </c>
      <c r="D135" s="3">
        <f t="shared" si="7"/>
        <v>6</v>
      </c>
      <c r="E135" s="3">
        <f t="shared" si="8"/>
        <v>1</v>
      </c>
      <c r="F135" s="38">
        <v>147</v>
      </c>
      <c r="G135" s="38">
        <v>245</v>
      </c>
      <c r="H135" s="39">
        <v>0.13</v>
      </c>
      <c r="I135" s="39">
        <v>0.67200000000000004</v>
      </c>
      <c r="J135" s="39">
        <v>0.19</v>
      </c>
      <c r="K135" s="39">
        <v>8.0000000000000071E-3</v>
      </c>
      <c r="L135" s="3" t="b">
        <f t="shared" si="6"/>
        <v>1</v>
      </c>
    </row>
    <row r="136" spans="1:12" x14ac:dyDescent="0.25">
      <c r="A136" s="1">
        <v>6</v>
      </c>
      <c r="B136" s="1">
        <v>12</v>
      </c>
      <c r="C136" s="1">
        <v>7920</v>
      </c>
      <c r="D136" s="3">
        <f t="shared" si="7"/>
        <v>6</v>
      </c>
      <c r="E136" s="3">
        <f t="shared" si="8"/>
        <v>1</v>
      </c>
      <c r="F136" s="38">
        <v>138</v>
      </c>
      <c r="G136" s="38">
        <v>245</v>
      </c>
      <c r="H136" s="39">
        <v>0.15</v>
      </c>
      <c r="I136" s="39">
        <v>0.65700000000000003</v>
      </c>
      <c r="J136" s="39">
        <v>0.19</v>
      </c>
      <c r="K136" s="39">
        <v>2.9999999999998916E-3</v>
      </c>
      <c r="L136" s="3" t="b">
        <f t="shared" si="6"/>
        <v>1</v>
      </c>
    </row>
    <row r="137" spans="1:12" x14ac:dyDescent="0.25">
      <c r="A137" s="1">
        <v>6</v>
      </c>
      <c r="B137" s="1">
        <v>13</v>
      </c>
      <c r="C137" s="1">
        <v>7980</v>
      </c>
      <c r="D137" s="3">
        <f t="shared" si="7"/>
        <v>6</v>
      </c>
      <c r="E137" s="3">
        <f t="shared" si="8"/>
        <v>1</v>
      </c>
      <c r="F137" s="38">
        <v>133</v>
      </c>
      <c r="G137" s="38">
        <v>235</v>
      </c>
      <c r="H137" s="39">
        <v>0.16</v>
      </c>
      <c r="I137" s="39">
        <v>0.64900000000000002</v>
      </c>
      <c r="J137" s="39">
        <v>0.18</v>
      </c>
      <c r="K137" s="39">
        <v>1.0999999999999899E-2</v>
      </c>
      <c r="L137" s="3" t="b">
        <f t="shared" si="6"/>
        <v>1</v>
      </c>
    </row>
    <row r="138" spans="1:12" x14ac:dyDescent="0.25">
      <c r="A138" s="1">
        <v>6</v>
      </c>
      <c r="B138" s="1">
        <v>14</v>
      </c>
      <c r="C138" s="1">
        <v>8040</v>
      </c>
      <c r="D138" s="3">
        <f t="shared" si="7"/>
        <v>6</v>
      </c>
      <c r="E138" s="3">
        <f t="shared" si="8"/>
        <v>1</v>
      </c>
      <c r="F138" s="38">
        <v>121</v>
      </c>
      <c r="G138" s="38">
        <v>226</v>
      </c>
      <c r="H138" s="39">
        <v>0.16</v>
      </c>
      <c r="I138" s="39">
        <v>0.65</v>
      </c>
      <c r="J138" s="39">
        <v>0.18</v>
      </c>
      <c r="K138" s="39">
        <v>1.0000000000000009E-2</v>
      </c>
      <c r="L138" s="3" t="b">
        <f t="shared" si="6"/>
        <v>1</v>
      </c>
    </row>
    <row r="139" spans="1:12" x14ac:dyDescent="0.25">
      <c r="A139" s="1">
        <v>6</v>
      </c>
      <c r="B139" s="1">
        <v>15</v>
      </c>
      <c r="C139" s="1">
        <v>8100</v>
      </c>
      <c r="D139" s="3">
        <f t="shared" si="7"/>
        <v>6</v>
      </c>
      <c r="E139" s="3">
        <f t="shared" si="8"/>
        <v>1</v>
      </c>
      <c r="F139" s="38">
        <v>124</v>
      </c>
      <c r="G139" s="38">
        <v>226</v>
      </c>
      <c r="H139" s="39">
        <v>0.15</v>
      </c>
      <c r="I139" s="39">
        <v>0.65300000000000002</v>
      </c>
      <c r="J139" s="39">
        <v>0.19</v>
      </c>
      <c r="K139" s="39">
        <v>6.9999999999998952E-3</v>
      </c>
      <c r="L139" s="3" t="b">
        <f t="shared" si="6"/>
        <v>1</v>
      </c>
    </row>
    <row r="140" spans="1:12" x14ac:dyDescent="0.25">
      <c r="A140" s="1">
        <v>6</v>
      </c>
      <c r="B140" s="1">
        <v>16</v>
      </c>
      <c r="C140" s="1">
        <v>8160</v>
      </c>
      <c r="D140" s="3">
        <f t="shared" si="7"/>
        <v>6</v>
      </c>
      <c r="E140" s="3">
        <f t="shared" si="8"/>
        <v>1</v>
      </c>
      <c r="F140" s="38">
        <v>128</v>
      </c>
      <c r="G140" s="38">
        <v>226</v>
      </c>
      <c r="H140" s="39">
        <v>0.17</v>
      </c>
      <c r="I140" s="39">
        <v>0.64200000000000002</v>
      </c>
      <c r="J140" s="39">
        <v>0.18</v>
      </c>
      <c r="K140" s="39">
        <v>8.0000000000000071E-3</v>
      </c>
      <c r="L140" s="3" t="b">
        <f t="shared" si="6"/>
        <v>1</v>
      </c>
    </row>
    <row r="141" spans="1:12" x14ac:dyDescent="0.25">
      <c r="A141" s="1">
        <v>6</v>
      </c>
      <c r="B141" s="1">
        <v>17</v>
      </c>
      <c r="C141" s="1">
        <v>8220</v>
      </c>
      <c r="D141" s="3">
        <f t="shared" si="7"/>
        <v>6</v>
      </c>
      <c r="E141" s="3">
        <f t="shared" si="8"/>
        <v>1</v>
      </c>
      <c r="F141" s="38">
        <v>113</v>
      </c>
      <c r="G141" s="38">
        <v>235</v>
      </c>
      <c r="H141" s="39">
        <v>0.18</v>
      </c>
      <c r="I141" s="39">
        <v>0.63500000000000001</v>
      </c>
      <c r="J141" s="39">
        <v>0.18</v>
      </c>
      <c r="K141" s="39">
        <v>5.0000000000001155E-3</v>
      </c>
      <c r="L141" s="3" t="b">
        <f t="shared" si="6"/>
        <v>1</v>
      </c>
    </row>
    <row r="142" spans="1:12" x14ac:dyDescent="0.25">
      <c r="A142" s="1">
        <v>6</v>
      </c>
      <c r="B142" s="1">
        <v>18</v>
      </c>
      <c r="C142" s="1">
        <v>8280</v>
      </c>
      <c r="D142" s="3">
        <f t="shared" si="7"/>
        <v>6</v>
      </c>
      <c r="E142" s="3">
        <f t="shared" si="8"/>
        <v>1</v>
      </c>
      <c r="F142" s="38">
        <v>114</v>
      </c>
      <c r="G142" s="38">
        <v>235</v>
      </c>
      <c r="H142" s="39">
        <v>0.18</v>
      </c>
      <c r="I142" s="39">
        <v>0.63500000000000001</v>
      </c>
      <c r="J142" s="39">
        <v>0.18</v>
      </c>
      <c r="K142" s="39">
        <v>5.0000000000001155E-3</v>
      </c>
      <c r="L142" s="3" t="b">
        <f t="shared" si="6"/>
        <v>1</v>
      </c>
    </row>
    <row r="143" spans="1:12" x14ac:dyDescent="0.25">
      <c r="A143" s="1">
        <v>6</v>
      </c>
      <c r="B143" s="1">
        <v>19</v>
      </c>
      <c r="C143" s="1">
        <v>8340</v>
      </c>
      <c r="D143" s="3">
        <f t="shared" si="7"/>
        <v>6</v>
      </c>
      <c r="E143" s="3">
        <f t="shared" si="8"/>
        <v>1</v>
      </c>
      <c r="F143" s="38">
        <v>116</v>
      </c>
      <c r="G143" s="38">
        <v>226</v>
      </c>
      <c r="H143" s="39">
        <v>0.18</v>
      </c>
      <c r="I143" s="39">
        <v>0.63100000000000001</v>
      </c>
      <c r="J143" s="39">
        <v>0.18</v>
      </c>
      <c r="K143" s="39">
        <v>9.000000000000119E-3</v>
      </c>
      <c r="L143" s="3" t="b">
        <f t="shared" si="6"/>
        <v>1</v>
      </c>
    </row>
    <row r="144" spans="1:12" x14ac:dyDescent="0.25">
      <c r="A144" s="1">
        <v>6</v>
      </c>
      <c r="B144" s="1">
        <v>20</v>
      </c>
      <c r="C144" s="1">
        <v>8400</v>
      </c>
      <c r="D144" s="3">
        <f t="shared" si="7"/>
        <v>6</v>
      </c>
      <c r="E144" s="3">
        <f t="shared" si="8"/>
        <v>1</v>
      </c>
      <c r="F144" s="38">
        <v>111</v>
      </c>
      <c r="G144" s="38">
        <v>207</v>
      </c>
      <c r="H144" s="39">
        <v>0.17</v>
      </c>
      <c r="I144" s="39">
        <v>0.64100000000000001</v>
      </c>
      <c r="J144" s="39">
        <v>0.18</v>
      </c>
      <c r="K144" s="39">
        <v>8.999999999999897E-3</v>
      </c>
      <c r="L144" s="3" t="b">
        <f t="shared" si="6"/>
        <v>1</v>
      </c>
    </row>
    <row r="145" spans="1:12" x14ac:dyDescent="0.25">
      <c r="A145" s="1">
        <v>6</v>
      </c>
      <c r="B145" s="1">
        <v>21</v>
      </c>
      <c r="C145" s="1">
        <v>8460</v>
      </c>
      <c r="D145" s="3">
        <f t="shared" si="7"/>
        <v>6</v>
      </c>
      <c r="E145" s="3">
        <f t="shared" si="8"/>
        <v>1</v>
      </c>
      <c r="F145" s="38">
        <v>103</v>
      </c>
      <c r="G145" s="38">
        <v>169</v>
      </c>
      <c r="H145" s="39">
        <v>0.18</v>
      </c>
      <c r="I145" s="39">
        <v>0.63500000000000001</v>
      </c>
      <c r="J145" s="39">
        <v>0.18</v>
      </c>
      <c r="K145" s="39">
        <v>5.0000000000001155E-3</v>
      </c>
      <c r="L145" s="3" t="b">
        <f t="shared" si="6"/>
        <v>1</v>
      </c>
    </row>
    <row r="146" spans="1:12" x14ac:dyDescent="0.25">
      <c r="A146" s="1">
        <v>6</v>
      </c>
      <c r="B146" s="1">
        <v>22</v>
      </c>
      <c r="C146" s="1">
        <v>8520</v>
      </c>
      <c r="D146" s="3">
        <f t="shared" si="7"/>
        <v>6</v>
      </c>
      <c r="E146" s="3">
        <f t="shared" si="8"/>
        <v>1</v>
      </c>
      <c r="F146" s="38">
        <v>91</v>
      </c>
      <c r="G146" s="38">
        <v>150</v>
      </c>
      <c r="H146" s="39">
        <v>0.2</v>
      </c>
      <c r="I146" s="39">
        <v>0.61899999999999999</v>
      </c>
      <c r="J146" s="39">
        <v>0.18</v>
      </c>
      <c r="K146" s="39">
        <v>1.0000000000001119E-3</v>
      </c>
      <c r="L146" s="3" t="b">
        <f t="shared" si="6"/>
        <v>1</v>
      </c>
    </row>
    <row r="147" spans="1:12" x14ac:dyDescent="0.25">
      <c r="A147" s="1">
        <v>6</v>
      </c>
      <c r="B147" s="1">
        <v>23</v>
      </c>
      <c r="C147" s="1">
        <v>8580</v>
      </c>
      <c r="D147" s="3">
        <f t="shared" si="7"/>
        <v>6</v>
      </c>
      <c r="E147" s="3">
        <f t="shared" si="8"/>
        <v>1</v>
      </c>
      <c r="F147" s="38">
        <v>86</v>
      </c>
      <c r="G147" s="38">
        <v>113</v>
      </c>
      <c r="H147" s="39">
        <v>0.17</v>
      </c>
      <c r="I147" s="39">
        <v>0.64300000000000002</v>
      </c>
      <c r="J147" s="39">
        <v>0.18</v>
      </c>
      <c r="K147" s="39">
        <v>6.9999999999998952E-3</v>
      </c>
      <c r="L147" s="3" t="b">
        <f t="shared" si="6"/>
        <v>1</v>
      </c>
    </row>
    <row r="148" spans="1:12" x14ac:dyDescent="0.25">
      <c r="A148" s="1">
        <v>7</v>
      </c>
      <c r="B148" s="1">
        <v>0</v>
      </c>
      <c r="C148" s="1">
        <v>8640</v>
      </c>
      <c r="D148" s="3">
        <f t="shared" si="7"/>
        <v>7</v>
      </c>
      <c r="E148" s="3">
        <f t="shared" si="8"/>
        <v>1</v>
      </c>
      <c r="F148" s="38">
        <v>70</v>
      </c>
      <c r="G148" s="38">
        <v>101</v>
      </c>
      <c r="H148" s="39">
        <v>0.17</v>
      </c>
      <c r="I148" s="39">
        <v>0.63800000000000001</v>
      </c>
      <c r="J148" s="39">
        <v>0.18</v>
      </c>
      <c r="K148" s="39">
        <v>1.2000000000000011E-2</v>
      </c>
      <c r="L148" s="3" t="b">
        <f t="shared" si="6"/>
        <v>1</v>
      </c>
    </row>
    <row r="149" spans="1:12" x14ac:dyDescent="0.25">
      <c r="A149" s="1">
        <v>7</v>
      </c>
      <c r="B149" s="1">
        <v>1</v>
      </c>
      <c r="C149" s="1">
        <v>8700</v>
      </c>
      <c r="D149" s="3">
        <f t="shared" si="7"/>
        <v>7</v>
      </c>
      <c r="E149" s="3">
        <f t="shared" si="8"/>
        <v>1</v>
      </c>
      <c r="F149" s="38">
        <v>68</v>
      </c>
      <c r="G149" s="38">
        <v>81</v>
      </c>
      <c r="H149" s="39">
        <v>0.17</v>
      </c>
      <c r="I149" s="39">
        <v>0.64100000000000001</v>
      </c>
      <c r="J149" s="39">
        <v>0.18</v>
      </c>
      <c r="K149" s="39">
        <v>8.999999999999897E-3</v>
      </c>
      <c r="L149" s="3" t="b">
        <f t="shared" si="6"/>
        <v>1</v>
      </c>
    </row>
    <row r="150" spans="1:12" x14ac:dyDescent="0.25">
      <c r="A150" s="1">
        <v>7</v>
      </c>
      <c r="B150" s="1">
        <v>2</v>
      </c>
      <c r="C150" s="1">
        <v>8760</v>
      </c>
      <c r="D150" s="3">
        <f t="shared" si="7"/>
        <v>7</v>
      </c>
      <c r="E150" s="3">
        <f t="shared" si="8"/>
        <v>1</v>
      </c>
      <c r="F150" s="38">
        <v>60</v>
      </c>
      <c r="G150" s="38">
        <v>61</v>
      </c>
      <c r="H150" s="39">
        <v>0.15</v>
      </c>
      <c r="I150" s="39">
        <v>0.65700000000000003</v>
      </c>
      <c r="J150" s="39">
        <v>0.19</v>
      </c>
      <c r="K150" s="39">
        <v>2.9999999999998916E-3</v>
      </c>
      <c r="L150" s="3" t="b">
        <f t="shared" si="6"/>
        <v>1</v>
      </c>
    </row>
    <row r="151" spans="1:12" x14ac:dyDescent="0.25">
      <c r="A151" s="1">
        <v>7</v>
      </c>
      <c r="B151" s="1">
        <v>3</v>
      </c>
      <c r="C151" s="1">
        <v>8820</v>
      </c>
      <c r="D151" s="3">
        <f t="shared" si="7"/>
        <v>7</v>
      </c>
      <c r="E151" s="3">
        <f t="shared" si="8"/>
        <v>1</v>
      </c>
      <c r="F151" s="38">
        <v>58</v>
      </c>
      <c r="G151" s="38">
        <v>51</v>
      </c>
      <c r="H151" s="39">
        <v>0.13</v>
      </c>
      <c r="I151" s="39">
        <v>0.67300000000000004</v>
      </c>
      <c r="J151" s="39">
        <v>0.19</v>
      </c>
      <c r="K151" s="39">
        <v>6.9999999999998952E-3</v>
      </c>
      <c r="L151" s="3" t="b">
        <f t="shared" si="6"/>
        <v>1</v>
      </c>
    </row>
    <row r="152" spans="1:12" x14ac:dyDescent="0.25">
      <c r="A152" s="1">
        <v>7</v>
      </c>
      <c r="B152" s="1">
        <v>4</v>
      </c>
      <c r="C152" s="1">
        <v>8880</v>
      </c>
      <c r="D152" s="3">
        <f t="shared" si="7"/>
        <v>7</v>
      </c>
      <c r="E152" s="3">
        <f t="shared" si="8"/>
        <v>1</v>
      </c>
      <c r="F152" s="38">
        <v>55</v>
      </c>
      <c r="G152" s="38">
        <v>51</v>
      </c>
      <c r="H152" s="39">
        <v>0.13</v>
      </c>
      <c r="I152" s="39">
        <v>0.67500000000000004</v>
      </c>
      <c r="J152" s="39">
        <v>0.19</v>
      </c>
      <c r="K152" s="39">
        <v>4.9999999999998934E-3</v>
      </c>
      <c r="L152" s="3" t="b">
        <f t="shared" si="6"/>
        <v>1</v>
      </c>
    </row>
    <row r="153" spans="1:12" x14ac:dyDescent="0.25">
      <c r="A153" s="1">
        <v>7</v>
      </c>
      <c r="B153" s="1">
        <v>5</v>
      </c>
      <c r="C153" s="1">
        <v>8940</v>
      </c>
      <c r="D153" s="3">
        <f t="shared" si="7"/>
        <v>7</v>
      </c>
      <c r="E153" s="3">
        <f t="shared" si="8"/>
        <v>1</v>
      </c>
      <c r="F153" s="38">
        <v>59</v>
      </c>
      <c r="G153" s="38">
        <v>51</v>
      </c>
      <c r="H153" s="39">
        <v>0.13</v>
      </c>
      <c r="I153" s="39">
        <v>0.67100000000000004</v>
      </c>
      <c r="J153" s="39">
        <v>0.19</v>
      </c>
      <c r="K153" s="39">
        <v>8.999999999999897E-3</v>
      </c>
      <c r="L153" s="3" t="b">
        <f t="shared" si="6"/>
        <v>1</v>
      </c>
    </row>
    <row r="154" spans="1:12" x14ac:dyDescent="0.25">
      <c r="A154" s="1">
        <v>7</v>
      </c>
      <c r="B154" s="1">
        <v>6</v>
      </c>
      <c r="C154" s="1">
        <v>9000</v>
      </c>
      <c r="D154" s="3">
        <f t="shared" si="7"/>
        <v>7</v>
      </c>
      <c r="E154" s="3">
        <f t="shared" si="8"/>
        <v>1</v>
      </c>
      <c r="F154" s="38">
        <v>62</v>
      </c>
      <c r="G154" s="38">
        <v>51</v>
      </c>
      <c r="H154" s="39">
        <v>0.12</v>
      </c>
      <c r="I154" s="39">
        <v>0.68300000000000005</v>
      </c>
      <c r="J154" s="39">
        <v>0.19</v>
      </c>
      <c r="K154" s="39">
        <v>6.9999999999998952E-3</v>
      </c>
      <c r="L154" s="3" t="b">
        <f t="shared" si="6"/>
        <v>1</v>
      </c>
    </row>
    <row r="155" spans="1:12" x14ac:dyDescent="0.25">
      <c r="A155" s="1">
        <v>7</v>
      </c>
      <c r="B155" s="1">
        <v>7</v>
      </c>
      <c r="C155" s="1">
        <v>9060</v>
      </c>
      <c r="D155" s="3">
        <f t="shared" si="7"/>
        <v>7</v>
      </c>
      <c r="E155" s="3">
        <f t="shared" si="8"/>
        <v>1</v>
      </c>
      <c r="F155" s="38">
        <v>89</v>
      </c>
      <c r="G155" s="38">
        <v>71</v>
      </c>
      <c r="H155" s="39">
        <v>0.13</v>
      </c>
      <c r="I155" s="39">
        <v>0.67500000000000004</v>
      </c>
      <c r="J155" s="39">
        <v>0.19</v>
      </c>
      <c r="K155" s="39">
        <v>4.9999999999998934E-3</v>
      </c>
      <c r="L155" s="3" t="b">
        <f t="shared" si="6"/>
        <v>1</v>
      </c>
    </row>
    <row r="156" spans="1:12" x14ac:dyDescent="0.25">
      <c r="A156" s="1">
        <v>7</v>
      </c>
      <c r="B156" s="1">
        <v>8</v>
      </c>
      <c r="C156" s="1">
        <v>9120</v>
      </c>
      <c r="D156" s="3">
        <f t="shared" si="7"/>
        <v>7</v>
      </c>
      <c r="E156" s="3">
        <f t="shared" si="8"/>
        <v>1</v>
      </c>
      <c r="F156" s="38">
        <v>123</v>
      </c>
      <c r="G156" s="38">
        <v>132</v>
      </c>
      <c r="H156" s="39">
        <v>0.12</v>
      </c>
      <c r="I156" s="39">
        <v>0.67900000000000005</v>
      </c>
      <c r="J156" s="39">
        <v>0.19</v>
      </c>
      <c r="K156" s="39">
        <v>1.0999999999999899E-2</v>
      </c>
      <c r="L156" s="3" t="b">
        <f t="shared" si="6"/>
        <v>1</v>
      </c>
    </row>
    <row r="157" spans="1:12" x14ac:dyDescent="0.25">
      <c r="A157" s="1">
        <v>7</v>
      </c>
      <c r="B157" s="1">
        <v>9</v>
      </c>
      <c r="C157" s="1">
        <v>9180</v>
      </c>
      <c r="D157" s="3">
        <f t="shared" si="7"/>
        <v>7</v>
      </c>
      <c r="E157" s="3">
        <f t="shared" si="8"/>
        <v>1</v>
      </c>
      <c r="F157" s="38">
        <v>148</v>
      </c>
      <c r="G157" s="38">
        <v>223</v>
      </c>
      <c r="H157" s="39">
        <v>0.13</v>
      </c>
      <c r="I157" s="39">
        <v>0.67300000000000004</v>
      </c>
      <c r="J157" s="39">
        <v>0.19</v>
      </c>
      <c r="K157" s="39">
        <v>6.9999999999998952E-3</v>
      </c>
      <c r="L157" s="3" t="b">
        <f t="shared" si="6"/>
        <v>1</v>
      </c>
    </row>
    <row r="158" spans="1:12" x14ac:dyDescent="0.25">
      <c r="A158" s="1">
        <v>7</v>
      </c>
      <c r="B158" s="1">
        <v>10</v>
      </c>
      <c r="C158" s="1">
        <v>9240</v>
      </c>
      <c r="D158" s="3">
        <f t="shared" si="7"/>
        <v>7</v>
      </c>
      <c r="E158" s="3">
        <f t="shared" si="8"/>
        <v>1</v>
      </c>
      <c r="F158" s="38">
        <v>157</v>
      </c>
      <c r="G158" s="38">
        <v>253</v>
      </c>
      <c r="H158" s="39">
        <v>0.12</v>
      </c>
      <c r="I158" s="39">
        <v>0.67600000000000005</v>
      </c>
      <c r="J158" s="39">
        <v>0.19</v>
      </c>
      <c r="K158" s="39">
        <v>1.4000000000000012E-2</v>
      </c>
      <c r="L158" s="3" t="b">
        <f t="shared" si="6"/>
        <v>1</v>
      </c>
    </row>
    <row r="159" spans="1:12" x14ac:dyDescent="0.25">
      <c r="A159" s="1">
        <v>7</v>
      </c>
      <c r="B159" s="1">
        <v>11</v>
      </c>
      <c r="C159" s="1">
        <v>9300</v>
      </c>
      <c r="D159" s="3">
        <f t="shared" si="7"/>
        <v>7</v>
      </c>
      <c r="E159" s="3">
        <f t="shared" si="8"/>
        <v>1</v>
      </c>
      <c r="F159" s="38">
        <v>149</v>
      </c>
      <c r="G159" s="38">
        <v>263</v>
      </c>
      <c r="H159" s="39">
        <v>0.13</v>
      </c>
      <c r="I159" s="39">
        <v>0.67200000000000004</v>
      </c>
      <c r="J159" s="39">
        <v>0.19</v>
      </c>
      <c r="K159" s="39">
        <v>8.0000000000000071E-3</v>
      </c>
      <c r="L159" s="3" t="b">
        <f t="shared" si="6"/>
        <v>1</v>
      </c>
    </row>
    <row r="160" spans="1:12" x14ac:dyDescent="0.25">
      <c r="A160" s="1">
        <v>7</v>
      </c>
      <c r="B160" s="1">
        <v>12</v>
      </c>
      <c r="C160" s="1">
        <v>9360</v>
      </c>
      <c r="D160" s="3">
        <f t="shared" si="7"/>
        <v>7</v>
      </c>
      <c r="E160" s="3">
        <f t="shared" si="8"/>
        <v>1</v>
      </c>
      <c r="F160" s="38">
        <v>147</v>
      </c>
      <c r="G160" s="38">
        <v>263</v>
      </c>
      <c r="H160" s="39">
        <v>0.15</v>
      </c>
      <c r="I160" s="39">
        <v>0.65700000000000003</v>
      </c>
      <c r="J160" s="39">
        <v>0.19</v>
      </c>
      <c r="K160" s="39">
        <v>2.9999999999998916E-3</v>
      </c>
      <c r="L160" s="3" t="b">
        <f t="shared" si="6"/>
        <v>1</v>
      </c>
    </row>
    <row r="161" spans="1:12" x14ac:dyDescent="0.25">
      <c r="A161" s="1">
        <v>7</v>
      </c>
      <c r="B161" s="1">
        <v>13</v>
      </c>
      <c r="C161" s="1">
        <v>9420</v>
      </c>
      <c r="D161" s="3">
        <f t="shared" si="7"/>
        <v>7</v>
      </c>
      <c r="E161" s="3">
        <f t="shared" si="8"/>
        <v>1</v>
      </c>
      <c r="F161" s="38">
        <v>137</v>
      </c>
      <c r="G161" s="38">
        <v>253</v>
      </c>
      <c r="H161" s="39">
        <v>0.16</v>
      </c>
      <c r="I161" s="39">
        <v>0.64900000000000002</v>
      </c>
      <c r="J161" s="39">
        <v>0.18</v>
      </c>
      <c r="K161" s="39">
        <v>1.0999999999999899E-2</v>
      </c>
      <c r="L161" s="3" t="b">
        <f t="shared" si="6"/>
        <v>1</v>
      </c>
    </row>
    <row r="162" spans="1:12" x14ac:dyDescent="0.25">
      <c r="A162" s="1">
        <v>7</v>
      </c>
      <c r="B162" s="1">
        <v>14</v>
      </c>
      <c r="C162" s="1">
        <v>9480</v>
      </c>
      <c r="D162" s="3">
        <f t="shared" si="7"/>
        <v>7</v>
      </c>
      <c r="E162" s="3">
        <f t="shared" si="8"/>
        <v>1</v>
      </c>
      <c r="F162" s="38">
        <v>121</v>
      </c>
      <c r="G162" s="38">
        <v>243</v>
      </c>
      <c r="H162" s="39">
        <v>0.16</v>
      </c>
      <c r="I162" s="39">
        <v>0.65</v>
      </c>
      <c r="J162" s="39">
        <v>0.18</v>
      </c>
      <c r="K162" s="39">
        <v>1.0000000000000009E-2</v>
      </c>
      <c r="L162" s="3" t="b">
        <f t="shared" si="6"/>
        <v>1</v>
      </c>
    </row>
    <row r="163" spans="1:12" x14ac:dyDescent="0.25">
      <c r="A163" s="1">
        <v>7</v>
      </c>
      <c r="B163" s="1">
        <v>15</v>
      </c>
      <c r="C163" s="1">
        <v>9540</v>
      </c>
      <c r="D163" s="3">
        <f t="shared" si="7"/>
        <v>7</v>
      </c>
      <c r="E163" s="3">
        <f t="shared" si="8"/>
        <v>1</v>
      </c>
      <c r="F163" s="38">
        <v>129</v>
      </c>
      <c r="G163" s="38">
        <v>243</v>
      </c>
      <c r="H163" s="39">
        <v>0.15</v>
      </c>
      <c r="I163" s="39">
        <v>0.65300000000000002</v>
      </c>
      <c r="J163" s="39">
        <v>0.19</v>
      </c>
      <c r="K163" s="39">
        <v>6.9999999999998952E-3</v>
      </c>
      <c r="L163" s="3" t="b">
        <f t="shared" si="6"/>
        <v>1</v>
      </c>
    </row>
    <row r="164" spans="1:12" x14ac:dyDescent="0.25">
      <c r="A164" s="1">
        <v>7</v>
      </c>
      <c r="B164" s="1">
        <v>16</v>
      </c>
      <c r="C164" s="1">
        <v>9600</v>
      </c>
      <c r="D164" s="3">
        <f t="shared" si="7"/>
        <v>7</v>
      </c>
      <c r="E164" s="3">
        <f t="shared" si="8"/>
        <v>1</v>
      </c>
      <c r="F164" s="38">
        <v>128</v>
      </c>
      <c r="G164" s="38">
        <v>243</v>
      </c>
      <c r="H164" s="39">
        <v>0.17</v>
      </c>
      <c r="I164" s="39">
        <v>0.64200000000000002</v>
      </c>
      <c r="J164" s="39">
        <v>0.18</v>
      </c>
      <c r="K164" s="39">
        <v>8.0000000000000071E-3</v>
      </c>
      <c r="L164" s="3" t="b">
        <f t="shared" si="6"/>
        <v>1</v>
      </c>
    </row>
    <row r="165" spans="1:12" x14ac:dyDescent="0.25">
      <c r="A165" s="1">
        <v>7</v>
      </c>
      <c r="B165" s="1">
        <v>17</v>
      </c>
      <c r="C165" s="1">
        <v>9660</v>
      </c>
      <c r="D165" s="3">
        <f t="shared" si="7"/>
        <v>7</v>
      </c>
      <c r="E165" s="3">
        <f t="shared" si="8"/>
        <v>1</v>
      </c>
      <c r="F165" s="38">
        <v>119</v>
      </c>
      <c r="G165" s="38">
        <v>253</v>
      </c>
      <c r="H165" s="39">
        <v>0.18</v>
      </c>
      <c r="I165" s="39">
        <v>0.63500000000000001</v>
      </c>
      <c r="J165" s="39">
        <v>0.18</v>
      </c>
      <c r="K165" s="39">
        <v>5.0000000000001155E-3</v>
      </c>
      <c r="L165" s="3" t="b">
        <f t="shared" si="6"/>
        <v>1</v>
      </c>
    </row>
    <row r="166" spans="1:12" x14ac:dyDescent="0.25">
      <c r="A166" s="1">
        <v>7</v>
      </c>
      <c r="B166" s="1">
        <v>18</v>
      </c>
      <c r="C166" s="1">
        <v>9720</v>
      </c>
      <c r="D166" s="3">
        <f t="shared" si="7"/>
        <v>7</v>
      </c>
      <c r="E166" s="3">
        <f t="shared" si="8"/>
        <v>1</v>
      </c>
      <c r="F166" s="38">
        <v>126</v>
      </c>
      <c r="G166" s="38">
        <v>253</v>
      </c>
      <c r="H166" s="39">
        <v>0.18</v>
      </c>
      <c r="I166" s="39">
        <v>0.63500000000000001</v>
      </c>
      <c r="J166" s="39">
        <v>0.18</v>
      </c>
      <c r="K166" s="39">
        <v>5.0000000000001155E-3</v>
      </c>
      <c r="L166" s="3" t="b">
        <f t="shared" si="6"/>
        <v>1</v>
      </c>
    </row>
    <row r="167" spans="1:12" x14ac:dyDescent="0.25">
      <c r="A167" s="1">
        <v>7</v>
      </c>
      <c r="B167" s="1">
        <v>19</v>
      </c>
      <c r="C167" s="1">
        <v>9780</v>
      </c>
      <c r="D167" s="3">
        <f t="shared" si="7"/>
        <v>7</v>
      </c>
      <c r="E167" s="3">
        <f t="shared" si="8"/>
        <v>1</v>
      </c>
      <c r="F167" s="38">
        <v>120</v>
      </c>
      <c r="G167" s="38">
        <v>243</v>
      </c>
      <c r="H167" s="39">
        <v>0.18</v>
      </c>
      <c r="I167" s="39">
        <v>0.63100000000000001</v>
      </c>
      <c r="J167" s="39">
        <v>0.18</v>
      </c>
      <c r="K167" s="39">
        <v>9.000000000000119E-3</v>
      </c>
      <c r="L167" s="3" t="b">
        <f t="shared" si="6"/>
        <v>1</v>
      </c>
    </row>
    <row r="168" spans="1:12" x14ac:dyDescent="0.25">
      <c r="A168" s="1">
        <v>7</v>
      </c>
      <c r="B168" s="1">
        <v>20</v>
      </c>
      <c r="C168" s="1">
        <v>9840</v>
      </c>
      <c r="D168" s="3">
        <f t="shared" si="7"/>
        <v>7</v>
      </c>
      <c r="E168" s="3">
        <f t="shared" si="8"/>
        <v>1</v>
      </c>
      <c r="F168" s="38">
        <v>120</v>
      </c>
      <c r="G168" s="38">
        <v>223</v>
      </c>
      <c r="H168" s="39">
        <v>0.17</v>
      </c>
      <c r="I168" s="39">
        <v>0.64100000000000001</v>
      </c>
      <c r="J168" s="39">
        <v>0.18</v>
      </c>
      <c r="K168" s="39">
        <v>8.999999999999897E-3</v>
      </c>
      <c r="L168" s="3" t="b">
        <f t="shared" si="6"/>
        <v>1</v>
      </c>
    </row>
    <row r="169" spans="1:12" x14ac:dyDescent="0.25">
      <c r="A169" s="1">
        <v>7</v>
      </c>
      <c r="B169" s="1">
        <v>21</v>
      </c>
      <c r="C169" s="1">
        <v>9900</v>
      </c>
      <c r="D169" s="3">
        <f t="shared" si="7"/>
        <v>7</v>
      </c>
      <c r="E169" s="3">
        <f t="shared" si="8"/>
        <v>1</v>
      </c>
      <c r="F169" s="38">
        <v>103</v>
      </c>
      <c r="G169" s="38">
        <v>182</v>
      </c>
      <c r="H169" s="39">
        <v>0.18</v>
      </c>
      <c r="I169" s="39">
        <v>0.63500000000000001</v>
      </c>
      <c r="J169" s="39">
        <v>0.18</v>
      </c>
      <c r="K169" s="39">
        <v>5.0000000000001155E-3</v>
      </c>
      <c r="L169" s="3" t="b">
        <f t="shared" si="6"/>
        <v>1</v>
      </c>
    </row>
    <row r="170" spans="1:12" x14ac:dyDescent="0.25">
      <c r="A170" s="1">
        <v>7</v>
      </c>
      <c r="B170" s="1">
        <v>22</v>
      </c>
      <c r="C170" s="1">
        <v>9960</v>
      </c>
      <c r="D170" s="3">
        <f t="shared" si="7"/>
        <v>7</v>
      </c>
      <c r="E170" s="3">
        <f t="shared" si="8"/>
        <v>1</v>
      </c>
      <c r="F170" s="38">
        <v>103</v>
      </c>
      <c r="G170" s="38">
        <v>162</v>
      </c>
      <c r="H170" s="39">
        <v>0.2</v>
      </c>
      <c r="I170" s="39">
        <v>0.61899999999999999</v>
      </c>
      <c r="J170" s="39">
        <v>0.18</v>
      </c>
      <c r="K170" s="39">
        <v>1.0000000000001119E-3</v>
      </c>
      <c r="L170" s="3" t="b">
        <f t="shared" si="6"/>
        <v>1</v>
      </c>
    </row>
    <row r="171" spans="1:12" x14ac:dyDescent="0.25">
      <c r="A171" s="1">
        <v>7</v>
      </c>
      <c r="B171" s="1">
        <v>23</v>
      </c>
      <c r="C171" s="1">
        <v>10020</v>
      </c>
      <c r="D171" s="3">
        <f t="shared" si="7"/>
        <v>7</v>
      </c>
      <c r="E171" s="3">
        <f t="shared" si="8"/>
        <v>1</v>
      </c>
      <c r="F171" s="38">
        <v>93</v>
      </c>
      <c r="G171" s="38">
        <v>122</v>
      </c>
      <c r="H171" s="39">
        <v>0.17</v>
      </c>
      <c r="I171" s="39">
        <v>0.64300000000000002</v>
      </c>
      <c r="J171" s="39">
        <v>0.18</v>
      </c>
      <c r="K171" s="39">
        <v>6.9999999999998952E-3</v>
      </c>
      <c r="L171" s="3" t="b">
        <f t="shared" si="6"/>
        <v>1</v>
      </c>
    </row>
    <row r="172" spans="1:12" x14ac:dyDescent="0.25">
      <c r="A172" s="1">
        <v>8</v>
      </c>
      <c r="B172" s="1">
        <v>0</v>
      </c>
      <c r="C172" s="1">
        <v>10080</v>
      </c>
      <c r="D172" s="3">
        <f t="shared" si="7"/>
        <v>1</v>
      </c>
      <c r="E172" s="3">
        <f t="shared" si="8"/>
        <v>2</v>
      </c>
      <c r="F172" s="38">
        <v>67</v>
      </c>
      <c r="G172" s="38">
        <v>116</v>
      </c>
      <c r="H172" s="39">
        <v>0.17</v>
      </c>
      <c r="I172" s="39">
        <v>0.63800000000000001</v>
      </c>
      <c r="J172" s="39">
        <v>0.18</v>
      </c>
      <c r="K172" s="39">
        <v>1.2000000000000011E-2</v>
      </c>
      <c r="L172" s="3" t="b">
        <f t="shared" si="6"/>
        <v>1</v>
      </c>
    </row>
    <row r="173" spans="1:12" x14ac:dyDescent="0.25">
      <c r="A173" s="1">
        <v>8</v>
      </c>
      <c r="B173" s="1">
        <v>1</v>
      </c>
      <c r="C173" s="1">
        <v>10140</v>
      </c>
      <c r="D173" s="3">
        <f t="shared" si="7"/>
        <v>1</v>
      </c>
      <c r="E173" s="3">
        <f t="shared" si="8"/>
        <v>2</v>
      </c>
      <c r="F173" s="38">
        <v>67</v>
      </c>
      <c r="G173" s="38">
        <v>93</v>
      </c>
      <c r="H173" s="39">
        <v>0.17</v>
      </c>
      <c r="I173" s="39">
        <v>0.64100000000000001</v>
      </c>
      <c r="J173" s="39">
        <v>0.18</v>
      </c>
      <c r="K173" s="39">
        <v>8.999999999999897E-3</v>
      </c>
      <c r="L173" s="3" t="b">
        <f t="shared" si="6"/>
        <v>1</v>
      </c>
    </row>
    <row r="174" spans="1:12" x14ac:dyDescent="0.25">
      <c r="A174" s="1">
        <v>8</v>
      </c>
      <c r="B174" s="1">
        <v>2</v>
      </c>
      <c r="C174" s="1">
        <v>10200</v>
      </c>
      <c r="D174" s="3">
        <f t="shared" si="7"/>
        <v>1</v>
      </c>
      <c r="E174" s="3">
        <f t="shared" si="8"/>
        <v>2</v>
      </c>
      <c r="F174" s="38">
        <v>59</v>
      </c>
      <c r="G174" s="38">
        <v>69</v>
      </c>
      <c r="H174" s="39">
        <v>0.15</v>
      </c>
      <c r="I174" s="39">
        <v>0.65700000000000003</v>
      </c>
      <c r="J174" s="39">
        <v>0.19</v>
      </c>
      <c r="K174" s="39">
        <v>2.9999999999998916E-3</v>
      </c>
      <c r="L174" s="3" t="b">
        <f t="shared" si="6"/>
        <v>1</v>
      </c>
    </row>
    <row r="175" spans="1:12" x14ac:dyDescent="0.25">
      <c r="A175" s="1">
        <v>8</v>
      </c>
      <c r="B175" s="1">
        <v>3</v>
      </c>
      <c r="C175" s="1">
        <v>10260</v>
      </c>
      <c r="D175" s="3">
        <f t="shared" si="7"/>
        <v>1</v>
      </c>
      <c r="E175" s="3">
        <f t="shared" si="8"/>
        <v>2</v>
      </c>
      <c r="F175" s="38">
        <v>52</v>
      </c>
      <c r="G175" s="38">
        <v>58</v>
      </c>
      <c r="H175" s="39">
        <v>0.13</v>
      </c>
      <c r="I175" s="39">
        <v>0.67300000000000004</v>
      </c>
      <c r="J175" s="39">
        <v>0.19</v>
      </c>
      <c r="K175" s="39">
        <v>6.9999999999998952E-3</v>
      </c>
      <c r="L175" s="3" t="b">
        <f t="shared" si="6"/>
        <v>1</v>
      </c>
    </row>
    <row r="176" spans="1:12" x14ac:dyDescent="0.25">
      <c r="A176" s="1">
        <v>8</v>
      </c>
      <c r="B176" s="1">
        <v>4</v>
      </c>
      <c r="C176" s="1">
        <v>10320</v>
      </c>
      <c r="D176" s="3">
        <f t="shared" si="7"/>
        <v>1</v>
      </c>
      <c r="E176" s="3">
        <f t="shared" si="8"/>
        <v>2</v>
      </c>
      <c r="F176" s="38">
        <v>53</v>
      </c>
      <c r="G176" s="38">
        <v>58</v>
      </c>
      <c r="H176" s="39">
        <v>0.13</v>
      </c>
      <c r="I176" s="39">
        <v>0.67500000000000004</v>
      </c>
      <c r="J176" s="39">
        <v>0.19</v>
      </c>
      <c r="K176" s="39">
        <v>4.9999999999998934E-3</v>
      </c>
      <c r="L176" s="3" t="b">
        <f t="shared" si="6"/>
        <v>1</v>
      </c>
    </row>
    <row r="177" spans="1:12" x14ac:dyDescent="0.25">
      <c r="A177" s="1">
        <v>8</v>
      </c>
      <c r="B177" s="1">
        <v>5</v>
      </c>
      <c r="C177" s="1">
        <v>10380</v>
      </c>
      <c r="D177" s="3">
        <f t="shared" si="7"/>
        <v>1</v>
      </c>
      <c r="E177" s="3">
        <f t="shared" si="8"/>
        <v>2</v>
      </c>
      <c r="F177" s="38">
        <v>55</v>
      </c>
      <c r="G177" s="38">
        <v>58</v>
      </c>
      <c r="H177" s="39">
        <v>0.13</v>
      </c>
      <c r="I177" s="39">
        <v>0.67100000000000004</v>
      </c>
      <c r="J177" s="39">
        <v>0.19</v>
      </c>
      <c r="K177" s="39">
        <v>8.999999999999897E-3</v>
      </c>
      <c r="L177" s="3" t="b">
        <f t="shared" si="6"/>
        <v>1</v>
      </c>
    </row>
    <row r="178" spans="1:12" x14ac:dyDescent="0.25">
      <c r="A178" s="1">
        <v>8</v>
      </c>
      <c r="B178" s="1">
        <v>6</v>
      </c>
      <c r="C178" s="1">
        <v>10440</v>
      </c>
      <c r="D178" s="3">
        <f t="shared" si="7"/>
        <v>1</v>
      </c>
      <c r="E178" s="3">
        <f t="shared" si="8"/>
        <v>2</v>
      </c>
      <c r="F178" s="38">
        <v>61</v>
      </c>
      <c r="G178" s="38">
        <v>58</v>
      </c>
      <c r="H178" s="39">
        <v>0.12</v>
      </c>
      <c r="I178" s="39">
        <v>0.68300000000000005</v>
      </c>
      <c r="J178" s="39">
        <v>0.19</v>
      </c>
      <c r="K178" s="39">
        <v>6.9999999999998952E-3</v>
      </c>
      <c r="L178" s="3" t="b">
        <f t="shared" si="6"/>
        <v>1</v>
      </c>
    </row>
    <row r="179" spans="1:12" x14ac:dyDescent="0.25">
      <c r="A179" s="1">
        <v>8</v>
      </c>
      <c r="B179" s="1">
        <v>7</v>
      </c>
      <c r="C179" s="1">
        <v>10500</v>
      </c>
      <c r="D179" s="3">
        <f t="shared" si="7"/>
        <v>1</v>
      </c>
      <c r="E179" s="3">
        <f t="shared" si="8"/>
        <v>2</v>
      </c>
      <c r="F179" s="38">
        <v>88</v>
      </c>
      <c r="G179" s="38">
        <v>81</v>
      </c>
      <c r="H179" s="39">
        <v>0.13</v>
      </c>
      <c r="I179" s="39">
        <v>0.67500000000000004</v>
      </c>
      <c r="J179" s="39">
        <v>0.19</v>
      </c>
      <c r="K179" s="39">
        <v>4.9999999999998934E-3</v>
      </c>
      <c r="L179" s="3" t="b">
        <f t="shared" si="6"/>
        <v>1</v>
      </c>
    </row>
    <row r="180" spans="1:12" x14ac:dyDescent="0.25">
      <c r="A180" s="1">
        <v>8</v>
      </c>
      <c r="B180" s="1">
        <v>8</v>
      </c>
      <c r="C180" s="1">
        <v>10560</v>
      </c>
      <c r="D180" s="3">
        <f t="shared" si="7"/>
        <v>1</v>
      </c>
      <c r="E180" s="3">
        <f t="shared" si="8"/>
        <v>2</v>
      </c>
      <c r="F180" s="38">
        <v>112</v>
      </c>
      <c r="G180" s="38">
        <v>150</v>
      </c>
      <c r="H180" s="39">
        <v>0.12</v>
      </c>
      <c r="I180" s="39">
        <v>0.67900000000000005</v>
      </c>
      <c r="J180" s="39">
        <v>0.19</v>
      </c>
      <c r="K180" s="39">
        <v>1.0999999999999899E-2</v>
      </c>
      <c r="L180" s="3" t="b">
        <f t="shared" si="6"/>
        <v>1</v>
      </c>
    </row>
    <row r="181" spans="1:12" x14ac:dyDescent="0.25">
      <c r="A181" s="1">
        <v>8</v>
      </c>
      <c r="B181" s="1">
        <v>9</v>
      </c>
      <c r="C181" s="1">
        <v>10620</v>
      </c>
      <c r="D181" s="3">
        <f t="shared" si="7"/>
        <v>1</v>
      </c>
      <c r="E181" s="3">
        <f t="shared" si="8"/>
        <v>2</v>
      </c>
      <c r="F181" s="38">
        <v>135</v>
      </c>
      <c r="G181" s="38">
        <v>255</v>
      </c>
      <c r="H181" s="39">
        <v>0.13</v>
      </c>
      <c r="I181" s="39">
        <v>0.67300000000000004</v>
      </c>
      <c r="J181" s="39">
        <v>0.19</v>
      </c>
      <c r="K181" s="39">
        <v>6.9999999999998952E-3</v>
      </c>
      <c r="L181" s="3" t="b">
        <f t="shared" si="6"/>
        <v>1</v>
      </c>
    </row>
    <row r="182" spans="1:12" x14ac:dyDescent="0.25">
      <c r="A182" s="1">
        <v>8</v>
      </c>
      <c r="B182" s="1">
        <v>10</v>
      </c>
      <c r="C182" s="1">
        <v>10680</v>
      </c>
      <c r="D182" s="3">
        <f t="shared" si="7"/>
        <v>1</v>
      </c>
      <c r="E182" s="3">
        <f t="shared" si="8"/>
        <v>2</v>
      </c>
      <c r="F182" s="38">
        <v>140</v>
      </c>
      <c r="G182" s="38">
        <v>289</v>
      </c>
      <c r="H182" s="39">
        <v>0.12</v>
      </c>
      <c r="I182" s="39">
        <v>0.67600000000000005</v>
      </c>
      <c r="J182" s="39">
        <v>0.19</v>
      </c>
      <c r="K182" s="39">
        <v>1.4000000000000012E-2</v>
      </c>
      <c r="L182" s="3" t="b">
        <f t="shared" si="6"/>
        <v>1</v>
      </c>
    </row>
    <row r="183" spans="1:12" x14ac:dyDescent="0.25">
      <c r="A183" s="1">
        <v>8</v>
      </c>
      <c r="B183" s="1">
        <v>11</v>
      </c>
      <c r="C183" s="1">
        <v>10740</v>
      </c>
      <c r="D183" s="3">
        <f t="shared" si="7"/>
        <v>1</v>
      </c>
      <c r="E183" s="3">
        <f t="shared" si="8"/>
        <v>2</v>
      </c>
      <c r="F183" s="38">
        <v>143</v>
      </c>
      <c r="G183" s="38">
        <v>301</v>
      </c>
      <c r="H183" s="39">
        <v>0.13</v>
      </c>
      <c r="I183" s="39">
        <v>0.67200000000000004</v>
      </c>
      <c r="J183" s="39">
        <v>0.19</v>
      </c>
      <c r="K183" s="39">
        <v>8.0000000000000071E-3</v>
      </c>
      <c r="L183" s="3" t="b">
        <f t="shared" si="6"/>
        <v>1</v>
      </c>
    </row>
    <row r="184" spans="1:12" x14ac:dyDescent="0.25">
      <c r="A184" s="1">
        <v>8</v>
      </c>
      <c r="B184" s="1">
        <v>12</v>
      </c>
      <c r="C184" s="1">
        <v>10800</v>
      </c>
      <c r="D184" s="3">
        <f t="shared" si="7"/>
        <v>1</v>
      </c>
      <c r="E184" s="3">
        <f t="shared" si="8"/>
        <v>2</v>
      </c>
      <c r="F184" s="38">
        <v>141</v>
      </c>
      <c r="G184" s="38">
        <v>301</v>
      </c>
      <c r="H184" s="39">
        <v>0.15</v>
      </c>
      <c r="I184" s="39">
        <v>0.65700000000000003</v>
      </c>
      <c r="J184" s="39">
        <v>0.19</v>
      </c>
      <c r="K184" s="39">
        <v>2.9999999999998916E-3</v>
      </c>
      <c r="L184" s="3" t="b">
        <f t="shared" si="6"/>
        <v>1</v>
      </c>
    </row>
    <row r="185" spans="1:12" x14ac:dyDescent="0.25">
      <c r="A185" s="1">
        <v>8</v>
      </c>
      <c r="B185" s="1">
        <v>13</v>
      </c>
      <c r="C185" s="1">
        <v>10860</v>
      </c>
      <c r="D185" s="3">
        <f t="shared" si="7"/>
        <v>1</v>
      </c>
      <c r="E185" s="3">
        <f t="shared" si="8"/>
        <v>2</v>
      </c>
      <c r="F185" s="38">
        <v>130</v>
      </c>
      <c r="G185" s="38">
        <v>289</v>
      </c>
      <c r="H185" s="39">
        <v>0.16</v>
      </c>
      <c r="I185" s="39">
        <v>0.64900000000000002</v>
      </c>
      <c r="J185" s="39">
        <v>0.18</v>
      </c>
      <c r="K185" s="39">
        <v>1.0999999999999899E-2</v>
      </c>
      <c r="L185" s="3" t="b">
        <f t="shared" si="6"/>
        <v>1</v>
      </c>
    </row>
    <row r="186" spans="1:12" x14ac:dyDescent="0.25">
      <c r="A186" s="1">
        <v>8</v>
      </c>
      <c r="B186" s="1">
        <v>14</v>
      </c>
      <c r="C186" s="1">
        <v>10920</v>
      </c>
      <c r="D186" s="3">
        <f t="shared" si="7"/>
        <v>1</v>
      </c>
      <c r="E186" s="3">
        <f t="shared" si="8"/>
        <v>2</v>
      </c>
      <c r="F186" s="38">
        <v>125</v>
      </c>
      <c r="G186" s="38">
        <v>278</v>
      </c>
      <c r="H186" s="39">
        <v>0.16</v>
      </c>
      <c r="I186" s="39">
        <v>0.65</v>
      </c>
      <c r="J186" s="39">
        <v>0.18</v>
      </c>
      <c r="K186" s="39">
        <v>1.0000000000000009E-2</v>
      </c>
      <c r="L186" s="3" t="b">
        <f t="shared" si="6"/>
        <v>1</v>
      </c>
    </row>
    <row r="187" spans="1:12" x14ac:dyDescent="0.25">
      <c r="A187" s="1">
        <v>8</v>
      </c>
      <c r="B187" s="1">
        <v>15</v>
      </c>
      <c r="C187" s="1">
        <v>10980</v>
      </c>
      <c r="D187" s="3">
        <f t="shared" si="7"/>
        <v>1</v>
      </c>
      <c r="E187" s="3">
        <f t="shared" si="8"/>
        <v>2</v>
      </c>
      <c r="F187" s="38">
        <v>126</v>
      </c>
      <c r="G187" s="38">
        <v>278</v>
      </c>
      <c r="H187" s="39">
        <v>0.15</v>
      </c>
      <c r="I187" s="39">
        <v>0.65300000000000002</v>
      </c>
      <c r="J187" s="39">
        <v>0.19</v>
      </c>
      <c r="K187" s="39">
        <v>6.9999999999998952E-3</v>
      </c>
      <c r="L187" s="3" t="b">
        <f t="shared" si="6"/>
        <v>1</v>
      </c>
    </row>
    <row r="188" spans="1:12" x14ac:dyDescent="0.25">
      <c r="A188" s="1">
        <v>8</v>
      </c>
      <c r="B188" s="1">
        <v>16</v>
      </c>
      <c r="C188" s="1">
        <v>11040</v>
      </c>
      <c r="D188" s="3">
        <f t="shared" si="7"/>
        <v>1</v>
      </c>
      <c r="E188" s="3">
        <f t="shared" si="8"/>
        <v>2</v>
      </c>
      <c r="F188" s="38">
        <v>124</v>
      </c>
      <c r="G188" s="38">
        <v>278</v>
      </c>
      <c r="H188" s="39">
        <v>0.17</v>
      </c>
      <c r="I188" s="39">
        <v>0.64200000000000002</v>
      </c>
      <c r="J188" s="39">
        <v>0.18</v>
      </c>
      <c r="K188" s="39">
        <v>8.0000000000000071E-3</v>
      </c>
      <c r="L188" s="3" t="b">
        <f t="shared" si="6"/>
        <v>1</v>
      </c>
    </row>
    <row r="189" spans="1:12" x14ac:dyDescent="0.25">
      <c r="A189" s="1">
        <v>8</v>
      </c>
      <c r="B189" s="1">
        <v>17</v>
      </c>
      <c r="C189" s="1">
        <v>11100</v>
      </c>
      <c r="D189" s="3">
        <f t="shared" si="7"/>
        <v>1</v>
      </c>
      <c r="E189" s="3">
        <f t="shared" si="8"/>
        <v>2</v>
      </c>
      <c r="F189" s="38">
        <v>115</v>
      </c>
      <c r="G189" s="38">
        <v>289</v>
      </c>
      <c r="H189" s="39">
        <v>0.18</v>
      </c>
      <c r="I189" s="39">
        <v>0.63500000000000001</v>
      </c>
      <c r="J189" s="39">
        <v>0.18</v>
      </c>
      <c r="K189" s="39">
        <v>5.0000000000001155E-3</v>
      </c>
      <c r="L189" s="3" t="b">
        <f t="shared" si="6"/>
        <v>1</v>
      </c>
    </row>
    <row r="190" spans="1:12" x14ac:dyDescent="0.25">
      <c r="A190" s="1">
        <v>8</v>
      </c>
      <c r="B190" s="1">
        <v>18</v>
      </c>
      <c r="C190" s="1">
        <v>11160</v>
      </c>
      <c r="D190" s="3">
        <f t="shared" si="7"/>
        <v>1</v>
      </c>
      <c r="E190" s="3">
        <f t="shared" si="8"/>
        <v>2</v>
      </c>
      <c r="F190" s="38">
        <v>118</v>
      </c>
      <c r="G190" s="38">
        <v>289</v>
      </c>
      <c r="H190" s="39">
        <v>0.18</v>
      </c>
      <c r="I190" s="39">
        <v>0.63500000000000001</v>
      </c>
      <c r="J190" s="39">
        <v>0.18</v>
      </c>
      <c r="K190" s="39">
        <v>5.0000000000001155E-3</v>
      </c>
      <c r="L190" s="3" t="b">
        <f t="shared" si="6"/>
        <v>1</v>
      </c>
    </row>
    <row r="191" spans="1:12" x14ac:dyDescent="0.25">
      <c r="A191" s="1">
        <v>8</v>
      </c>
      <c r="B191" s="1">
        <v>19</v>
      </c>
      <c r="C191" s="1">
        <v>11220</v>
      </c>
      <c r="D191" s="3">
        <f t="shared" si="7"/>
        <v>1</v>
      </c>
      <c r="E191" s="3">
        <f t="shared" si="8"/>
        <v>2</v>
      </c>
      <c r="F191" s="38">
        <v>112</v>
      </c>
      <c r="G191" s="38">
        <v>278</v>
      </c>
      <c r="H191" s="39">
        <v>0.18</v>
      </c>
      <c r="I191" s="39">
        <v>0.63100000000000001</v>
      </c>
      <c r="J191" s="39">
        <v>0.18</v>
      </c>
      <c r="K191" s="39">
        <v>9.000000000000119E-3</v>
      </c>
      <c r="L191" s="3" t="b">
        <f t="shared" si="6"/>
        <v>1</v>
      </c>
    </row>
    <row r="192" spans="1:12" x14ac:dyDescent="0.25">
      <c r="A192" s="1">
        <v>8</v>
      </c>
      <c r="B192" s="1">
        <v>20</v>
      </c>
      <c r="C192" s="1">
        <v>11280</v>
      </c>
      <c r="D192" s="3">
        <f t="shared" si="7"/>
        <v>1</v>
      </c>
      <c r="E192" s="3">
        <f t="shared" si="8"/>
        <v>2</v>
      </c>
      <c r="F192" s="38">
        <v>108</v>
      </c>
      <c r="G192" s="38">
        <v>255</v>
      </c>
      <c r="H192" s="39">
        <v>0.17</v>
      </c>
      <c r="I192" s="39">
        <v>0.64100000000000001</v>
      </c>
      <c r="J192" s="39">
        <v>0.18</v>
      </c>
      <c r="K192" s="39">
        <v>8.999999999999897E-3</v>
      </c>
      <c r="L192" s="3" t="b">
        <f t="shared" si="6"/>
        <v>1</v>
      </c>
    </row>
    <row r="193" spans="1:12" x14ac:dyDescent="0.25">
      <c r="A193" s="1">
        <v>8</v>
      </c>
      <c r="B193" s="1">
        <v>21</v>
      </c>
      <c r="C193" s="1">
        <v>11340</v>
      </c>
      <c r="D193" s="3">
        <f t="shared" si="7"/>
        <v>1</v>
      </c>
      <c r="E193" s="3">
        <f t="shared" si="8"/>
        <v>2</v>
      </c>
      <c r="F193" s="38">
        <v>99</v>
      </c>
      <c r="G193" s="38">
        <v>208</v>
      </c>
      <c r="H193" s="39">
        <v>0.18</v>
      </c>
      <c r="I193" s="39">
        <v>0.63500000000000001</v>
      </c>
      <c r="J193" s="39">
        <v>0.18</v>
      </c>
      <c r="K193" s="39">
        <v>5.0000000000001155E-3</v>
      </c>
      <c r="L193" s="3" t="b">
        <f t="shared" si="6"/>
        <v>1</v>
      </c>
    </row>
    <row r="194" spans="1:12" x14ac:dyDescent="0.25">
      <c r="A194" s="1">
        <v>8</v>
      </c>
      <c r="B194" s="1">
        <v>22</v>
      </c>
      <c r="C194" s="1">
        <v>11400</v>
      </c>
      <c r="D194" s="3">
        <f t="shared" si="7"/>
        <v>1</v>
      </c>
      <c r="E194" s="3">
        <f t="shared" si="8"/>
        <v>2</v>
      </c>
      <c r="F194" s="38">
        <v>102</v>
      </c>
      <c r="G194" s="38">
        <v>185</v>
      </c>
      <c r="H194" s="39">
        <v>0.2</v>
      </c>
      <c r="I194" s="39">
        <v>0.61899999999999999</v>
      </c>
      <c r="J194" s="39">
        <v>0.18</v>
      </c>
      <c r="K194" s="39">
        <v>1.0000000000001119E-3</v>
      </c>
      <c r="L194" s="3" t="b">
        <f t="shared" si="6"/>
        <v>1</v>
      </c>
    </row>
    <row r="195" spans="1:12" x14ac:dyDescent="0.25">
      <c r="A195" s="1">
        <v>8</v>
      </c>
      <c r="B195" s="1">
        <v>23</v>
      </c>
      <c r="C195" s="1">
        <v>11460</v>
      </c>
      <c r="D195" s="3">
        <f t="shared" si="7"/>
        <v>1</v>
      </c>
      <c r="E195" s="3">
        <f t="shared" si="8"/>
        <v>2</v>
      </c>
      <c r="F195" s="38">
        <v>90</v>
      </c>
      <c r="G195" s="38">
        <v>139</v>
      </c>
      <c r="H195" s="39">
        <v>0.17</v>
      </c>
      <c r="I195" s="39">
        <v>0.64300000000000002</v>
      </c>
      <c r="J195" s="39">
        <v>0.18</v>
      </c>
      <c r="K195" s="39">
        <v>6.9999999999998952E-3</v>
      </c>
      <c r="L195" s="3" t="b">
        <f t="shared" si="6"/>
        <v>1</v>
      </c>
    </row>
    <row r="196" spans="1:12" x14ac:dyDescent="0.25">
      <c r="A196" s="1">
        <v>9</v>
      </c>
      <c r="B196" s="1">
        <v>0</v>
      </c>
      <c r="C196" s="1">
        <v>11520</v>
      </c>
      <c r="D196" s="3">
        <f t="shared" si="7"/>
        <v>2</v>
      </c>
      <c r="E196" s="3">
        <f t="shared" si="8"/>
        <v>2</v>
      </c>
      <c r="F196" s="38">
        <v>69</v>
      </c>
      <c r="G196" s="38">
        <v>109</v>
      </c>
      <c r="H196" s="39">
        <v>0.17</v>
      </c>
      <c r="I196" s="39">
        <v>0.63800000000000001</v>
      </c>
      <c r="J196" s="39">
        <v>0.18</v>
      </c>
      <c r="K196" s="39">
        <v>1.2000000000000011E-2</v>
      </c>
      <c r="L196" s="3" t="b">
        <f t="shared" ref="L196:L259" si="9">SUM(H196:K196)=1</f>
        <v>1</v>
      </c>
    </row>
    <row r="197" spans="1:12" x14ac:dyDescent="0.25">
      <c r="A197" s="1">
        <v>9</v>
      </c>
      <c r="B197" s="1">
        <v>1</v>
      </c>
      <c r="C197" s="1">
        <v>11580</v>
      </c>
      <c r="D197" s="3">
        <f t="shared" ref="D197:D260" si="10">IF(MOD(A197,7)=0,7,MOD(A197,7))</f>
        <v>2</v>
      </c>
      <c r="E197" s="3">
        <f t="shared" ref="E197:E260" si="11">CEILING((C197+0.001)/(7*24*60),1)</f>
        <v>2</v>
      </c>
      <c r="F197" s="38">
        <v>72</v>
      </c>
      <c r="G197" s="38">
        <v>87</v>
      </c>
      <c r="H197" s="39">
        <v>0.17</v>
      </c>
      <c r="I197" s="39">
        <v>0.64100000000000001</v>
      </c>
      <c r="J197" s="39">
        <v>0.18</v>
      </c>
      <c r="K197" s="39">
        <v>8.999999999999897E-3</v>
      </c>
      <c r="L197" s="3" t="b">
        <f t="shared" si="9"/>
        <v>1</v>
      </c>
    </row>
    <row r="198" spans="1:12" x14ac:dyDescent="0.25">
      <c r="A198" s="1">
        <v>9</v>
      </c>
      <c r="B198" s="1">
        <v>2</v>
      </c>
      <c r="C198" s="1">
        <v>11640</v>
      </c>
      <c r="D198" s="3">
        <f t="shared" si="10"/>
        <v>2</v>
      </c>
      <c r="E198" s="3">
        <f t="shared" si="11"/>
        <v>2</v>
      </c>
      <c r="F198" s="38">
        <v>65</v>
      </c>
      <c r="G198" s="38">
        <v>65</v>
      </c>
      <c r="H198" s="39">
        <v>0.15</v>
      </c>
      <c r="I198" s="39">
        <v>0.65700000000000003</v>
      </c>
      <c r="J198" s="39">
        <v>0.19</v>
      </c>
      <c r="K198" s="39">
        <v>2.9999999999998916E-3</v>
      </c>
      <c r="L198" s="3" t="b">
        <f t="shared" si="9"/>
        <v>1</v>
      </c>
    </row>
    <row r="199" spans="1:12" x14ac:dyDescent="0.25">
      <c r="A199" s="1">
        <v>9</v>
      </c>
      <c r="B199" s="1">
        <v>3</v>
      </c>
      <c r="C199" s="1">
        <v>11700</v>
      </c>
      <c r="D199" s="3">
        <f t="shared" si="10"/>
        <v>2</v>
      </c>
      <c r="E199" s="3">
        <f t="shared" si="11"/>
        <v>2</v>
      </c>
      <c r="F199" s="38">
        <v>57</v>
      </c>
      <c r="G199" s="38">
        <v>54</v>
      </c>
      <c r="H199" s="39">
        <v>0.13</v>
      </c>
      <c r="I199" s="39">
        <v>0.67300000000000004</v>
      </c>
      <c r="J199" s="39">
        <v>0.19</v>
      </c>
      <c r="K199" s="39">
        <v>6.9999999999998952E-3</v>
      </c>
      <c r="L199" s="3" t="b">
        <f t="shared" si="9"/>
        <v>1</v>
      </c>
    </row>
    <row r="200" spans="1:12" x14ac:dyDescent="0.25">
      <c r="A200" s="1">
        <v>9</v>
      </c>
      <c r="B200" s="1">
        <v>4</v>
      </c>
      <c r="C200" s="1">
        <v>11760</v>
      </c>
      <c r="D200" s="3">
        <f t="shared" si="10"/>
        <v>2</v>
      </c>
      <c r="E200" s="3">
        <f t="shared" si="11"/>
        <v>2</v>
      </c>
      <c r="F200" s="38">
        <v>57</v>
      </c>
      <c r="G200" s="38">
        <v>54</v>
      </c>
      <c r="H200" s="39">
        <v>0.13</v>
      </c>
      <c r="I200" s="39">
        <v>0.67500000000000004</v>
      </c>
      <c r="J200" s="39">
        <v>0.19</v>
      </c>
      <c r="K200" s="39">
        <v>4.9999999999998934E-3</v>
      </c>
      <c r="L200" s="3" t="b">
        <f t="shared" si="9"/>
        <v>1</v>
      </c>
    </row>
    <row r="201" spans="1:12" x14ac:dyDescent="0.25">
      <c r="A201" s="1">
        <v>9</v>
      </c>
      <c r="B201" s="1">
        <v>5</v>
      </c>
      <c r="C201" s="1">
        <v>11820</v>
      </c>
      <c r="D201" s="3">
        <f t="shared" si="10"/>
        <v>2</v>
      </c>
      <c r="E201" s="3">
        <f t="shared" si="11"/>
        <v>2</v>
      </c>
      <c r="F201" s="38">
        <v>55</v>
      </c>
      <c r="G201" s="38">
        <v>54</v>
      </c>
      <c r="H201" s="39">
        <v>0.13</v>
      </c>
      <c r="I201" s="39">
        <v>0.67100000000000004</v>
      </c>
      <c r="J201" s="39">
        <v>0.19</v>
      </c>
      <c r="K201" s="39">
        <v>8.999999999999897E-3</v>
      </c>
      <c r="L201" s="3" t="b">
        <f t="shared" si="9"/>
        <v>1</v>
      </c>
    </row>
    <row r="202" spans="1:12" x14ac:dyDescent="0.25">
      <c r="A202" s="1">
        <v>9</v>
      </c>
      <c r="B202" s="1">
        <v>6</v>
      </c>
      <c r="C202" s="1">
        <v>11880</v>
      </c>
      <c r="D202" s="3">
        <f t="shared" si="10"/>
        <v>2</v>
      </c>
      <c r="E202" s="3">
        <f t="shared" si="11"/>
        <v>2</v>
      </c>
      <c r="F202" s="38">
        <v>65</v>
      </c>
      <c r="G202" s="38">
        <v>54</v>
      </c>
      <c r="H202" s="39">
        <v>0.12</v>
      </c>
      <c r="I202" s="39">
        <v>0.68300000000000005</v>
      </c>
      <c r="J202" s="39">
        <v>0.19</v>
      </c>
      <c r="K202" s="39">
        <v>6.9999999999998952E-3</v>
      </c>
      <c r="L202" s="3" t="b">
        <f t="shared" si="9"/>
        <v>1</v>
      </c>
    </row>
    <row r="203" spans="1:12" x14ac:dyDescent="0.25">
      <c r="A203" s="1">
        <v>9</v>
      </c>
      <c r="B203" s="1">
        <v>7</v>
      </c>
      <c r="C203" s="1">
        <v>11940</v>
      </c>
      <c r="D203" s="3">
        <f t="shared" si="10"/>
        <v>2</v>
      </c>
      <c r="E203" s="3">
        <f t="shared" si="11"/>
        <v>2</v>
      </c>
      <c r="F203" s="38">
        <v>87</v>
      </c>
      <c r="G203" s="38">
        <v>76</v>
      </c>
      <c r="H203" s="39">
        <v>0.13</v>
      </c>
      <c r="I203" s="39">
        <v>0.67500000000000004</v>
      </c>
      <c r="J203" s="39">
        <v>0.19</v>
      </c>
      <c r="K203" s="39">
        <v>4.9999999999998934E-3</v>
      </c>
      <c r="L203" s="3" t="b">
        <f t="shared" si="9"/>
        <v>1</v>
      </c>
    </row>
    <row r="204" spans="1:12" x14ac:dyDescent="0.25">
      <c r="A204" s="1">
        <v>9</v>
      </c>
      <c r="B204" s="1">
        <v>8</v>
      </c>
      <c r="C204" s="1">
        <v>12000</v>
      </c>
      <c r="D204" s="3">
        <f t="shared" si="10"/>
        <v>2</v>
      </c>
      <c r="E204" s="3">
        <f t="shared" si="11"/>
        <v>2</v>
      </c>
      <c r="F204" s="38">
        <v>124</v>
      </c>
      <c r="G204" s="38">
        <v>141</v>
      </c>
      <c r="H204" s="39">
        <v>0.12</v>
      </c>
      <c r="I204" s="39">
        <v>0.67900000000000005</v>
      </c>
      <c r="J204" s="39">
        <v>0.19</v>
      </c>
      <c r="K204" s="39">
        <v>1.0999999999999899E-2</v>
      </c>
      <c r="L204" s="3" t="b">
        <f t="shared" si="9"/>
        <v>1</v>
      </c>
    </row>
    <row r="205" spans="1:12" x14ac:dyDescent="0.25">
      <c r="A205" s="1">
        <v>9</v>
      </c>
      <c r="B205" s="1">
        <v>9</v>
      </c>
      <c r="C205" s="1">
        <v>12060</v>
      </c>
      <c r="D205" s="3">
        <f t="shared" si="10"/>
        <v>2</v>
      </c>
      <c r="E205" s="3">
        <f t="shared" si="11"/>
        <v>2</v>
      </c>
      <c r="F205" s="38">
        <v>136</v>
      </c>
      <c r="G205" s="38">
        <v>239</v>
      </c>
      <c r="H205" s="39">
        <v>0.13</v>
      </c>
      <c r="I205" s="39">
        <v>0.67300000000000004</v>
      </c>
      <c r="J205" s="39">
        <v>0.19</v>
      </c>
      <c r="K205" s="39">
        <v>6.9999999999998952E-3</v>
      </c>
      <c r="L205" s="3" t="b">
        <f t="shared" si="9"/>
        <v>1</v>
      </c>
    </row>
    <row r="206" spans="1:12" x14ac:dyDescent="0.25">
      <c r="A206" s="1">
        <v>9</v>
      </c>
      <c r="B206" s="1">
        <v>10</v>
      </c>
      <c r="C206" s="1">
        <v>12120</v>
      </c>
      <c r="D206" s="3">
        <f t="shared" si="10"/>
        <v>2</v>
      </c>
      <c r="E206" s="3">
        <f t="shared" si="11"/>
        <v>2</v>
      </c>
      <c r="F206" s="38">
        <v>146</v>
      </c>
      <c r="G206" s="38">
        <v>271</v>
      </c>
      <c r="H206" s="39">
        <v>0.12</v>
      </c>
      <c r="I206" s="39">
        <v>0.67600000000000005</v>
      </c>
      <c r="J206" s="39">
        <v>0.19</v>
      </c>
      <c r="K206" s="39">
        <v>1.4000000000000012E-2</v>
      </c>
      <c r="L206" s="3" t="b">
        <f t="shared" si="9"/>
        <v>1</v>
      </c>
    </row>
    <row r="207" spans="1:12" x14ac:dyDescent="0.25">
      <c r="A207" s="1">
        <v>9</v>
      </c>
      <c r="B207" s="1">
        <v>11</v>
      </c>
      <c r="C207" s="1">
        <v>12180</v>
      </c>
      <c r="D207" s="3">
        <f t="shared" si="10"/>
        <v>2</v>
      </c>
      <c r="E207" s="3">
        <f t="shared" si="11"/>
        <v>2</v>
      </c>
      <c r="F207" s="38">
        <v>146</v>
      </c>
      <c r="G207" s="38">
        <v>282</v>
      </c>
      <c r="H207" s="39">
        <v>0.13</v>
      </c>
      <c r="I207" s="39">
        <v>0.67200000000000004</v>
      </c>
      <c r="J207" s="39">
        <v>0.19</v>
      </c>
      <c r="K207" s="39">
        <v>8.0000000000000071E-3</v>
      </c>
      <c r="L207" s="3" t="b">
        <f t="shared" si="9"/>
        <v>1</v>
      </c>
    </row>
    <row r="208" spans="1:12" x14ac:dyDescent="0.25">
      <c r="A208" s="1">
        <v>9</v>
      </c>
      <c r="B208" s="1">
        <v>12</v>
      </c>
      <c r="C208" s="1">
        <v>12240</v>
      </c>
      <c r="D208" s="3">
        <f t="shared" si="10"/>
        <v>2</v>
      </c>
      <c r="E208" s="3">
        <f t="shared" si="11"/>
        <v>2</v>
      </c>
      <c r="F208" s="38">
        <v>146</v>
      </c>
      <c r="G208" s="38">
        <v>282</v>
      </c>
      <c r="H208" s="39">
        <v>0.15</v>
      </c>
      <c r="I208" s="39">
        <v>0.65700000000000003</v>
      </c>
      <c r="J208" s="39">
        <v>0.19</v>
      </c>
      <c r="K208" s="39">
        <v>2.9999999999998916E-3</v>
      </c>
      <c r="L208" s="3" t="b">
        <f t="shared" si="9"/>
        <v>1</v>
      </c>
    </row>
    <row r="209" spans="1:12" x14ac:dyDescent="0.25">
      <c r="A209" s="1">
        <v>9</v>
      </c>
      <c r="B209" s="1">
        <v>13</v>
      </c>
      <c r="C209" s="1">
        <v>12300</v>
      </c>
      <c r="D209" s="3">
        <f t="shared" si="10"/>
        <v>2</v>
      </c>
      <c r="E209" s="3">
        <f t="shared" si="11"/>
        <v>2</v>
      </c>
      <c r="F209" s="38">
        <v>135</v>
      </c>
      <c r="G209" s="38">
        <v>271</v>
      </c>
      <c r="H209" s="39">
        <v>0.16</v>
      </c>
      <c r="I209" s="39">
        <v>0.64900000000000002</v>
      </c>
      <c r="J209" s="39">
        <v>0.18</v>
      </c>
      <c r="K209" s="39">
        <v>1.0999999999999899E-2</v>
      </c>
      <c r="L209" s="3" t="b">
        <f t="shared" si="9"/>
        <v>1</v>
      </c>
    </row>
    <row r="210" spans="1:12" x14ac:dyDescent="0.25">
      <c r="A210" s="1">
        <v>9</v>
      </c>
      <c r="B210" s="1">
        <v>14</v>
      </c>
      <c r="C210" s="1">
        <v>12360</v>
      </c>
      <c r="D210" s="3">
        <f t="shared" si="10"/>
        <v>2</v>
      </c>
      <c r="E210" s="3">
        <f t="shared" si="11"/>
        <v>2</v>
      </c>
      <c r="F210" s="38">
        <v>125</v>
      </c>
      <c r="G210" s="38">
        <v>260</v>
      </c>
      <c r="H210" s="39">
        <v>0.16</v>
      </c>
      <c r="I210" s="39">
        <v>0.65</v>
      </c>
      <c r="J210" s="39">
        <v>0.18</v>
      </c>
      <c r="K210" s="39">
        <v>1.0000000000000009E-2</v>
      </c>
      <c r="L210" s="3" t="b">
        <f t="shared" si="9"/>
        <v>1</v>
      </c>
    </row>
    <row r="211" spans="1:12" x14ac:dyDescent="0.25">
      <c r="A211" s="1">
        <v>9</v>
      </c>
      <c r="B211" s="1">
        <v>15</v>
      </c>
      <c r="C211" s="1">
        <v>12420</v>
      </c>
      <c r="D211" s="3">
        <f t="shared" si="10"/>
        <v>2</v>
      </c>
      <c r="E211" s="3">
        <f t="shared" si="11"/>
        <v>2</v>
      </c>
      <c r="F211" s="38">
        <v>132</v>
      </c>
      <c r="G211" s="38">
        <v>260</v>
      </c>
      <c r="H211" s="39">
        <v>0.15</v>
      </c>
      <c r="I211" s="39">
        <v>0.65300000000000002</v>
      </c>
      <c r="J211" s="39">
        <v>0.19</v>
      </c>
      <c r="K211" s="39">
        <v>6.9999999999998952E-3</v>
      </c>
      <c r="L211" s="3" t="b">
        <f t="shared" si="9"/>
        <v>1</v>
      </c>
    </row>
    <row r="212" spans="1:12" x14ac:dyDescent="0.25">
      <c r="A212" s="1">
        <v>9</v>
      </c>
      <c r="B212" s="1">
        <v>16</v>
      </c>
      <c r="C212" s="1">
        <v>12480</v>
      </c>
      <c r="D212" s="3">
        <f t="shared" si="10"/>
        <v>2</v>
      </c>
      <c r="E212" s="3">
        <f t="shared" si="11"/>
        <v>2</v>
      </c>
      <c r="F212" s="38">
        <v>127</v>
      </c>
      <c r="G212" s="38">
        <v>260</v>
      </c>
      <c r="H212" s="39">
        <v>0.17</v>
      </c>
      <c r="I212" s="39">
        <v>0.64200000000000002</v>
      </c>
      <c r="J212" s="39">
        <v>0.18</v>
      </c>
      <c r="K212" s="39">
        <v>8.0000000000000071E-3</v>
      </c>
      <c r="L212" s="3" t="b">
        <f t="shared" si="9"/>
        <v>1</v>
      </c>
    </row>
    <row r="213" spans="1:12" x14ac:dyDescent="0.25">
      <c r="A213" s="1">
        <v>9</v>
      </c>
      <c r="B213" s="1">
        <v>17</v>
      </c>
      <c r="C213" s="1">
        <v>12540</v>
      </c>
      <c r="D213" s="3">
        <f t="shared" si="10"/>
        <v>2</v>
      </c>
      <c r="E213" s="3">
        <f t="shared" si="11"/>
        <v>2</v>
      </c>
      <c r="F213" s="38">
        <v>122</v>
      </c>
      <c r="G213" s="38">
        <v>271</v>
      </c>
      <c r="H213" s="39">
        <v>0.18</v>
      </c>
      <c r="I213" s="39">
        <v>0.63500000000000001</v>
      </c>
      <c r="J213" s="39">
        <v>0.18</v>
      </c>
      <c r="K213" s="39">
        <v>5.0000000000001155E-3</v>
      </c>
      <c r="L213" s="3" t="b">
        <f t="shared" si="9"/>
        <v>1</v>
      </c>
    </row>
    <row r="214" spans="1:12" x14ac:dyDescent="0.25">
      <c r="A214" s="1">
        <v>9</v>
      </c>
      <c r="B214" s="1">
        <v>18</v>
      </c>
      <c r="C214" s="1">
        <v>12600</v>
      </c>
      <c r="D214" s="3">
        <f t="shared" si="10"/>
        <v>2</v>
      </c>
      <c r="E214" s="3">
        <f t="shared" si="11"/>
        <v>2</v>
      </c>
      <c r="F214" s="38">
        <v>122</v>
      </c>
      <c r="G214" s="38">
        <v>271</v>
      </c>
      <c r="H214" s="39">
        <v>0.18</v>
      </c>
      <c r="I214" s="39">
        <v>0.63500000000000001</v>
      </c>
      <c r="J214" s="39">
        <v>0.18</v>
      </c>
      <c r="K214" s="39">
        <v>5.0000000000001155E-3</v>
      </c>
      <c r="L214" s="3" t="b">
        <f t="shared" si="9"/>
        <v>1</v>
      </c>
    </row>
    <row r="215" spans="1:12" x14ac:dyDescent="0.25">
      <c r="A215" s="1">
        <v>9</v>
      </c>
      <c r="B215" s="1">
        <v>19</v>
      </c>
      <c r="C215" s="1">
        <v>12660</v>
      </c>
      <c r="D215" s="3">
        <f t="shared" si="10"/>
        <v>2</v>
      </c>
      <c r="E215" s="3">
        <f t="shared" si="11"/>
        <v>2</v>
      </c>
      <c r="F215" s="38">
        <v>122</v>
      </c>
      <c r="G215" s="38">
        <v>260</v>
      </c>
      <c r="H215" s="39">
        <v>0.18</v>
      </c>
      <c r="I215" s="39">
        <v>0.63100000000000001</v>
      </c>
      <c r="J215" s="39">
        <v>0.18</v>
      </c>
      <c r="K215" s="39">
        <v>9.000000000000119E-3</v>
      </c>
      <c r="L215" s="3" t="b">
        <f t="shared" si="9"/>
        <v>1</v>
      </c>
    </row>
    <row r="216" spans="1:12" x14ac:dyDescent="0.25">
      <c r="A216" s="1">
        <v>9</v>
      </c>
      <c r="B216" s="1">
        <v>20</v>
      </c>
      <c r="C216" s="1">
        <v>12720</v>
      </c>
      <c r="D216" s="3">
        <f t="shared" si="10"/>
        <v>2</v>
      </c>
      <c r="E216" s="3">
        <f t="shared" si="11"/>
        <v>2</v>
      </c>
      <c r="F216" s="38">
        <v>118</v>
      </c>
      <c r="G216" s="38">
        <v>239</v>
      </c>
      <c r="H216" s="39">
        <v>0.17</v>
      </c>
      <c r="I216" s="39">
        <v>0.64100000000000001</v>
      </c>
      <c r="J216" s="39">
        <v>0.18</v>
      </c>
      <c r="K216" s="39">
        <v>8.999999999999897E-3</v>
      </c>
      <c r="L216" s="3" t="b">
        <f t="shared" si="9"/>
        <v>1</v>
      </c>
    </row>
    <row r="217" spans="1:12" x14ac:dyDescent="0.25">
      <c r="A217" s="1">
        <v>9</v>
      </c>
      <c r="B217" s="1">
        <v>21</v>
      </c>
      <c r="C217" s="1">
        <v>12780</v>
      </c>
      <c r="D217" s="3">
        <f t="shared" si="10"/>
        <v>2</v>
      </c>
      <c r="E217" s="3">
        <f t="shared" si="11"/>
        <v>2</v>
      </c>
      <c r="F217" s="38">
        <v>109</v>
      </c>
      <c r="G217" s="38">
        <v>195</v>
      </c>
      <c r="H217" s="39">
        <v>0.18</v>
      </c>
      <c r="I217" s="39">
        <v>0.63500000000000001</v>
      </c>
      <c r="J217" s="39">
        <v>0.18</v>
      </c>
      <c r="K217" s="39">
        <v>5.0000000000001155E-3</v>
      </c>
      <c r="L217" s="3" t="b">
        <f t="shared" si="9"/>
        <v>1</v>
      </c>
    </row>
    <row r="218" spans="1:12" x14ac:dyDescent="0.25">
      <c r="A218" s="1">
        <v>9</v>
      </c>
      <c r="B218" s="1">
        <v>22</v>
      </c>
      <c r="C218" s="1">
        <v>12840</v>
      </c>
      <c r="D218" s="3">
        <f t="shared" si="10"/>
        <v>2</v>
      </c>
      <c r="E218" s="3">
        <f t="shared" si="11"/>
        <v>2</v>
      </c>
      <c r="F218" s="38">
        <v>100</v>
      </c>
      <c r="G218" s="38">
        <v>174</v>
      </c>
      <c r="H218" s="39">
        <v>0.2</v>
      </c>
      <c r="I218" s="39">
        <v>0.61899999999999999</v>
      </c>
      <c r="J218" s="39">
        <v>0.18</v>
      </c>
      <c r="K218" s="39">
        <v>1.0000000000001119E-3</v>
      </c>
      <c r="L218" s="3" t="b">
        <f t="shared" si="9"/>
        <v>1</v>
      </c>
    </row>
    <row r="219" spans="1:12" x14ac:dyDescent="0.25">
      <c r="A219" s="1">
        <v>9</v>
      </c>
      <c r="B219" s="1">
        <v>23</v>
      </c>
      <c r="C219" s="1">
        <v>12900</v>
      </c>
      <c r="D219" s="3">
        <f t="shared" si="10"/>
        <v>2</v>
      </c>
      <c r="E219" s="3">
        <f t="shared" si="11"/>
        <v>2</v>
      </c>
      <c r="F219" s="38">
        <v>89</v>
      </c>
      <c r="G219" s="38">
        <v>130</v>
      </c>
      <c r="H219" s="39">
        <v>0.17</v>
      </c>
      <c r="I219" s="39">
        <v>0.64300000000000002</v>
      </c>
      <c r="J219" s="39">
        <v>0.18</v>
      </c>
      <c r="K219" s="39">
        <v>6.9999999999998952E-3</v>
      </c>
      <c r="L219" s="3" t="b">
        <f t="shared" si="9"/>
        <v>1</v>
      </c>
    </row>
    <row r="220" spans="1:12" x14ac:dyDescent="0.25">
      <c r="A220" s="1">
        <v>10</v>
      </c>
      <c r="B220" s="1">
        <v>0</v>
      </c>
      <c r="C220" s="1">
        <v>12960</v>
      </c>
      <c r="D220" s="3">
        <f t="shared" si="10"/>
        <v>3</v>
      </c>
      <c r="E220" s="3">
        <f t="shared" si="11"/>
        <v>2</v>
      </c>
      <c r="F220" s="38">
        <v>62</v>
      </c>
      <c r="G220" s="38">
        <v>101</v>
      </c>
      <c r="H220" s="39">
        <v>0.17</v>
      </c>
      <c r="I220" s="39">
        <v>0.63800000000000001</v>
      </c>
      <c r="J220" s="39">
        <v>0.18</v>
      </c>
      <c r="K220" s="39">
        <v>1.2000000000000011E-2</v>
      </c>
      <c r="L220" s="3" t="b">
        <f t="shared" si="9"/>
        <v>1</v>
      </c>
    </row>
    <row r="221" spans="1:12" x14ac:dyDescent="0.25">
      <c r="A221" s="1">
        <v>10</v>
      </c>
      <c r="B221" s="1">
        <v>1</v>
      </c>
      <c r="C221" s="1">
        <v>13020</v>
      </c>
      <c r="D221" s="3">
        <f t="shared" si="10"/>
        <v>3</v>
      </c>
      <c r="E221" s="3">
        <f t="shared" si="11"/>
        <v>2</v>
      </c>
      <c r="F221" s="38">
        <v>63</v>
      </c>
      <c r="G221" s="38">
        <v>81</v>
      </c>
      <c r="H221" s="39">
        <v>0.17</v>
      </c>
      <c r="I221" s="39">
        <v>0.64100000000000001</v>
      </c>
      <c r="J221" s="39">
        <v>0.18</v>
      </c>
      <c r="K221" s="39">
        <v>8.999999999999897E-3</v>
      </c>
      <c r="L221" s="3" t="b">
        <f t="shared" si="9"/>
        <v>1</v>
      </c>
    </row>
    <row r="222" spans="1:12" x14ac:dyDescent="0.25">
      <c r="A222" s="1">
        <v>10</v>
      </c>
      <c r="B222" s="1">
        <v>2</v>
      </c>
      <c r="C222" s="1">
        <v>13080</v>
      </c>
      <c r="D222" s="3">
        <f t="shared" si="10"/>
        <v>3</v>
      </c>
      <c r="E222" s="3">
        <f t="shared" si="11"/>
        <v>2</v>
      </c>
      <c r="F222" s="38">
        <v>57</v>
      </c>
      <c r="G222" s="38">
        <v>61</v>
      </c>
      <c r="H222" s="39">
        <v>0.15</v>
      </c>
      <c r="I222" s="39">
        <v>0.65700000000000003</v>
      </c>
      <c r="J222" s="39">
        <v>0.19</v>
      </c>
      <c r="K222" s="39">
        <v>2.9999999999998916E-3</v>
      </c>
      <c r="L222" s="3" t="b">
        <f t="shared" si="9"/>
        <v>1</v>
      </c>
    </row>
    <row r="223" spans="1:12" x14ac:dyDescent="0.25">
      <c r="A223" s="1">
        <v>10</v>
      </c>
      <c r="B223" s="1">
        <v>3</v>
      </c>
      <c r="C223" s="1">
        <v>13140</v>
      </c>
      <c r="D223" s="3">
        <f t="shared" si="10"/>
        <v>3</v>
      </c>
      <c r="E223" s="3">
        <f t="shared" si="11"/>
        <v>2</v>
      </c>
      <c r="F223" s="38">
        <v>51</v>
      </c>
      <c r="G223" s="38">
        <v>51</v>
      </c>
      <c r="H223" s="39">
        <v>0.13</v>
      </c>
      <c r="I223" s="39">
        <v>0.67300000000000004</v>
      </c>
      <c r="J223" s="39">
        <v>0.19</v>
      </c>
      <c r="K223" s="39">
        <v>6.9999999999998952E-3</v>
      </c>
      <c r="L223" s="3" t="b">
        <f t="shared" si="9"/>
        <v>1</v>
      </c>
    </row>
    <row r="224" spans="1:12" x14ac:dyDescent="0.25">
      <c r="A224" s="1">
        <v>10</v>
      </c>
      <c r="B224" s="1">
        <v>4</v>
      </c>
      <c r="C224" s="1">
        <v>13200</v>
      </c>
      <c r="D224" s="3">
        <f t="shared" si="10"/>
        <v>3</v>
      </c>
      <c r="E224" s="3">
        <f t="shared" si="11"/>
        <v>2</v>
      </c>
      <c r="F224" s="38">
        <v>50</v>
      </c>
      <c r="G224" s="38">
        <v>51</v>
      </c>
      <c r="H224" s="39">
        <v>0.13</v>
      </c>
      <c r="I224" s="39">
        <v>0.67500000000000004</v>
      </c>
      <c r="J224" s="39">
        <v>0.19</v>
      </c>
      <c r="K224" s="39">
        <v>4.9999999999998934E-3</v>
      </c>
      <c r="L224" s="3" t="b">
        <f t="shared" si="9"/>
        <v>1</v>
      </c>
    </row>
    <row r="225" spans="1:12" x14ac:dyDescent="0.25">
      <c r="A225" s="1">
        <v>10</v>
      </c>
      <c r="B225" s="1">
        <v>5</v>
      </c>
      <c r="C225" s="1">
        <v>13260</v>
      </c>
      <c r="D225" s="3">
        <f t="shared" si="10"/>
        <v>3</v>
      </c>
      <c r="E225" s="3">
        <f t="shared" si="11"/>
        <v>2</v>
      </c>
      <c r="F225" s="38">
        <v>53</v>
      </c>
      <c r="G225" s="38">
        <v>51</v>
      </c>
      <c r="H225" s="39">
        <v>0.13</v>
      </c>
      <c r="I225" s="39">
        <v>0.67100000000000004</v>
      </c>
      <c r="J225" s="39">
        <v>0.19</v>
      </c>
      <c r="K225" s="39">
        <v>8.999999999999897E-3</v>
      </c>
      <c r="L225" s="3" t="b">
        <f t="shared" si="9"/>
        <v>1</v>
      </c>
    </row>
    <row r="226" spans="1:12" x14ac:dyDescent="0.25">
      <c r="A226" s="1">
        <v>10</v>
      </c>
      <c r="B226" s="1">
        <v>6</v>
      </c>
      <c r="C226" s="1">
        <v>13320</v>
      </c>
      <c r="D226" s="3">
        <f t="shared" si="10"/>
        <v>3</v>
      </c>
      <c r="E226" s="3">
        <f t="shared" si="11"/>
        <v>2</v>
      </c>
      <c r="F226" s="38">
        <v>59</v>
      </c>
      <c r="G226" s="38">
        <v>51</v>
      </c>
      <c r="H226" s="39">
        <v>0.12</v>
      </c>
      <c r="I226" s="39">
        <v>0.68300000000000005</v>
      </c>
      <c r="J226" s="39">
        <v>0.19</v>
      </c>
      <c r="K226" s="39">
        <v>6.9999999999998952E-3</v>
      </c>
      <c r="L226" s="3" t="b">
        <f t="shared" si="9"/>
        <v>1</v>
      </c>
    </row>
    <row r="227" spans="1:12" x14ac:dyDescent="0.25">
      <c r="A227" s="1">
        <v>10</v>
      </c>
      <c r="B227" s="1">
        <v>7</v>
      </c>
      <c r="C227" s="1">
        <v>13380</v>
      </c>
      <c r="D227" s="3">
        <f t="shared" si="10"/>
        <v>3</v>
      </c>
      <c r="E227" s="3">
        <f t="shared" si="11"/>
        <v>2</v>
      </c>
      <c r="F227" s="38">
        <v>79</v>
      </c>
      <c r="G227" s="38">
        <v>71</v>
      </c>
      <c r="H227" s="39">
        <v>0.13</v>
      </c>
      <c r="I227" s="39">
        <v>0.67500000000000004</v>
      </c>
      <c r="J227" s="39">
        <v>0.19</v>
      </c>
      <c r="K227" s="39">
        <v>4.9999999999998934E-3</v>
      </c>
      <c r="L227" s="3" t="b">
        <f t="shared" si="9"/>
        <v>1</v>
      </c>
    </row>
    <row r="228" spans="1:12" x14ac:dyDescent="0.25">
      <c r="A228" s="1">
        <v>10</v>
      </c>
      <c r="B228" s="1">
        <v>8</v>
      </c>
      <c r="C228" s="1">
        <v>13440</v>
      </c>
      <c r="D228" s="3">
        <f t="shared" si="10"/>
        <v>3</v>
      </c>
      <c r="E228" s="3">
        <f t="shared" si="11"/>
        <v>2</v>
      </c>
      <c r="F228" s="38">
        <v>115</v>
      </c>
      <c r="G228" s="38">
        <v>132</v>
      </c>
      <c r="H228" s="39">
        <v>0.12</v>
      </c>
      <c r="I228" s="39">
        <v>0.67900000000000005</v>
      </c>
      <c r="J228" s="39">
        <v>0.19</v>
      </c>
      <c r="K228" s="39">
        <v>1.0999999999999899E-2</v>
      </c>
      <c r="L228" s="3" t="b">
        <f t="shared" si="9"/>
        <v>1</v>
      </c>
    </row>
    <row r="229" spans="1:12" x14ac:dyDescent="0.25">
      <c r="A229" s="1">
        <v>10</v>
      </c>
      <c r="B229" s="1">
        <v>9</v>
      </c>
      <c r="C229" s="1">
        <v>13500</v>
      </c>
      <c r="D229" s="3">
        <f t="shared" si="10"/>
        <v>3</v>
      </c>
      <c r="E229" s="3">
        <f t="shared" si="11"/>
        <v>2</v>
      </c>
      <c r="F229" s="38">
        <v>131</v>
      </c>
      <c r="G229" s="38">
        <v>223</v>
      </c>
      <c r="H229" s="39">
        <v>0.13</v>
      </c>
      <c r="I229" s="39">
        <v>0.67300000000000004</v>
      </c>
      <c r="J229" s="39">
        <v>0.19</v>
      </c>
      <c r="K229" s="39">
        <v>6.9999999999998952E-3</v>
      </c>
      <c r="L229" s="3" t="b">
        <f t="shared" si="9"/>
        <v>1</v>
      </c>
    </row>
    <row r="230" spans="1:12" x14ac:dyDescent="0.25">
      <c r="A230" s="1">
        <v>10</v>
      </c>
      <c r="B230" s="1">
        <v>10</v>
      </c>
      <c r="C230" s="1">
        <v>13560</v>
      </c>
      <c r="D230" s="3">
        <f t="shared" si="10"/>
        <v>3</v>
      </c>
      <c r="E230" s="3">
        <f t="shared" si="11"/>
        <v>2</v>
      </c>
      <c r="F230" s="38">
        <v>135</v>
      </c>
      <c r="G230" s="38">
        <v>253</v>
      </c>
      <c r="H230" s="39">
        <v>0.12</v>
      </c>
      <c r="I230" s="39">
        <v>0.67600000000000005</v>
      </c>
      <c r="J230" s="39">
        <v>0.19</v>
      </c>
      <c r="K230" s="39">
        <v>1.4000000000000012E-2</v>
      </c>
      <c r="L230" s="3" t="b">
        <f t="shared" si="9"/>
        <v>1</v>
      </c>
    </row>
    <row r="231" spans="1:12" x14ac:dyDescent="0.25">
      <c r="A231" s="1">
        <v>10</v>
      </c>
      <c r="B231" s="1">
        <v>11</v>
      </c>
      <c r="C231" s="1">
        <v>13620</v>
      </c>
      <c r="D231" s="3">
        <f t="shared" si="10"/>
        <v>3</v>
      </c>
      <c r="E231" s="3">
        <f t="shared" si="11"/>
        <v>2</v>
      </c>
      <c r="F231" s="38">
        <v>135</v>
      </c>
      <c r="G231" s="38">
        <v>263</v>
      </c>
      <c r="H231" s="39">
        <v>0.13</v>
      </c>
      <c r="I231" s="39">
        <v>0.67200000000000004</v>
      </c>
      <c r="J231" s="39">
        <v>0.19</v>
      </c>
      <c r="K231" s="39">
        <v>8.0000000000000071E-3</v>
      </c>
      <c r="L231" s="3" t="b">
        <f t="shared" si="9"/>
        <v>1</v>
      </c>
    </row>
    <row r="232" spans="1:12" x14ac:dyDescent="0.25">
      <c r="A232" s="1">
        <v>10</v>
      </c>
      <c r="B232" s="1">
        <v>12</v>
      </c>
      <c r="C232" s="1">
        <v>13680</v>
      </c>
      <c r="D232" s="3">
        <f t="shared" si="10"/>
        <v>3</v>
      </c>
      <c r="E232" s="3">
        <f t="shared" si="11"/>
        <v>2</v>
      </c>
      <c r="F232" s="38">
        <v>136</v>
      </c>
      <c r="G232" s="38">
        <v>263</v>
      </c>
      <c r="H232" s="39">
        <v>0.15</v>
      </c>
      <c r="I232" s="39">
        <v>0.65700000000000003</v>
      </c>
      <c r="J232" s="39">
        <v>0.19</v>
      </c>
      <c r="K232" s="39">
        <v>2.9999999999998916E-3</v>
      </c>
      <c r="L232" s="3" t="b">
        <f t="shared" si="9"/>
        <v>1</v>
      </c>
    </row>
    <row r="233" spans="1:12" x14ac:dyDescent="0.25">
      <c r="A233" s="1">
        <v>10</v>
      </c>
      <c r="B233" s="1">
        <v>13</v>
      </c>
      <c r="C233" s="1">
        <v>13740</v>
      </c>
      <c r="D233" s="3">
        <f t="shared" si="10"/>
        <v>3</v>
      </c>
      <c r="E233" s="3">
        <f t="shared" si="11"/>
        <v>2</v>
      </c>
      <c r="F233" s="38">
        <v>123</v>
      </c>
      <c r="G233" s="38">
        <v>253</v>
      </c>
      <c r="H233" s="39">
        <v>0.16</v>
      </c>
      <c r="I233" s="39">
        <v>0.64900000000000002</v>
      </c>
      <c r="J233" s="39">
        <v>0.18</v>
      </c>
      <c r="K233" s="39">
        <v>1.0999999999999899E-2</v>
      </c>
      <c r="L233" s="3" t="b">
        <f t="shared" si="9"/>
        <v>1</v>
      </c>
    </row>
    <row r="234" spans="1:12" x14ac:dyDescent="0.25">
      <c r="A234" s="1">
        <v>10</v>
      </c>
      <c r="B234" s="1">
        <v>14</v>
      </c>
      <c r="C234" s="1">
        <v>13800</v>
      </c>
      <c r="D234" s="3">
        <f t="shared" si="10"/>
        <v>3</v>
      </c>
      <c r="E234" s="3">
        <f t="shared" si="11"/>
        <v>2</v>
      </c>
      <c r="F234" s="38">
        <v>117</v>
      </c>
      <c r="G234" s="38">
        <v>243</v>
      </c>
      <c r="H234" s="39">
        <v>0.16</v>
      </c>
      <c r="I234" s="39">
        <v>0.65</v>
      </c>
      <c r="J234" s="39">
        <v>0.18</v>
      </c>
      <c r="K234" s="39">
        <v>1.0000000000000009E-2</v>
      </c>
      <c r="L234" s="3" t="b">
        <f t="shared" si="9"/>
        <v>1</v>
      </c>
    </row>
    <row r="235" spans="1:12" x14ac:dyDescent="0.25">
      <c r="A235" s="1">
        <v>10</v>
      </c>
      <c r="B235" s="1">
        <v>15</v>
      </c>
      <c r="C235" s="1">
        <v>13860</v>
      </c>
      <c r="D235" s="3">
        <f t="shared" si="10"/>
        <v>3</v>
      </c>
      <c r="E235" s="3">
        <f t="shared" si="11"/>
        <v>2</v>
      </c>
      <c r="F235" s="38">
        <v>120</v>
      </c>
      <c r="G235" s="38">
        <v>243</v>
      </c>
      <c r="H235" s="39">
        <v>0.15</v>
      </c>
      <c r="I235" s="39">
        <v>0.65300000000000002</v>
      </c>
      <c r="J235" s="39">
        <v>0.19</v>
      </c>
      <c r="K235" s="39">
        <v>6.9999999999998952E-3</v>
      </c>
      <c r="L235" s="3" t="b">
        <f t="shared" si="9"/>
        <v>1</v>
      </c>
    </row>
    <row r="236" spans="1:12" x14ac:dyDescent="0.25">
      <c r="A236" s="1">
        <v>10</v>
      </c>
      <c r="B236" s="1">
        <v>16</v>
      </c>
      <c r="C236" s="1">
        <v>13920</v>
      </c>
      <c r="D236" s="3">
        <f t="shared" si="10"/>
        <v>3</v>
      </c>
      <c r="E236" s="3">
        <f t="shared" si="11"/>
        <v>2</v>
      </c>
      <c r="F236" s="38">
        <v>116</v>
      </c>
      <c r="G236" s="38">
        <v>243</v>
      </c>
      <c r="H236" s="39">
        <v>0.17</v>
      </c>
      <c r="I236" s="39">
        <v>0.64200000000000002</v>
      </c>
      <c r="J236" s="39">
        <v>0.18</v>
      </c>
      <c r="K236" s="39">
        <v>8.0000000000000071E-3</v>
      </c>
      <c r="L236" s="3" t="b">
        <f t="shared" si="9"/>
        <v>1</v>
      </c>
    </row>
    <row r="237" spans="1:12" x14ac:dyDescent="0.25">
      <c r="A237" s="1">
        <v>10</v>
      </c>
      <c r="B237" s="1">
        <v>17</v>
      </c>
      <c r="C237" s="1">
        <v>13980</v>
      </c>
      <c r="D237" s="3">
        <f t="shared" si="10"/>
        <v>3</v>
      </c>
      <c r="E237" s="3">
        <f t="shared" si="11"/>
        <v>2</v>
      </c>
      <c r="F237" s="38">
        <v>109</v>
      </c>
      <c r="G237" s="38">
        <v>253</v>
      </c>
      <c r="H237" s="39">
        <v>0.18</v>
      </c>
      <c r="I237" s="39">
        <v>0.63500000000000001</v>
      </c>
      <c r="J237" s="39">
        <v>0.18</v>
      </c>
      <c r="K237" s="39">
        <v>5.0000000000001155E-3</v>
      </c>
      <c r="L237" s="3" t="b">
        <f t="shared" si="9"/>
        <v>1</v>
      </c>
    </row>
    <row r="238" spans="1:12" x14ac:dyDescent="0.25">
      <c r="A238" s="1">
        <v>10</v>
      </c>
      <c r="B238" s="1">
        <v>18</v>
      </c>
      <c r="C238" s="1">
        <v>14040</v>
      </c>
      <c r="D238" s="3">
        <f t="shared" si="10"/>
        <v>3</v>
      </c>
      <c r="E238" s="3">
        <f t="shared" si="11"/>
        <v>2</v>
      </c>
      <c r="F238" s="38">
        <v>106</v>
      </c>
      <c r="G238" s="38">
        <v>253</v>
      </c>
      <c r="H238" s="39">
        <v>0.18</v>
      </c>
      <c r="I238" s="39">
        <v>0.63500000000000001</v>
      </c>
      <c r="J238" s="39">
        <v>0.18</v>
      </c>
      <c r="K238" s="39">
        <v>5.0000000000001155E-3</v>
      </c>
      <c r="L238" s="3" t="b">
        <f t="shared" si="9"/>
        <v>1</v>
      </c>
    </row>
    <row r="239" spans="1:12" x14ac:dyDescent="0.25">
      <c r="A239" s="1">
        <v>10</v>
      </c>
      <c r="B239" s="1">
        <v>19</v>
      </c>
      <c r="C239" s="1">
        <v>14100</v>
      </c>
      <c r="D239" s="3">
        <f t="shared" si="10"/>
        <v>3</v>
      </c>
      <c r="E239" s="3">
        <f t="shared" si="11"/>
        <v>2</v>
      </c>
      <c r="F239" s="38">
        <v>115</v>
      </c>
      <c r="G239" s="38">
        <v>243</v>
      </c>
      <c r="H239" s="39">
        <v>0.18</v>
      </c>
      <c r="I239" s="39">
        <v>0.63100000000000001</v>
      </c>
      <c r="J239" s="39">
        <v>0.18</v>
      </c>
      <c r="K239" s="39">
        <v>9.000000000000119E-3</v>
      </c>
      <c r="L239" s="3" t="b">
        <f t="shared" si="9"/>
        <v>1</v>
      </c>
    </row>
    <row r="240" spans="1:12" x14ac:dyDescent="0.25">
      <c r="A240" s="1">
        <v>10</v>
      </c>
      <c r="B240" s="1">
        <v>20</v>
      </c>
      <c r="C240" s="1">
        <v>14160</v>
      </c>
      <c r="D240" s="3">
        <f t="shared" si="10"/>
        <v>3</v>
      </c>
      <c r="E240" s="3">
        <f t="shared" si="11"/>
        <v>2</v>
      </c>
      <c r="F240" s="38">
        <v>105</v>
      </c>
      <c r="G240" s="38">
        <v>223</v>
      </c>
      <c r="H240" s="39">
        <v>0.17</v>
      </c>
      <c r="I240" s="39">
        <v>0.64100000000000001</v>
      </c>
      <c r="J240" s="39">
        <v>0.18</v>
      </c>
      <c r="K240" s="39">
        <v>8.999999999999897E-3</v>
      </c>
      <c r="L240" s="3" t="b">
        <f t="shared" si="9"/>
        <v>1</v>
      </c>
    </row>
    <row r="241" spans="1:12" x14ac:dyDescent="0.25">
      <c r="A241" s="1">
        <v>10</v>
      </c>
      <c r="B241" s="1">
        <v>21</v>
      </c>
      <c r="C241" s="1">
        <v>14220</v>
      </c>
      <c r="D241" s="3">
        <f t="shared" si="10"/>
        <v>3</v>
      </c>
      <c r="E241" s="3">
        <f t="shared" si="11"/>
        <v>2</v>
      </c>
      <c r="F241" s="38">
        <v>96</v>
      </c>
      <c r="G241" s="38">
        <v>182</v>
      </c>
      <c r="H241" s="39">
        <v>0.18</v>
      </c>
      <c r="I241" s="39">
        <v>0.63500000000000001</v>
      </c>
      <c r="J241" s="39">
        <v>0.18</v>
      </c>
      <c r="K241" s="39">
        <v>5.0000000000001155E-3</v>
      </c>
      <c r="L241" s="3" t="b">
        <f t="shared" si="9"/>
        <v>1</v>
      </c>
    </row>
    <row r="242" spans="1:12" x14ac:dyDescent="0.25">
      <c r="A242" s="1">
        <v>10</v>
      </c>
      <c r="B242" s="1">
        <v>22</v>
      </c>
      <c r="C242" s="1">
        <v>14280</v>
      </c>
      <c r="D242" s="3">
        <f t="shared" si="10"/>
        <v>3</v>
      </c>
      <c r="E242" s="3">
        <f t="shared" si="11"/>
        <v>2</v>
      </c>
      <c r="F242" s="38">
        <v>91</v>
      </c>
      <c r="G242" s="38">
        <v>162</v>
      </c>
      <c r="H242" s="39">
        <v>0.2</v>
      </c>
      <c r="I242" s="39">
        <v>0.61899999999999999</v>
      </c>
      <c r="J242" s="39">
        <v>0.18</v>
      </c>
      <c r="K242" s="39">
        <v>1.0000000000001119E-3</v>
      </c>
      <c r="L242" s="3" t="b">
        <f t="shared" si="9"/>
        <v>1</v>
      </c>
    </row>
    <row r="243" spans="1:12" x14ac:dyDescent="0.25">
      <c r="A243" s="1">
        <v>10</v>
      </c>
      <c r="B243" s="1">
        <v>23</v>
      </c>
      <c r="C243" s="1">
        <v>14340</v>
      </c>
      <c r="D243" s="3">
        <f t="shared" si="10"/>
        <v>3</v>
      </c>
      <c r="E243" s="3">
        <f t="shared" si="11"/>
        <v>2</v>
      </c>
      <c r="F243" s="38">
        <v>85</v>
      </c>
      <c r="G243" s="38">
        <v>122</v>
      </c>
      <c r="H243" s="39">
        <v>0.17</v>
      </c>
      <c r="I243" s="39">
        <v>0.64300000000000002</v>
      </c>
      <c r="J243" s="39">
        <v>0.18</v>
      </c>
      <c r="K243" s="39">
        <v>6.9999999999998952E-3</v>
      </c>
      <c r="L243" s="3" t="b">
        <f t="shared" si="9"/>
        <v>1</v>
      </c>
    </row>
    <row r="244" spans="1:12" x14ac:dyDescent="0.25">
      <c r="A244" s="1">
        <v>11</v>
      </c>
      <c r="B244" s="1">
        <v>0</v>
      </c>
      <c r="C244" s="1">
        <v>14400</v>
      </c>
      <c r="D244" s="3">
        <f t="shared" si="10"/>
        <v>4</v>
      </c>
      <c r="E244" s="3">
        <f t="shared" si="11"/>
        <v>2</v>
      </c>
      <c r="F244" s="38">
        <v>67</v>
      </c>
      <c r="G244" s="38">
        <v>101</v>
      </c>
      <c r="H244" s="39">
        <v>0.17</v>
      </c>
      <c r="I244" s="39">
        <v>0.63800000000000001</v>
      </c>
      <c r="J244" s="39">
        <v>0.18</v>
      </c>
      <c r="K244" s="39">
        <v>1.2000000000000011E-2</v>
      </c>
      <c r="L244" s="3" t="b">
        <f t="shared" si="9"/>
        <v>1</v>
      </c>
    </row>
    <row r="245" spans="1:12" x14ac:dyDescent="0.25">
      <c r="A245" s="1">
        <v>11</v>
      </c>
      <c r="B245" s="1">
        <v>1</v>
      </c>
      <c r="C245" s="1">
        <v>14460</v>
      </c>
      <c r="D245" s="3">
        <f t="shared" si="10"/>
        <v>4</v>
      </c>
      <c r="E245" s="3">
        <f t="shared" si="11"/>
        <v>2</v>
      </c>
      <c r="F245" s="38">
        <v>68</v>
      </c>
      <c r="G245" s="38">
        <v>81</v>
      </c>
      <c r="H245" s="39">
        <v>0.17</v>
      </c>
      <c r="I245" s="39">
        <v>0.64100000000000001</v>
      </c>
      <c r="J245" s="39">
        <v>0.18</v>
      </c>
      <c r="K245" s="39">
        <v>8.999999999999897E-3</v>
      </c>
      <c r="L245" s="3" t="b">
        <f t="shared" si="9"/>
        <v>1</v>
      </c>
    </row>
    <row r="246" spans="1:12" x14ac:dyDescent="0.25">
      <c r="A246" s="1">
        <v>11</v>
      </c>
      <c r="B246" s="1">
        <v>2</v>
      </c>
      <c r="C246" s="1">
        <v>14520</v>
      </c>
      <c r="D246" s="3">
        <f t="shared" si="10"/>
        <v>4</v>
      </c>
      <c r="E246" s="3">
        <f t="shared" si="11"/>
        <v>2</v>
      </c>
      <c r="F246" s="38">
        <v>57</v>
      </c>
      <c r="G246" s="38">
        <v>61</v>
      </c>
      <c r="H246" s="39">
        <v>0.15</v>
      </c>
      <c r="I246" s="39">
        <v>0.65700000000000003</v>
      </c>
      <c r="J246" s="39">
        <v>0.19</v>
      </c>
      <c r="K246" s="39">
        <v>2.9999999999998916E-3</v>
      </c>
      <c r="L246" s="3" t="b">
        <f t="shared" si="9"/>
        <v>1</v>
      </c>
    </row>
    <row r="247" spans="1:12" x14ac:dyDescent="0.25">
      <c r="A247" s="1">
        <v>11</v>
      </c>
      <c r="B247" s="1">
        <v>3</v>
      </c>
      <c r="C247" s="1">
        <v>14580</v>
      </c>
      <c r="D247" s="3">
        <f t="shared" si="10"/>
        <v>4</v>
      </c>
      <c r="E247" s="3">
        <f t="shared" si="11"/>
        <v>2</v>
      </c>
      <c r="F247" s="38">
        <v>53</v>
      </c>
      <c r="G247" s="38">
        <v>51</v>
      </c>
      <c r="H247" s="39">
        <v>0.13</v>
      </c>
      <c r="I247" s="39">
        <v>0.67300000000000004</v>
      </c>
      <c r="J247" s="39">
        <v>0.19</v>
      </c>
      <c r="K247" s="39">
        <v>6.9999999999998952E-3</v>
      </c>
      <c r="L247" s="3" t="b">
        <f t="shared" si="9"/>
        <v>1</v>
      </c>
    </row>
    <row r="248" spans="1:12" x14ac:dyDescent="0.25">
      <c r="A248" s="1">
        <v>11</v>
      </c>
      <c r="B248" s="1">
        <v>4</v>
      </c>
      <c r="C248" s="1">
        <v>14640</v>
      </c>
      <c r="D248" s="3">
        <f t="shared" si="10"/>
        <v>4</v>
      </c>
      <c r="E248" s="3">
        <f t="shared" si="11"/>
        <v>2</v>
      </c>
      <c r="F248" s="38">
        <v>55</v>
      </c>
      <c r="G248" s="38">
        <v>51</v>
      </c>
      <c r="H248" s="39">
        <v>0.13</v>
      </c>
      <c r="I248" s="39">
        <v>0.67500000000000004</v>
      </c>
      <c r="J248" s="39">
        <v>0.19</v>
      </c>
      <c r="K248" s="39">
        <v>4.9999999999998934E-3</v>
      </c>
      <c r="L248" s="3" t="b">
        <f t="shared" si="9"/>
        <v>1</v>
      </c>
    </row>
    <row r="249" spans="1:12" x14ac:dyDescent="0.25">
      <c r="A249" s="1">
        <v>11</v>
      </c>
      <c r="B249" s="1">
        <v>5</v>
      </c>
      <c r="C249" s="1">
        <v>14700</v>
      </c>
      <c r="D249" s="3">
        <f t="shared" si="10"/>
        <v>4</v>
      </c>
      <c r="E249" s="3">
        <f t="shared" si="11"/>
        <v>2</v>
      </c>
      <c r="F249" s="38">
        <v>54</v>
      </c>
      <c r="G249" s="38">
        <v>51</v>
      </c>
      <c r="H249" s="39">
        <v>0.13</v>
      </c>
      <c r="I249" s="39">
        <v>0.67100000000000004</v>
      </c>
      <c r="J249" s="39">
        <v>0.19</v>
      </c>
      <c r="K249" s="39">
        <v>8.999999999999897E-3</v>
      </c>
      <c r="L249" s="3" t="b">
        <f t="shared" si="9"/>
        <v>1</v>
      </c>
    </row>
    <row r="250" spans="1:12" x14ac:dyDescent="0.25">
      <c r="A250" s="1">
        <v>11</v>
      </c>
      <c r="B250" s="1">
        <v>6</v>
      </c>
      <c r="C250" s="1">
        <v>14760</v>
      </c>
      <c r="D250" s="3">
        <f t="shared" si="10"/>
        <v>4</v>
      </c>
      <c r="E250" s="3">
        <f t="shared" si="11"/>
        <v>2</v>
      </c>
      <c r="F250" s="38">
        <v>61</v>
      </c>
      <c r="G250" s="38">
        <v>51</v>
      </c>
      <c r="H250" s="39">
        <v>0.12</v>
      </c>
      <c r="I250" s="39">
        <v>0.68300000000000005</v>
      </c>
      <c r="J250" s="39">
        <v>0.19</v>
      </c>
      <c r="K250" s="39">
        <v>6.9999999999998952E-3</v>
      </c>
      <c r="L250" s="3" t="b">
        <f t="shared" si="9"/>
        <v>1</v>
      </c>
    </row>
    <row r="251" spans="1:12" x14ac:dyDescent="0.25">
      <c r="A251" s="1">
        <v>11</v>
      </c>
      <c r="B251" s="1">
        <v>7</v>
      </c>
      <c r="C251" s="1">
        <v>14820</v>
      </c>
      <c r="D251" s="3">
        <f t="shared" si="10"/>
        <v>4</v>
      </c>
      <c r="E251" s="3">
        <f t="shared" si="11"/>
        <v>2</v>
      </c>
      <c r="F251" s="38">
        <v>85</v>
      </c>
      <c r="G251" s="38">
        <v>71</v>
      </c>
      <c r="H251" s="39">
        <v>0.13</v>
      </c>
      <c r="I251" s="39">
        <v>0.67500000000000004</v>
      </c>
      <c r="J251" s="39">
        <v>0.19</v>
      </c>
      <c r="K251" s="39">
        <v>4.9999999999998934E-3</v>
      </c>
      <c r="L251" s="3" t="b">
        <f t="shared" si="9"/>
        <v>1</v>
      </c>
    </row>
    <row r="252" spans="1:12" x14ac:dyDescent="0.25">
      <c r="A252" s="1">
        <v>11</v>
      </c>
      <c r="B252" s="1">
        <v>8</v>
      </c>
      <c r="C252" s="1">
        <v>14880</v>
      </c>
      <c r="D252" s="3">
        <f t="shared" si="10"/>
        <v>4</v>
      </c>
      <c r="E252" s="3">
        <f t="shared" si="11"/>
        <v>2</v>
      </c>
      <c r="F252" s="38">
        <v>113</v>
      </c>
      <c r="G252" s="38">
        <v>132</v>
      </c>
      <c r="H252" s="39">
        <v>0.12</v>
      </c>
      <c r="I252" s="39">
        <v>0.67900000000000005</v>
      </c>
      <c r="J252" s="39">
        <v>0.19</v>
      </c>
      <c r="K252" s="39">
        <v>1.0999999999999899E-2</v>
      </c>
      <c r="L252" s="3" t="b">
        <f t="shared" si="9"/>
        <v>1</v>
      </c>
    </row>
    <row r="253" spans="1:12" x14ac:dyDescent="0.25">
      <c r="A253" s="1">
        <v>11</v>
      </c>
      <c r="B253" s="1">
        <v>9</v>
      </c>
      <c r="C253" s="1">
        <v>14940</v>
      </c>
      <c r="D253" s="3">
        <f t="shared" si="10"/>
        <v>4</v>
      </c>
      <c r="E253" s="3">
        <f t="shared" si="11"/>
        <v>2</v>
      </c>
      <c r="F253" s="38">
        <v>137</v>
      </c>
      <c r="G253" s="38">
        <v>223</v>
      </c>
      <c r="H253" s="39">
        <v>0.13</v>
      </c>
      <c r="I253" s="39">
        <v>0.67300000000000004</v>
      </c>
      <c r="J253" s="39">
        <v>0.19</v>
      </c>
      <c r="K253" s="39">
        <v>6.9999999999998952E-3</v>
      </c>
      <c r="L253" s="3" t="b">
        <f t="shared" si="9"/>
        <v>1</v>
      </c>
    </row>
    <row r="254" spans="1:12" x14ac:dyDescent="0.25">
      <c r="A254" s="1">
        <v>11</v>
      </c>
      <c r="B254" s="1">
        <v>10</v>
      </c>
      <c r="C254" s="1">
        <v>15000</v>
      </c>
      <c r="D254" s="3">
        <f t="shared" si="10"/>
        <v>4</v>
      </c>
      <c r="E254" s="3">
        <f t="shared" si="11"/>
        <v>2</v>
      </c>
      <c r="F254" s="38">
        <v>145</v>
      </c>
      <c r="G254" s="38">
        <v>253</v>
      </c>
      <c r="H254" s="39">
        <v>0.12</v>
      </c>
      <c r="I254" s="39">
        <v>0.67600000000000005</v>
      </c>
      <c r="J254" s="39">
        <v>0.19</v>
      </c>
      <c r="K254" s="39">
        <v>1.4000000000000012E-2</v>
      </c>
      <c r="L254" s="3" t="b">
        <f t="shared" si="9"/>
        <v>1</v>
      </c>
    </row>
    <row r="255" spans="1:12" x14ac:dyDescent="0.25">
      <c r="A255" s="1">
        <v>11</v>
      </c>
      <c r="B255" s="1">
        <v>11</v>
      </c>
      <c r="C255" s="1">
        <v>15060</v>
      </c>
      <c r="D255" s="3">
        <f t="shared" si="10"/>
        <v>4</v>
      </c>
      <c r="E255" s="3">
        <f t="shared" si="11"/>
        <v>2</v>
      </c>
      <c r="F255" s="38">
        <v>146</v>
      </c>
      <c r="G255" s="38">
        <v>263</v>
      </c>
      <c r="H255" s="39">
        <v>0.13</v>
      </c>
      <c r="I255" s="39">
        <v>0.67200000000000004</v>
      </c>
      <c r="J255" s="39">
        <v>0.19</v>
      </c>
      <c r="K255" s="39">
        <v>8.0000000000000071E-3</v>
      </c>
      <c r="L255" s="3" t="b">
        <f t="shared" si="9"/>
        <v>1</v>
      </c>
    </row>
    <row r="256" spans="1:12" x14ac:dyDescent="0.25">
      <c r="A256" s="1">
        <v>11</v>
      </c>
      <c r="B256" s="1">
        <v>12</v>
      </c>
      <c r="C256" s="1">
        <v>15120</v>
      </c>
      <c r="D256" s="3">
        <f t="shared" si="10"/>
        <v>4</v>
      </c>
      <c r="E256" s="3">
        <f t="shared" si="11"/>
        <v>2</v>
      </c>
      <c r="F256" s="38">
        <v>133</v>
      </c>
      <c r="G256" s="38">
        <v>263</v>
      </c>
      <c r="H256" s="39">
        <v>0.15</v>
      </c>
      <c r="I256" s="39">
        <v>0.65700000000000003</v>
      </c>
      <c r="J256" s="39">
        <v>0.19</v>
      </c>
      <c r="K256" s="39">
        <v>2.9999999999998916E-3</v>
      </c>
      <c r="L256" s="3" t="b">
        <f t="shared" si="9"/>
        <v>1</v>
      </c>
    </row>
    <row r="257" spans="1:12" x14ac:dyDescent="0.25">
      <c r="A257" s="1">
        <v>11</v>
      </c>
      <c r="B257" s="1">
        <v>13</v>
      </c>
      <c r="C257" s="1">
        <v>15180</v>
      </c>
      <c r="D257" s="3">
        <f t="shared" si="10"/>
        <v>4</v>
      </c>
      <c r="E257" s="3">
        <f t="shared" si="11"/>
        <v>2</v>
      </c>
      <c r="F257" s="38">
        <v>126</v>
      </c>
      <c r="G257" s="38">
        <v>253</v>
      </c>
      <c r="H257" s="39">
        <v>0.16</v>
      </c>
      <c r="I257" s="39">
        <v>0.64900000000000002</v>
      </c>
      <c r="J257" s="39">
        <v>0.18</v>
      </c>
      <c r="K257" s="39">
        <v>1.0999999999999899E-2</v>
      </c>
      <c r="L257" s="3" t="b">
        <f t="shared" si="9"/>
        <v>1</v>
      </c>
    </row>
    <row r="258" spans="1:12" x14ac:dyDescent="0.25">
      <c r="A258" s="1">
        <v>11</v>
      </c>
      <c r="B258" s="1">
        <v>14</v>
      </c>
      <c r="C258" s="1">
        <v>15240</v>
      </c>
      <c r="D258" s="3">
        <f t="shared" si="10"/>
        <v>4</v>
      </c>
      <c r="E258" s="3">
        <f t="shared" si="11"/>
        <v>2</v>
      </c>
      <c r="F258" s="38">
        <v>129</v>
      </c>
      <c r="G258" s="38">
        <v>243</v>
      </c>
      <c r="H258" s="39">
        <v>0.16</v>
      </c>
      <c r="I258" s="39">
        <v>0.65</v>
      </c>
      <c r="J258" s="39">
        <v>0.18</v>
      </c>
      <c r="K258" s="39">
        <v>1.0000000000000009E-2</v>
      </c>
      <c r="L258" s="3" t="b">
        <f t="shared" si="9"/>
        <v>1</v>
      </c>
    </row>
    <row r="259" spans="1:12" x14ac:dyDescent="0.25">
      <c r="A259" s="1">
        <v>11</v>
      </c>
      <c r="B259" s="1">
        <v>15</v>
      </c>
      <c r="C259" s="1">
        <v>15300</v>
      </c>
      <c r="D259" s="3">
        <f t="shared" si="10"/>
        <v>4</v>
      </c>
      <c r="E259" s="3">
        <f t="shared" si="11"/>
        <v>2</v>
      </c>
      <c r="F259" s="38">
        <v>127</v>
      </c>
      <c r="G259" s="38">
        <v>243</v>
      </c>
      <c r="H259" s="39">
        <v>0.15</v>
      </c>
      <c r="I259" s="39">
        <v>0.65300000000000002</v>
      </c>
      <c r="J259" s="39">
        <v>0.19</v>
      </c>
      <c r="K259" s="39">
        <v>6.9999999999998952E-3</v>
      </c>
      <c r="L259" s="3" t="b">
        <f t="shared" si="9"/>
        <v>1</v>
      </c>
    </row>
    <row r="260" spans="1:12" x14ac:dyDescent="0.25">
      <c r="A260" s="1">
        <v>11</v>
      </c>
      <c r="B260" s="1">
        <v>16</v>
      </c>
      <c r="C260" s="1">
        <v>15360</v>
      </c>
      <c r="D260" s="3">
        <f t="shared" si="10"/>
        <v>4</v>
      </c>
      <c r="E260" s="3">
        <f t="shared" si="11"/>
        <v>2</v>
      </c>
      <c r="F260" s="38">
        <v>120</v>
      </c>
      <c r="G260" s="38">
        <v>243</v>
      </c>
      <c r="H260" s="39">
        <v>0.17</v>
      </c>
      <c r="I260" s="39">
        <v>0.64200000000000002</v>
      </c>
      <c r="J260" s="39">
        <v>0.18</v>
      </c>
      <c r="K260" s="39">
        <v>8.0000000000000071E-3</v>
      </c>
      <c r="L260" s="3" t="b">
        <f t="shared" ref="L260:L323" si="12">SUM(H260:K260)=1</f>
        <v>1</v>
      </c>
    </row>
    <row r="261" spans="1:12" x14ac:dyDescent="0.25">
      <c r="A261" s="1">
        <v>11</v>
      </c>
      <c r="B261" s="1">
        <v>17</v>
      </c>
      <c r="C261" s="1">
        <v>15420</v>
      </c>
      <c r="D261" s="3">
        <f t="shared" ref="D261:D324" si="13">IF(MOD(A261,7)=0,7,MOD(A261,7))</f>
        <v>4</v>
      </c>
      <c r="E261" s="3">
        <f t="shared" ref="E261:E324" si="14">CEILING((C261+0.001)/(7*24*60),1)</f>
        <v>2</v>
      </c>
      <c r="F261" s="38">
        <v>115</v>
      </c>
      <c r="G261" s="38">
        <v>253</v>
      </c>
      <c r="H261" s="39">
        <v>0.18</v>
      </c>
      <c r="I261" s="39">
        <v>0.63500000000000001</v>
      </c>
      <c r="J261" s="39">
        <v>0.18</v>
      </c>
      <c r="K261" s="39">
        <v>5.0000000000001155E-3</v>
      </c>
      <c r="L261" s="3" t="b">
        <f t="shared" si="12"/>
        <v>1</v>
      </c>
    </row>
    <row r="262" spans="1:12" x14ac:dyDescent="0.25">
      <c r="A262" s="1">
        <v>11</v>
      </c>
      <c r="B262" s="1">
        <v>18</v>
      </c>
      <c r="C262" s="1">
        <v>15480</v>
      </c>
      <c r="D262" s="3">
        <f t="shared" si="13"/>
        <v>4</v>
      </c>
      <c r="E262" s="3">
        <f t="shared" si="14"/>
        <v>2</v>
      </c>
      <c r="F262" s="38">
        <v>114</v>
      </c>
      <c r="G262" s="38">
        <v>253</v>
      </c>
      <c r="H262" s="39">
        <v>0.18</v>
      </c>
      <c r="I262" s="39">
        <v>0.63500000000000001</v>
      </c>
      <c r="J262" s="39">
        <v>0.18</v>
      </c>
      <c r="K262" s="39">
        <v>5.0000000000001155E-3</v>
      </c>
      <c r="L262" s="3" t="b">
        <f t="shared" si="12"/>
        <v>1</v>
      </c>
    </row>
    <row r="263" spans="1:12" x14ac:dyDescent="0.25">
      <c r="A263" s="1">
        <v>11</v>
      </c>
      <c r="B263" s="1">
        <v>19</v>
      </c>
      <c r="C263" s="1">
        <v>15540</v>
      </c>
      <c r="D263" s="3">
        <f t="shared" si="13"/>
        <v>4</v>
      </c>
      <c r="E263" s="3">
        <f t="shared" si="14"/>
        <v>2</v>
      </c>
      <c r="F263" s="38">
        <v>121</v>
      </c>
      <c r="G263" s="38">
        <v>243</v>
      </c>
      <c r="H263" s="39">
        <v>0.18</v>
      </c>
      <c r="I263" s="39">
        <v>0.63100000000000001</v>
      </c>
      <c r="J263" s="39">
        <v>0.18</v>
      </c>
      <c r="K263" s="39">
        <v>9.000000000000119E-3</v>
      </c>
      <c r="L263" s="3" t="b">
        <f t="shared" si="12"/>
        <v>1</v>
      </c>
    </row>
    <row r="264" spans="1:12" x14ac:dyDescent="0.25">
      <c r="A264" s="1">
        <v>11</v>
      </c>
      <c r="B264" s="1">
        <v>20</v>
      </c>
      <c r="C264" s="1">
        <v>15600</v>
      </c>
      <c r="D264" s="3">
        <f t="shared" si="13"/>
        <v>4</v>
      </c>
      <c r="E264" s="3">
        <f t="shared" si="14"/>
        <v>2</v>
      </c>
      <c r="F264" s="38">
        <v>107</v>
      </c>
      <c r="G264" s="38">
        <v>223</v>
      </c>
      <c r="H264" s="39">
        <v>0.17</v>
      </c>
      <c r="I264" s="39">
        <v>0.64100000000000001</v>
      </c>
      <c r="J264" s="39">
        <v>0.18</v>
      </c>
      <c r="K264" s="39">
        <v>8.999999999999897E-3</v>
      </c>
      <c r="L264" s="3" t="b">
        <f t="shared" si="12"/>
        <v>1</v>
      </c>
    </row>
    <row r="265" spans="1:12" x14ac:dyDescent="0.25">
      <c r="A265" s="1">
        <v>11</v>
      </c>
      <c r="B265" s="1">
        <v>21</v>
      </c>
      <c r="C265" s="1">
        <v>15660</v>
      </c>
      <c r="D265" s="3">
        <f t="shared" si="13"/>
        <v>4</v>
      </c>
      <c r="E265" s="3">
        <f t="shared" si="14"/>
        <v>2</v>
      </c>
      <c r="F265" s="38">
        <v>104</v>
      </c>
      <c r="G265" s="38">
        <v>182</v>
      </c>
      <c r="H265" s="39">
        <v>0.18</v>
      </c>
      <c r="I265" s="39">
        <v>0.63500000000000001</v>
      </c>
      <c r="J265" s="39">
        <v>0.18</v>
      </c>
      <c r="K265" s="39">
        <v>5.0000000000001155E-3</v>
      </c>
      <c r="L265" s="3" t="b">
        <f t="shared" si="12"/>
        <v>1</v>
      </c>
    </row>
    <row r="266" spans="1:12" x14ac:dyDescent="0.25">
      <c r="A266" s="1">
        <v>11</v>
      </c>
      <c r="B266" s="1">
        <v>22</v>
      </c>
      <c r="C266" s="1">
        <v>15720</v>
      </c>
      <c r="D266" s="3">
        <f t="shared" si="13"/>
        <v>4</v>
      </c>
      <c r="E266" s="3">
        <f t="shared" si="14"/>
        <v>2</v>
      </c>
      <c r="F266" s="38">
        <v>95</v>
      </c>
      <c r="G266" s="38">
        <v>162</v>
      </c>
      <c r="H266" s="39">
        <v>0.2</v>
      </c>
      <c r="I266" s="39">
        <v>0.61899999999999999</v>
      </c>
      <c r="J266" s="39">
        <v>0.18</v>
      </c>
      <c r="K266" s="39">
        <v>1.0000000000001119E-3</v>
      </c>
      <c r="L266" s="3" t="b">
        <f t="shared" si="12"/>
        <v>1</v>
      </c>
    </row>
    <row r="267" spans="1:12" x14ac:dyDescent="0.25">
      <c r="A267" s="1">
        <v>11</v>
      </c>
      <c r="B267" s="1">
        <v>23</v>
      </c>
      <c r="C267" s="1">
        <v>15780</v>
      </c>
      <c r="D267" s="3">
        <f t="shared" si="13"/>
        <v>4</v>
      </c>
      <c r="E267" s="3">
        <f t="shared" si="14"/>
        <v>2</v>
      </c>
      <c r="F267" s="38">
        <v>92</v>
      </c>
      <c r="G267" s="38">
        <v>122</v>
      </c>
      <c r="H267" s="39">
        <v>0.17</v>
      </c>
      <c r="I267" s="39">
        <v>0.64300000000000002</v>
      </c>
      <c r="J267" s="39">
        <v>0.18</v>
      </c>
      <c r="K267" s="39">
        <v>6.9999999999998952E-3</v>
      </c>
      <c r="L267" s="3" t="b">
        <f t="shared" si="12"/>
        <v>1</v>
      </c>
    </row>
    <row r="268" spans="1:12" x14ac:dyDescent="0.25">
      <c r="A268" s="1">
        <v>12</v>
      </c>
      <c r="B268" s="1">
        <v>0</v>
      </c>
      <c r="C268" s="1">
        <v>15840</v>
      </c>
      <c r="D268" s="3">
        <f t="shared" si="13"/>
        <v>5</v>
      </c>
      <c r="E268" s="3">
        <f t="shared" si="14"/>
        <v>2</v>
      </c>
      <c r="F268" s="38">
        <v>67</v>
      </c>
      <c r="G268" s="38">
        <v>101</v>
      </c>
      <c r="H268" s="39">
        <v>0.17</v>
      </c>
      <c r="I268" s="39">
        <v>0.63800000000000001</v>
      </c>
      <c r="J268" s="39">
        <v>0.18</v>
      </c>
      <c r="K268" s="39">
        <v>1.2000000000000011E-2</v>
      </c>
      <c r="L268" s="3" t="b">
        <f t="shared" si="12"/>
        <v>1</v>
      </c>
    </row>
    <row r="269" spans="1:12" x14ac:dyDescent="0.25">
      <c r="A269" s="1">
        <v>12</v>
      </c>
      <c r="B269" s="1">
        <v>1</v>
      </c>
      <c r="C269" s="1">
        <v>15900</v>
      </c>
      <c r="D269" s="3">
        <f t="shared" si="13"/>
        <v>5</v>
      </c>
      <c r="E269" s="3">
        <f t="shared" si="14"/>
        <v>2</v>
      </c>
      <c r="F269" s="38">
        <v>65</v>
      </c>
      <c r="G269" s="38">
        <v>81</v>
      </c>
      <c r="H269" s="39">
        <v>0.17</v>
      </c>
      <c r="I269" s="39">
        <v>0.64100000000000001</v>
      </c>
      <c r="J269" s="39">
        <v>0.18</v>
      </c>
      <c r="K269" s="39">
        <v>8.999999999999897E-3</v>
      </c>
      <c r="L269" s="3" t="b">
        <f t="shared" si="12"/>
        <v>1</v>
      </c>
    </row>
    <row r="270" spans="1:12" x14ac:dyDescent="0.25">
      <c r="A270" s="1">
        <v>12</v>
      </c>
      <c r="B270" s="1">
        <v>2</v>
      </c>
      <c r="C270" s="1">
        <v>15960</v>
      </c>
      <c r="D270" s="3">
        <f t="shared" si="13"/>
        <v>5</v>
      </c>
      <c r="E270" s="3">
        <f t="shared" si="14"/>
        <v>2</v>
      </c>
      <c r="F270" s="38">
        <v>57</v>
      </c>
      <c r="G270" s="38">
        <v>61</v>
      </c>
      <c r="H270" s="39">
        <v>0.15</v>
      </c>
      <c r="I270" s="39">
        <v>0.65700000000000003</v>
      </c>
      <c r="J270" s="39">
        <v>0.19</v>
      </c>
      <c r="K270" s="39">
        <v>2.9999999999998916E-3</v>
      </c>
      <c r="L270" s="3" t="b">
        <f t="shared" si="12"/>
        <v>1</v>
      </c>
    </row>
    <row r="271" spans="1:12" x14ac:dyDescent="0.25">
      <c r="A271" s="1">
        <v>12</v>
      </c>
      <c r="B271" s="1">
        <v>3</v>
      </c>
      <c r="C271" s="1">
        <v>16020</v>
      </c>
      <c r="D271" s="3">
        <f t="shared" si="13"/>
        <v>5</v>
      </c>
      <c r="E271" s="3">
        <f t="shared" si="14"/>
        <v>2</v>
      </c>
      <c r="F271" s="38">
        <v>54</v>
      </c>
      <c r="G271" s="38">
        <v>51</v>
      </c>
      <c r="H271" s="39">
        <v>0.13</v>
      </c>
      <c r="I271" s="39">
        <v>0.67300000000000004</v>
      </c>
      <c r="J271" s="39">
        <v>0.19</v>
      </c>
      <c r="K271" s="39">
        <v>6.9999999999998952E-3</v>
      </c>
      <c r="L271" s="3" t="b">
        <f t="shared" si="12"/>
        <v>1</v>
      </c>
    </row>
    <row r="272" spans="1:12" x14ac:dyDescent="0.25">
      <c r="A272" s="1">
        <v>12</v>
      </c>
      <c r="B272" s="1">
        <v>4</v>
      </c>
      <c r="C272" s="1">
        <v>16080</v>
      </c>
      <c r="D272" s="3">
        <f t="shared" si="13"/>
        <v>5</v>
      </c>
      <c r="E272" s="3">
        <f t="shared" si="14"/>
        <v>2</v>
      </c>
      <c r="F272" s="38">
        <v>51</v>
      </c>
      <c r="G272" s="38">
        <v>51</v>
      </c>
      <c r="H272" s="39">
        <v>0.13</v>
      </c>
      <c r="I272" s="39">
        <v>0.67500000000000004</v>
      </c>
      <c r="J272" s="39">
        <v>0.19</v>
      </c>
      <c r="K272" s="39">
        <v>4.9999999999998934E-3</v>
      </c>
      <c r="L272" s="3" t="b">
        <f t="shared" si="12"/>
        <v>1</v>
      </c>
    </row>
    <row r="273" spans="1:12" x14ac:dyDescent="0.25">
      <c r="A273" s="1">
        <v>12</v>
      </c>
      <c r="B273" s="1">
        <v>5</v>
      </c>
      <c r="C273" s="1">
        <v>16140</v>
      </c>
      <c r="D273" s="3">
        <f t="shared" si="13"/>
        <v>5</v>
      </c>
      <c r="E273" s="3">
        <f t="shared" si="14"/>
        <v>2</v>
      </c>
      <c r="F273" s="38">
        <v>54</v>
      </c>
      <c r="G273" s="38">
        <v>51</v>
      </c>
      <c r="H273" s="39">
        <v>0.13</v>
      </c>
      <c r="I273" s="39">
        <v>0.67100000000000004</v>
      </c>
      <c r="J273" s="39">
        <v>0.19</v>
      </c>
      <c r="K273" s="39">
        <v>8.999999999999897E-3</v>
      </c>
      <c r="L273" s="3" t="b">
        <f t="shared" si="12"/>
        <v>1</v>
      </c>
    </row>
    <row r="274" spans="1:12" x14ac:dyDescent="0.25">
      <c r="A274" s="1">
        <v>12</v>
      </c>
      <c r="B274" s="1">
        <v>6</v>
      </c>
      <c r="C274" s="1">
        <v>16200</v>
      </c>
      <c r="D274" s="3">
        <f t="shared" si="13"/>
        <v>5</v>
      </c>
      <c r="E274" s="3">
        <f t="shared" si="14"/>
        <v>2</v>
      </c>
      <c r="F274" s="38">
        <v>62</v>
      </c>
      <c r="G274" s="38">
        <v>51</v>
      </c>
      <c r="H274" s="39">
        <v>0.12</v>
      </c>
      <c r="I274" s="39">
        <v>0.68300000000000005</v>
      </c>
      <c r="J274" s="39">
        <v>0.19</v>
      </c>
      <c r="K274" s="39">
        <v>6.9999999999998952E-3</v>
      </c>
      <c r="L274" s="3" t="b">
        <f t="shared" si="12"/>
        <v>1</v>
      </c>
    </row>
    <row r="275" spans="1:12" x14ac:dyDescent="0.25">
      <c r="A275" s="1">
        <v>12</v>
      </c>
      <c r="B275" s="1">
        <v>7</v>
      </c>
      <c r="C275" s="1">
        <v>16260</v>
      </c>
      <c r="D275" s="3">
        <f t="shared" si="13"/>
        <v>5</v>
      </c>
      <c r="E275" s="3">
        <f t="shared" si="14"/>
        <v>2</v>
      </c>
      <c r="F275" s="38">
        <v>83</v>
      </c>
      <c r="G275" s="38">
        <v>71</v>
      </c>
      <c r="H275" s="39">
        <v>0.13</v>
      </c>
      <c r="I275" s="39">
        <v>0.67500000000000004</v>
      </c>
      <c r="J275" s="39">
        <v>0.19</v>
      </c>
      <c r="K275" s="39">
        <v>4.9999999999998934E-3</v>
      </c>
      <c r="L275" s="3" t="b">
        <f t="shared" si="12"/>
        <v>1</v>
      </c>
    </row>
    <row r="276" spans="1:12" x14ac:dyDescent="0.25">
      <c r="A276" s="1">
        <v>12</v>
      </c>
      <c r="B276" s="1">
        <v>8</v>
      </c>
      <c r="C276" s="1">
        <v>16320</v>
      </c>
      <c r="D276" s="3">
        <f t="shared" si="13"/>
        <v>5</v>
      </c>
      <c r="E276" s="3">
        <f t="shared" si="14"/>
        <v>2</v>
      </c>
      <c r="F276" s="38">
        <v>111</v>
      </c>
      <c r="G276" s="38">
        <v>132</v>
      </c>
      <c r="H276" s="39">
        <v>0.12</v>
      </c>
      <c r="I276" s="39">
        <v>0.67900000000000005</v>
      </c>
      <c r="J276" s="39">
        <v>0.19</v>
      </c>
      <c r="K276" s="39">
        <v>1.0999999999999899E-2</v>
      </c>
      <c r="L276" s="3" t="b">
        <f t="shared" si="12"/>
        <v>1</v>
      </c>
    </row>
    <row r="277" spans="1:12" x14ac:dyDescent="0.25">
      <c r="A277" s="1">
        <v>12</v>
      </c>
      <c r="B277" s="1">
        <v>9</v>
      </c>
      <c r="C277" s="1">
        <v>16380</v>
      </c>
      <c r="D277" s="3">
        <f t="shared" si="13"/>
        <v>5</v>
      </c>
      <c r="E277" s="3">
        <f t="shared" si="14"/>
        <v>2</v>
      </c>
      <c r="F277" s="38">
        <v>130</v>
      </c>
      <c r="G277" s="38">
        <v>223</v>
      </c>
      <c r="H277" s="39">
        <v>0.13</v>
      </c>
      <c r="I277" s="39">
        <v>0.67300000000000004</v>
      </c>
      <c r="J277" s="39">
        <v>0.19</v>
      </c>
      <c r="K277" s="39">
        <v>6.9999999999998952E-3</v>
      </c>
      <c r="L277" s="3" t="b">
        <f t="shared" si="12"/>
        <v>1</v>
      </c>
    </row>
    <row r="278" spans="1:12" x14ac:dyDescent="0.25">
      <c r="A278" s="1">
        <v>12</v>
      </c>
      <c r="B278" s="1">
        <v>10</v>
      </c>
      <c r="C278" s="1">
        <v>16440</v>
      </c>
      <c r="D278" s="3">
        <f t="shared" si="13"/>
        <v>5</v>
      </c>
      <c r="E278" s="3">
        <f t="shared" si="14"/>
        <v>2</v>
      </c>
      <c r="F278" s="38">
        <v>149</v>
      </c>
      <c r="G278" s="38">
        <v>253</v>
      </c>
      <c r="H278" s="39">
        <v>0.12</v>
      </c>
      <c r="I278" s="39">
        <v>0.67600000000000005</v>
      </c>
      <c r="J278" s="39">
        <v>0.19</v>
      </c>
      <c r="K278" s="39">
        <v>1.4000000000000012E-2</v>
      </c>
      <c r="L278" s="3" t="b">
        <f t="shared" si="12"/>
        <v>1</v>
      </c>
    </row>
    <row r="279" spans="1:12" x14ac:dyDescent="0.25">
      <c r="A279" s="1">
        <v>12</v>
      </c>
      <c r="B279" s="1">
        <v>11</v>
      </c>
      <c r="C279" s="1">
        <v>16500</v>
      </c>
      <c r="D279" s="3">
        <f t="shared" si="13"/>
        <v>5</v>
      </c>
      <c r="E279" s="3">
        <f t="shared" si="14"/>
        <v>2</v>
      </c>
      <c r="F279" s="38">
        <v>143</v>
      </c>
      <c r="G279" s="38">
        <v>263</v>
      </c>
      <c r="H279" s="39">
        <v>0.13</v>
      </c>
      <c r="I279" s="39">
        <v>0.67200000000000004</v>
      </c>
      <c r="J279" s="39">
        <v>0.19</v>
      </c>
      <c r="K279" s="39">
        <v>8.0000000000000071E-3</v>
      </c>
      <c r="L279" s="3" t="b">
        <f t="shared" si="12"/>
        <v>1</v>
      </c>
    </row>
    <row r="280" spans="1:12" x14ac:dyDescent="0.25">
      <c r="A280" s="1">
        <v>12</v>
      </c>
      <c r="B280" s="1">
        <v>12</v>
      </c>
      <c r="C280" s="1">
        <v>16560</v>
      </c>
      <c r="D280" s="3">
        <f t="shared" si="13"/>
        <v>5</v>
      </c>
      <c r="E280" s="3">
        <f t="shared" si="14"/>
        <v>2</v>
      </c>
      <c r="F280" s="38">
        <v>131</v>
      </c>
      <c r="G280" s="38">
        <v>263</v>
      </c>
      <c r="H280" s="39">
        <v>0.15</v>
      </c>
      <c r="I280" s="39">
        <v>0.65700000000000003</v>
      </c>
      <c r="J280" s="39">
        <v>0.19</v>
      </c>
      <c r="K280" s="39">
        <v>2.9999999999998916E-3</v>
      </c>
      <c r="L280" s="3" t="b">
        <f t="shared" si="12"/>
        <v>1</v>
      </c>
    </row>
    <row r="281" spans="1:12" x14ac:dyDescent="0.25">
      <c r="A281" s="1">
        <v>12</v>
      </c>
      <c r="B281" s="1">
        <v>13</v>
      </c>
      <c r="C281" s="1">
        <v>16620</v>
      </c>
      <c r="D281" s="3">
        <f t="shared" si="13"/>
        <v>5</v>
      </c>
      <c r="E281" s="3">
        <f t="shared" si="14"/>
        <v>2</v>
      </c>
      <c r="F281" s="38">
        <v>126</v>
      </c>
      <c r="G281" s="38">
        <v>253</v>
      </c>
      <c r="H281" s="39">
        <v>0.16</v>
      </c>
      <c r="I281" s="39">
        <v>0.64900000000000002</v>
      </c>
      <c r="J281" s="39">
        <v>0.18</v>
      </c>
      <c r="K281" s="39">
        <v>1.0999999999999899E-2</v>
      </c>
      <c r="L281" s="3" t="b">
        <f t="shared" si="12"/>
        <v>1</v>
      </c>
    </row>
    <row r="282" spans="1:12" x14ac:dyDescent="0.25">
      <c r="A282" s="1">
        <v>12</v>
      </c>
      <c r="B282" s="1">
        <v>14</v>
      </c>
      <c r="C282" s="1">
        <v>16680</v>
      </c>
      <c r="D282" s="3">
        <f t="shared" si="13"/>
        <v>5</v>
      </c>
      <c r="E282" s="3">
        <f t="shared" si="14"/>
        <v>2</v>
      </c>
      <c r="F282" s="38">
        <v>118</v>
      </c>
      <c r="G282" s="38">
        <v>243</v>
      </c>
      <c r="H282" s="39">
        <v>0.16</v>
      </c>
      <c r="I282" s="39">
        <v>0.65</v>
      </c>
      <c r="J282" s="39">
        <v>0.18</v>
      </c>
      <c r="K282" s="39">
        <v>1.0000000000000009E-2</v>
      </c>
      <c r="L282" s="3" t="b">
        <f t="shared" si="12"/>
        <v>1</v>
      </c>
    </row>
    <row r="283" spans="1:12" x14ac:dyDescent="0.25">
      <c r="A283" s="1">
        <v>12</v>
      </c>
      <c r="B283" s="1">
        <v>15</v>
      </c>
      <c r="C283" s="1">
        <v>16740</v>
      </c>
      <c r="D283" s="3">
        <f t="shared" si="13"/>
        <v>5</v>
      </c>
      <c r="E283" s="3">
        <f t="shared" si="14"/>
        <v>2</v>
      </c>
      <c r="F283" s="38">
        <v>119</v>
      </c>
      <c r="G283" s="38">
        <v>243</v>
      </c>
      <c r="H283" s="39">
        <v>0.15</v>
      </c>
      <c r="I283" s="39">
        <v>0.65300000000000002</v>
      </c>
      <c r="J283" s="39">
        <v>0.19</v>
      </c>
      <c r="K283" s="39">
        <v>6.9999999999998952E-3</v>
      </c>
      <c r="L283" s="3" t="b">
        <f t="shared" si="12"/>
        <v>1</v>
      </c>
    </row>
    <row r="284" spans="1:12" x14ac:dyDescent="0.25">
      <c r="A284" s="1">
        <v>12</v>
      </c>
      <c r="B284" s="1">
        <v>16</v>
      </c>
      <c r="C284" s="1">
        <v>16800</v>
      </c>
      <c r="D284" s="3">
        <f t="shared" si="13"/>
        <v>5</v>
      </c>
      <c r="E284" s="3">
        <f t="shared" si="14"/>
        <v>2</v>
      </c>
      <c r="F284" s="38">
        <v>125</v>
      </c>
      <c r="G284" s="38">
        <v>243</v>
      </c>
      <c r="H284" s="39">
        <v>0.17</v>
      </c>
      <c r="I284" s="39">
        <v>0.64200000000000002</v>
      </c>
      <c r="J284" s="39">
        <v>0.18</v>
      </c>
      <c r="K284" s="39">
        <v>8.0000000000000071E-3</v>
      </c>
      <c r="L284" s="3" t="b">
        <f t="shared" si="12"/>
        <v>1</v>
      </c>
    </row>
    <row r="285" spans="1:12" x14ac:dyDescent="0.25">
      <c r="A285" s="1">
        <v>12</v>
      </c>
      <c r="B285" s="1">
        <v>17</v>
      </c>
      <c r="C285" s="1">
        <v>16860</v>
      </c>
      <c r="D285" s="3">
        <f t="shared" si="13"/>
        <v>5</v>
      </c>
      <c r="E285" s="3">
        <f t="shared" si="14"/>
        <v>2</v>
      </c>
      <c r="F285" s="38">
        <v>113</v>
      </c>
      <c r="G285" s="38">
        <v>253</v>
      </c>
      <c r="H285" s="39">
        <v>0.18</v>
      </c>
      <c r="I285" s="39">
        <v>0.63500000000000001</v>
      </c>
      <c r="J285" s="39">
        <v>0.18</v>
      </c>
      <c r="K285" s="39">
        <v>5.0000000000001155E-3</v>
      </c>
      <c r="L285" s="3" t="b">
        <f t="shared" si="12"/>
        <v>1</v>
      </c>
    </row>
    <row r="286" spans="1:12" x14ac:dyDescent="0.25">
      <c r="A286" s="1">
        <v>12</v>
      </c>
      <c r="B286" s="1">
        <v>18</v>
      </c>
      <c r="C286" s="1">
        <v>16920</v>
      </c>
      <c r="D286" s="3">
        <f t="shared" si="13"/>
        <v>5</v>
      </c>
      <c r="E286" s="3">
        <f t="shared" si="14"/>
        <v>2</v>
      </c>
      <c r="F286" s="38">
        <v>110</v>
      </c>
      <c r="G286" s="38">
        <v>253</v>
      </c>
      <c r="H286" s="39">
        <v>0.18</v>
      </c>
      <c r="I286" s="39">
        <v>0.63500000000000001</v>
      </c>
      <c r="J286" s="39">
        <v>0.18</v>
      </c>
      <c r="K286" s="39">
        <v>5.0000000000001155E-3</v>
      </c>
      <c r="L286" s="3" t="b">
        <f t="shared" si="12"/>
        <v>1</v>
      </c>
    </row>
    <row r="287" spans="1:12" x14ac:dyDescent="0.25">
      <c r="A287" s="1">
        <v>12</v>
      </c>
      <c r="B287" s="1">
        <v>19</v>
      </c>
      <c r="C287" s="1">
        <v>16980</v>
      </c>
      <c r="D287" s="3">
        <f t="shared" si="13"/>
        <v>5</v>
      </c>
      <c r="E287" s="3">
        <f t="shared" si="14"/>
        <v>2</v>
      </c>
      <c r="F287" s="38">
        <v>118</v>
      </c>
      <c r="G287" s="38">
        <v>243</v>
      </c>
      <c r="H287" s="39">
        <v>0.18</v>
      </c>
      <c r="I287" s="39">
        <v>0.63100000000000001</v>
      </c>
      <c r="J287" s="39">
        <v>0.18</v>
      </c>
      <c r="K287" s="39">
        <v>9.000000000000119E-3</v>
      </c>
      <c r="L287" s="3" t="b">
        <f t="shared" si="12"/>
        <v>1</v>
      </c>
    </row>
    <row r="288" spans="1:12" x14ac:dyDescent="0.25">
      <c r="A288" s="1">
        <v>12</v>
      </c>
      <c r="B288" s="1">
        <v>20</v>
      </c>
      <c r="C288" s="1">
        <v>17040</v>
      </c>
      <c r="D288" s="3">
        <f t="shared" si="13"/>
        <v>5</v>
      </c>
      <c r="E288" s="3">
        <f t="shared" si="14"/>
        <v>2</v>
      </c>
      <c r="F288" s="38">
        <v>107</v>
      </c>
      <c r="G288" s="38">
        <v>223</v>
      </c>
      <c r="H288" s="39">
        <v>0.17</v>
      </c>
      <c r="I288" s="39">
        <v>0.64100000000000001</v>
      </c>
      <c r="J288" s="39">
        <v>0.18</v>
      </c>
      <c r="K288" s="39">
        <v>8.999999999999897E-3</v>
      </c>
      <c r="L288" s="3" t="b">
        <f t="shared" si="12"/>
        <v>1</v>
      </c>
    </row>
    <row r="289" spans="1:12" x14ac:dyDescent="0.25">
      <c r="A289" s="1">
        <v>12</v>
      </c>
      <c r="B289" s="1">
        <v>21</v>
      </c>
      <c r="C289" s="1">
        <v>17100</v>
      </c>
      <c r="D289" s="3">
        <f t="shared" si="13"/>
        <v>5</v>
      </c>
      <c r="E289" s="3">
        <f t="shared" si="14"/>
        <v>2</v>
      </c>
      <c r="F289" s="38">
        <v>103</v>
      </c>
      <c r="G289" s="38">
        <v>182</v>
      </c>
      <c r="H289" s="39">
        <v>0.18</v>
      </c>
      <c r="I289" s="39">
        <v>0.63500000000000001</v>
      </c>
      <c r="J289" s="39">
        <v>0.18</v>
      </c>
      <c r="K289" s="39">
        <v>5.0000000000001155E-3</v>
      </c>
      <c r="L289" s="3" t="b">
        <f t="shared" si="12"/>
        <v>1</v>
      </c>
    </row>
    <row r="290" spans="1:12" x14ac:dyDescent="0.25">
      <c r="A290" s="1">
        <v>12</v>
      </c>
      <c r="B290" s="1">
        <v>22</v>
      </c>
      <c r="C290" s="1">
        <v>17160</v>
      </c>
      <c r="D290" s="3">
        <f t="shared" si="13"/>
        <v>5</v>
      </c>
      <c r="E290" s="3">
        <f t="shared" si="14"/>
        <v>2</v>
      </c>
      <c r="F290" s="38">
        <v>95</v>
      </c>
      <c r="G290" s="38">
        <v>162</v>
      </c>
      <c r="H290" s="39">
        <v>0.2</v>
      </c>
      <c r="I290" s="39">
        <v>0.61899999999999999</v>
      </c>
      <c r="J290" s="39">
        <v>0.18</v>
      </c>
      <c r="K290" s="39">
        <v>1.0000000000001119E-3</v>
      </c>
      <c r="L290" s="3" t="b">
        <f t="shared" si="12"/>
        <v>1</v>
      </c>
    </row>
    <row r="291" spans="1:12" x14ac:dyDescent="0.25">
      <c r="A291" s="1">
        <v>12</v>
      </c>
      <c r="B291" s="1">
        <v>23</v>
      </c>
      <c r="C291" s="1">
        <v>17220</v>
      </c>
      <c r="D291" s="3">
        <f t="shared" si="13"/>
        <v>5</v>
      </c>
      <c r="E291" s="3">
        <f t="shared" si="14"/>
        <v>2</v>
      </c>
      <c r="F291" s="38">
        <v>90</v>
      </c>
      <c r="G291" s="38">
        <v>122</v>
      </c>
      <c r="H291" s="39">
        <v>0.17</v>
      </c>
      <c r="I291" s="39">
        <v>0.64300000000000002</v>
      </c>
      <c r="J291" s="39">
        <v>0.18</v>
      </c>
      <c r="K291" s="39">
        <v>6.9999999999998952E-3</v>
      </c>
      <c r="L291" s="3" t="b">
        <f t="shared" si="12"/>
        <v>1</v>
      </c>
    </row>
    <row r="292" spans="1:12" x14ac:dyDescent="0.25">
      <c r="A292" s="1">
        <v>13</v>
      </c>
      <c r="B292" s="1">
        <v>0</v>
      </c>
      <c r="C292" s="1">
        <v>17280</v>
      </c>
      <c r="D292" s="3">
        <f t="shared" si="13"/>
        <v>6</v>
      </c>
      <c r="E292" s="3">
        <f t="shared" si="14"/>
        <v>2</v>
      </c>
      <c r="F292" s="38">
        <v>68</v>
      </c>
      <c r="G292" s="38">
        <v>94</v>
      </c>
      <c r="H292" s="39">
        <v>0.17</v>
      </c>
      <c r="I292" s="39">
        <v>0.63800000000000001</v>
      </c>
      <c r="J292" s="39">
        <v>0.18</v>
      </c>
      <c r="K292" s="39">
        <v>1.2000000000000011E-2</v>
      </c>
      <c r="L292" s="3" t="b">
        <f t="shared" si="12"/>
        <v>1</v>
      </c>
    </row>
    <row r="293" spans="1:12" x14ac:dyDescent="0.25">
      <c r="A293" s="1">
        <v>13</v>
      </c>
      <c r="B293" s="1">
        <v>1</v>
      </c>
      <c r="C293" s="1">
        <v>17340</v>
      </c>
      <c r="D293" s="3">
        <f t="shared" si="13"/>
        <v>6</v>
      </c>
      <c r="E293" s="3">
        <f t="shared" si="14"/>
        <v>2</v>
      </c>
      <c r="F293" s="38">
        <v>66</v>
      </c>
      <c r="G293" s="38">
        <v>75</v>
      </c>
      <c r="H293" s="39">
        <v>0.17</v>
      </c>
      <c r="I293" s="39">
        <v>0.64100000000000001</v>
      </c>
      <c r="J293" s="39">
        <v>0.18</v>
      </c>
      <c r="K293" s="39">
        <v>8.999999999999897E-3</v>
      </c>
      <c r="L293" s="3" t="b">
        <f t="shared" si="12"/>
        <v>1</v>
      </c>
    </row>
    <row r="294" spans="1:12" x14ac:dyDescent="0.25">
      <c r="A294" s="1">
        <v>13</v>
      </c>
      <c r="B294" s="1">
        <v>2</v>
      </c>
      <c r="C294" s="1">
        <v>17400</v>
      </c>
      <c r="D294" s="3">
        <f t="shared" si="13"/>
        <v>6</v>
      </c>
      <c r="E294" s="3">
        <f t="shared" si="14"/>
        <v>2</v>
      </c>
      <c r="F294" s="38">
        <v>56</v>
      </c>
      <c r="G294" s="38">
        <v>56</v>
      </c>
      <c r="H294" s="39">
        <v>0.15</v>
      </c>
      <c r="I294" s="39">
        <v>0.65700000000000003</v>
      </c>
      <c r="J294" s="39">
        <v>0.19</v>
      </c>
      <c r="K294" s="39">
        <v>2.9999999999998916E-3</v>
      </c>
      <c r="L294" s="3" t="b">
        <f t="shared" si="12"/>
        <v>1</v>
      </c>
    </row>
    <row r="295" spans="1:12" x14ac:dyDescent="0.25">
      <c r="A295" s="1">
        <v>13</v>
      </c>
      <c r="B295" s="1">
        <v>3</v>
      </c>
      <c r="C295" s="1">
        <v>17460</v>
      </c>
      <c r="D295" s="3">
        <f t="shared" si="13"/>
        <v>6</v>
      </c>
      <c r="E295" s="3">
        <f t="shared" si="14"/>
        <v>2</v>
      </c>
      <c r="F295" s="38">
        <v>55</v>
      </c>
      <c r="G295" s="38">
        <v>47</v>
      </c>
      <c r="H295" s="39">
        <v>0.13</v>
      </c>
      <c r="I295" s="39">
        <v>0.67300000000000004</v>
      </c>
      <c r="J295" s="39">
        <v>0.19</v>
      </c>
      <c r="K295" s="39">
        <v>6.9999999999998952E-3</v>
      </c>
      <c r="L295" s="3" t="b">
        <f t="shared" si="12"/>
        <v>1</v>
      </c>
    </row>
    <row r="296" spans="1:12" x14ac:dyDescent="0.25">
      <c r="A296" s="1">
        <v>13</v>
      </c>
      <c r="B296" s="1">
        <v>4</v>
      </c>
      <c r="C296" s="1">
        <v>17520</v>
      </c>
      <c r="D296" s="3">
        <f t="shared" si="13"/>
        <v>6</v>
      </c>
      <c r="E296" s="3">
        <f t="shared" si="14"/>
        <v>2</v>
      </c>
      <c r="F296" s="38">
        <v>53</v>
      </c>
      <c r="G296" s="38">
        <v>47</v>
      </c>
      <c r="H296" s="39">
        <v>0.13</v>
      </c>
      <c r="I296" s="39">
        <v>0.67500000000000004</v>
      </c>
      <c r="J296" s="39">
        <v>0.19</v>
      </c>
      <c r="K296" s="39">
        <v>4.9999999999998934E-3</v>
      </c>
      <c r="L296" s="3" t="b">
        <f t="shared" si="12"/>
        <v>1</v>
      </c>
    </row>
    <row r="297" spans="1:12" x14ac:dyDescent="0.25">
      <c r="A297" s="1">
        <v>13</v>
      </c>
      <c r="B297" s="1">
        <v>5</v>
      </c>
      <c r="C297" s="1">
        <v>17580</v>
      </c>
      <c r="D297" s="3">
        <f t="shared" si="13"/>
        <v>6</v>
      </c>
      <c r="E297" s="3">
        <f t="shared" si="14"/>
        <v>2</v>
      </c>
      <c r="F297" s="38">
        <v>54</v>
      </c>
      <c r="G297" s="38">
        <v>47</v>
      </c>
      <c r="H297" s="39">
        <v>0.13</v>
      </c>
      <c r="I297" s="39">
        <v>0.67100000000000004</v>
      </c>
      <c r="J297" s="39">
        <v>0.19</v>
      </c>
      <c r="K297" s="39">
        <v>8.999999999999897E-3</v>
      </c>
      <c r="L297" s="3" t="b">
        <f t="shared" si="12"/>
        <v>1</v>
      </c>
    </row>
    <row r="298" spans="1:12" x14ac:dyDescent="0.25">
      <c r="A298" s="1">
        <v>13</v>
      </c>
      <c r="B298" s="1">
        <v>6</v>
      </c>
      <c r="C298" s="1">
        <v>17640</v>
      </c>
      <c r="D298" s="3">
        <f t="shared" si="13"/>
        <v>6</v>
      </c>
      <c r="E298" s="3">
        <f t="shared" si="14"/>
        <v>2</v>
      </c>
      <c r="F298" s="38">
        <v>61</v>
      </c>
      <c r="G298" s="38">
        <v>47</v>
      </c>
      <c r="H298" s="39">
        <v>0.12</v>
      </c>
      <c r="I298" s="39">
        <v>0.68300000000000005</v>
      </c>
      <c r="J298" s="39">
        <v>0.19</v>
      </c>
      <c r="K298" s="39">
        <v>6.9999999999998952E-3</v>
      </c>
      <c r="L298" s="3" t="b">
        <f t="shared" si="12"/>
        <v>1</v>
      </c>
    </row>
    <row r="299" spans="1:12" x14ac:dyDescent="0.25">
      <c r="A299" s="1">
        <v>13</v>
      </c>
      <c r="B299" s="1">
        <v>7</v>
      </c>
      <c r="C299" s="1">
        <v>17700</v>
      </c>
      <c r="D299" s="3">
        <f t="shared" si="13"/>
        <v>6</v>
      </c>
      <c r="E299" s="3">
        <f t="shared" si="14"/>
        <v>2</v>
      </c>
      <c r="F299" s="38">
        <v>87</v>
      </c>
      <c r="G299" s="38">
        <v>66</v>
      </c>
      <c r="H299" s="39">
        <v>0.13</v>
      </c>
      <c r="I299" s="39">
        <v>0.67500000000000004</v>
      </c>
      <c r="J299" s="39">
        <v>0.19</v>
      </c>
      <c r="K299" s="39">
        <v>4.9999999999998934E-3</v>
      </c>
      <c r="L299" s="3" t="b">
        <f t="shared" si="12"/>
        <v>1</v>
      </c>
    </row>
    <row r="300" spans="1:12" x14ac:dyDescent="0.25">
      <c r="A300" s="1">
        <v>13</v>
      </c>
      <c r="B300" s="1">
        <v>8</v>
      </c>
      <c r="C300" s="1">
        <v>17760</v>
      </c>
      <c r="D300" s="3">
        <f t="shared" si="13"/>
        <v>6</v>
      </c>
      <c r="E300" s="3">
        <f t="shared" si="14"/>
        <v>2</v>
      </c>
      <c r="F300" s="38">
        <v>117</v>
      </c>
      <c r="G300" s="38">
        <v>122</v>
      </c>
      <c r="H300" s="39">
        <v>0.12</v>
      </c>
      <c r="I300" s="39">
        <v>0.67900000000000005</v>
      </c>
      <c r="J300" s="39">
        <v>0.19</v>
      </c>
      <c r="K300" s="39">
        <v>1.0999999999999899E-2</v>
      </c>
      <c r="L300" s="3" t="b">
        <f t="shared" si="12"/>
        <v>1</v>
      </c>
    </row>
    <row r="301" spans="1:12" x14ac:dyDescent="0.25">
      <c r="A301" s="1">
        <v>13</v>
      </c>
      <c r="B301" s="1">
        <v>9</v>
      </c>
      <c r="C301" s="1">
        <v>17820</v>
      </c>
      <c r="D301" s="3">
        <f t="shared" si="13"/>
        <v>6</v>
      </c>
      <c r="E301" s="3">
        <f t="shared" si="14"/>
        <v>2</v>
      </c>
      <c r="F301" s="38">
        <v>129</v>
      </c>
      <c r="G301" s="38">
        <v>207</v>
      </c>
      <c r="H301" s="39">
        <v>0.13</v>
      </c>
      <c r="I301" s="39">
        <v>0.67300000000000004</v>
      </c>
      <c r="J301" s="39">
        <v>0.19</v>
      </c>
      <c r="K301" s="39">
        <v>6.9999999999998952E-3</v>
      </c>
      <c r="L301" s="3" t="b">
        <f t="shared" si="12"/>
        <v>1</v>
      </c>
    </row>
    <row r="302" spans="1:12" x14ac:dyDescent="0.25">
      <c r="A302" s="1">
        <v>13</v>
      </c>
      <c r="B302" s="1">
        <v>10</v>
      </c>
      <c r="C302" s="1">
        <v>17880</v>
      </c>
      <c r="D302" s="3">
        <f t="shared" si="13"/>
        <v>6</v>
      </c>
      <c r="E302" s="3">
        <f t="shared" si="14"/>
        <v>2</v>
      </c>
      <c r="F302" s="38">
        <v>142</v>
      </c>
      <c r="G302" s="38">
        <v>235</v>
      </c>
      <c r="H302" s="39">
        <v>0.12</v>
      </c>
      <c r="I302" s="39">
        <v>0.67600000000000005</v>
      </c>
      <c r="J302" s="39">
        <v>0.19</v>
      </c>
      <c r="K302" s="39">
        <v>1.4000000000000012E-2</v>
      </c>
      <c r="L302" s="3" t="b">
        <f t="shared" si="12"/>
        <v>1</v>
      </c>
    </row>
    <row r="303" spans="1:12" x14ac:dyDescent="0.25">
      <c r="A303" s="1">
        <v>13</v>
      </c>
      <c r="B303" s="1">
        <v>11</v>
      </c>
      <c r="C303" s="1">
        <v>17940</v>
      </c>
      <c r="D303" s="3">
        <f t="shared" si="13"/>
        <v>6</v>
      </c>
      <c r="E303" s="3">
        <f t="shared" si="14"/>
        <v>2</v>
      </c>
      <c r="F303" s="38">
        <v>148</v>
      </c>
      <c r="G303" s="38">
        <v>245</v>
      </c>
      <c r="H303" s="39">
        <v>0.13</v>
      </c>
      <c r="I303" s="39">
        <v>0.67200000000000004</v>
      </c>
      <c r="J303" s="39">
        <v>0.19</v>
      </c>
      <c r="K303" s="39">
        <v>8.0000000000000071E-3</v>
      </c>
      <c r="L303" s="3" t="b">
        <f t="shared" si="12"/>
        <v>1</v>
      </c>
    </row>
    <row r="304" spans="1:12" x14ac:dyDescent="0.25">
      <c r="A304" s="1">
        <v>13</v>
      </c>
      <c r="B304" s="1">
        <v>12</v>
      </c>
      <c r="C304" s="1">
        <v>18000</v>
      </c>
      <c r="D304" s="3">
        <f t="shared" si="13"/>
        <v>6</v>
      </c>
      <c r="E304" s="3">
        <f t="shared" si="14"/>
        <v>2</v>
      </c>
      <c r="F304" s="38">
        <v>133</v>
      </c>
      <c r="G304" s="38">
        <v>245</v>
      </c>
      <c r="H304" s="39">
        <v>0.15</v>
      </c>
      <c r="I304" s="39">
        <v>0.65700000000000003</v>
      </c>
      <c r="J304" s="39">
        <v>0.19</v>
      </c>
      <c r="K304" s="39">
        <v>2.9999999999998916E-3</v>
      </c>
      <c r="L304" s="3" t="b">
        <f t="shared" si="12"/>
        <v>1</v>
      </c>
    </row>
    <row r="305" spans="1:12" x14ac:dyDescent="0.25">
      <c r="A305" s="1">
        <v>13</v>
      </c>
      <c r="B305" s="1">
        <v>13</v>
      </c>
      <c r="C305" s="1">
        <v>18060</v>
      </c>
      <c r="D305" s="3">
        <f t="shared" si="13"/>
        <v>6</v>
      </c>
      <c r="E305" s="3">
        <f t="shared" si="14"/>
        <v>2</v>
      </c>
      <c r="F305" s="38">
        <v>124</v>
      </c>
      <c r="G305" s="38">
        <v>235</v>
      </c>
      <c r="H305" s="39">
        <v>0.16</v>
      </c>
      <c r="I305" s="39">
        <v>0.64900000000000002</v>
      </c>
      <c r="J305" s="39">
        <v>0.18</v>
      </c>
      <c r="K305" s="39">
        <v>1.0999999999999899E-2</v>
      </c>
      <c r="L305" s="3" t="b">
        <f t="shared" si="12"/>
        <v>1</v>
      </c>
    </row>
    <row r="306" spans="1:12" x14ac:dyDescent="0.25">
      <c r="A306" s="1">
        <v>13</v>
      </c>
      <c r="B306" s="1">
        <v>14</v>
      </c>
      <c r="C306" s="1">
        <v>18120</v>
      </c>
      <c r="D306" s="3">
        <f t="shared" si="13"/>
        <v>6</v>
      </c>
      <c r="E306" s="3">
        <f t="shared" si="14"/>
        <v>2</v>
      </c>
      <c r="F306" s="38">
        <v>124</v>
      </c>
      <c r="G306" s="38">
        <v>226</v>
      </c>
      <c r="H306" s="39">
        <v>0.16</v>
      </c>
      <c r="I306" s="39">
        <v>0.65</v>
      </c>
      <c r="J306" s="39">
        <v>0.18</v>
      </c>
      <c r="K306" s="39">
        <v>1.0000000000000009E-2</v>
      </c>
      <c r="L306" s="3" t="b">
        <f t="shared" si="12"/>
        <v>1</v>
      </c>
    </row>
    <row r="307" spans="1:12" x14ac:dyDescent="0.25">
      <c r="A307" s="1">
        <v>13</v>
      </c>
      <c r="B307" s="1">
        <v>15</v>
      </c>
      <c r="C307" s="1">
        <v>18180</v>
      </c>
      <c r="D307" s="3">
        <f t="shared" si="13"/>
        <v>6</v>
      </c>
      <c r="E307" s="3">
        <f t="shared" si="14"/>
        <v>2</v>
      </c>
      <c r="F307" s="38">
        <v>125</v>
      </c>
      <c r="G307" s="38">
        <v>226</v>
      </c>
      <c r="H307" s="39">
        <v>0.15</v>
      </c>
      <c r="I307" s="39">
        <v>0.65300000000000002</v>
      </c>
      <c r="J307" s="39">
        <v>0.19</v>
      </c>
      <c r="K307" s="39">
        <v>6.9999999999998952E-3</v>
      </c>
      <c r="L307" s="3" t="b">
        <f t="shared" si="12"/>
        <v>1</v>
      </c>
    </row>
    <row r="308" spans="1:12" x14ac:dyDescent="0.25">
      <c r="A308" s="1">
        <v>13</v>
      </c>
      <c r="B308" s="1">
        <v>16</v>
      </c>
      <c r="C308" s="1">
        <v>18240</v>
      </c>
      <c r="D308" s="3">
        <f t="shared" si="13"/>
        <v>6</v>
      </c>
      <c r="E308" s="3">
        <f t="shared" si="14"/>
        <v>2</v>
      </c>
      <c r="F308" s="38">
        <v>132</v>
      </c>
      <c r="G308" s="38">
        <v>226</v>
      </c>
      <c r="H308" s="39">
        <v>0.17</v>
      </c>
      <c r="I308" s="39">
        <v>0.64200000000000002</v>
      </c>
      <c r="J308" s="39">
        <v>0.18</v>
      </c>
      <c r="K308" s="39">
        <v>8.0000000000000071E-3</v>
      </c>
      <c r="L308" s="3" t="b">
        <f t="shared" si="12"/>
        <v>1</v>
      </c>
    </row>
    <row r="309" spans="1:12" x14ac:dyDescent="0.25">
      <c r="A309" s="1">
        <v>13</v>
      </c>
      <c r="B309" s="1">
        <v>17</v>
      </c>
      <c r="C309" s="1">
        <v>18300</v>
      </c>
      <c r="D309" s="3">
        <f t="shared" si="13"/>
        <v>6</v>
      </c>
      <c r="E309" s="3">
        <f t="shared" si="14"/>
        <v>2</v>
      </c>
      <c r="F309" s="38">
        <v>111</v>
      </c>
      <c r="G309" s="38">
        <v>235</v>
      </c>
      <c r="H309" s="39">
        <v>0.18</v>
      </c>
      <c r="I309" s="39">
        <v>0.63500000000000001</v>
      </c>
      <c r="J309" s="39">
        <v>0.18</v>
      </c>
      <c r="K309" s="39">
        <v>5.0000000000001155E-3</v>
      </c>
      <c r="L309" s="3" t="b">
        <f t="shared" si="12"/>
        <v>1</v>
      </c>
    </row>
    <row r="310" spans="1:12" x14ac:dyDescent="0.25">
      <c r="A310" s="1">
        <v>13</v>
      </c>
      <c r="B310" s="1">
        <v>18</v>
      </c>
      <c r="C310" s="1">
        <v>18360</v>
      </c>
      <c r="D310" s="3">
        <f t="shared" si="13"/>
        <v>6</v>
      </c>
      <c r="E310" s="3">
        <f t="shared" si="14"/>
        <v>2</v>
      </c>
      <c r="F310" s="38">
        <v>115</v>
      </c>
      <c r="G310" s="38">
        <v>235</v>
      </c>
      <c r="H310" s="39">
        <v>0.18</v>
      </c>
      <c r="I310" s="39">
        <v>0.63500000000000001</v>
      </c>
      <c r="J310" s="39">
        <v>0.18</v>
      </c>
      <c r="K310" s="39">
        <v>5.0000000000001155E-3</v>
      </c>
      <c r="L310" s="3" t="b">
        <f t="shared" si="12"/>
        <v>1</v>
      </c>
    </row>
    <row r="311" spans="1:12" x14ac:dyDescent="0.25">
      <c r="A311" s="1">
        <v>13</v>
      </c>
      <c r="B311" s="1">
        <v>19</v>
      </c>
      <c r="C311" s="1">
        <v>18420</v>
      </c>
      <c r="D311" s="3">
        <f t="shared" si="13"/>
        <v>6</v>
      </c>
      <c r="E311" s="3">
        <f t="shared" si="14"/>
        <v>2</v>
      </c>
      <c r="F311" s="38">
        <v>110</v>
      </c>
      <c r="G311" s="38">
        <v>226</v>
      </c>
      <c r="H311" s="39">
        <v>0.18</v>
      </c>
      <c r="I311" s="39">
        <v>0.63100000000000001</v>
      </c>
      <c r="J311" s="39">
        <v>0.18</v>
      </c>
      <c r="K311" s="39">
        <v>9.000000000000119E-3</v>
      </c>
      <c r="L311" s="3" t="b">
        <f t="shared" si="12"/>
        <v>1</v>
      </c>
    </row>
    <row r="312" spans="1:12" x14ac:dyDescent="0.25">
      <c r="A312" s="1">
        <v>13</v>
      </c>
      <c r="B312" s="1">
        <v>20</v>
      </c>
      <c r="C312" s="1">
        <v>18480</v>
      </c>
      <c r="D312" s="3">
        <f t="shared" si="13"/>
        <v>6</v>
      </c>
      <c r="E312" s="3">
        <f t="shared" si="14"/>
        <v>2</v>
      </c>
      <c r="F312" s="38">
        <v>109</v>
      </c>
      <c r="G312" s="38">
        <v>207</v>
      </c>
      <c r="H312" s="39">
        <v>0.17</v>
      </c>
      <c r="I312" s="39">
        <v>0.64100000000000001</v>
      </c>
      <c r="J312" s="39">
        <v>0.18</v>
      </c>
      <c r="K312" s="39">
        <v>8.999999999999897E-3</v>
      </c>
      <c r="L312" s="3" t="b">
        <f t="shared" si="12"/>
        <v>1</v>
      </c>
    </row>
    <row r="313" spans="1:12" x14ac:dyDescent="0.25">
      <c r="A313" s="1">
        <v>13</v>
      </c>
      <c r="B313" s="1">
        <v>21</v>
      </c>
      <c r="C313" s="1">
        <v>18540</v>
      </c>
      <c r="D313" s="3">
        <f t="shared" si="13"/>
        <v>6</v>
      </c>
      <c r="E313" s="3">
        <f t="shared" si="14"/>
        <v>2</v>
      </c>
      <c r="F313" s="38">
        <v>101</v>
      </c>
      <c r="G313" s="38">
        <v>169</v>
      </c>
      <c r="H313" s="39">
        <v>0.18</v>
      </c>
      <c r="I313" s="39">
        <v>0.63500000000000001</v>
      </c>
      <c r="J313" s="39">
        <v>0.18</v>
      </c>
      <c r="K313" s="39">
        <v>5.0000000000001155E-3</v>
      </c>
      <c r="L313" s="3" t="b">
        <f t="shared" si="12"/>
        <v>1</v>
      </c>
    </row>
    <row r="314" spans="1:12" x14ac:dyDescent="0.25">
      <c r="A314" s="1">
        <v>13</v>
      </c>
      <c r="B314" s="1">
        <v>22</v>
      </c>
      <c r="C314" s="1">
        <v>18600</v>
      </c>
      <c r="D314" s="3">
        <f t="shared" si="13"/>
        <v>6</v>
      </c>
      <c r="E314" s="3">
        <f t="shared" si="14"/>
        <v>2</v>
      </c>
      <c r="F314" s="38">
        <v>98</v>
      </c>
      <c r="G314" s="38">
        <v>150</v>
      </c>
      <c r="H314" s="39">
        <v>0.2</v>
      </c>
      <c r="I314" s="39">
        <v>0.61899999999999999</v>
      </c>
      <c r="J314" s="39">
        <v>0.18</v>
      </c>
      <c r="K314" s="39">
        <v>1.0000000000001119E-3</v>
      </c>
      <c r="L314" s="3" t="b">
        <f t="shared" si="12"/>
        <v>1</v>
      </c>
    </row>
    <row r="315" spans="1:12" x14ac:dyDescent="0.25">
      <c r="A315" s="1">
        <v>13</v>
      </c>
      <c r="B315" s="1">
        <v>23</v>
      </c>
      <c r="C315" s="1">
        <v>18660</v>
      </c>
      <c r="D315" s="3">
        <f t="shared" si="13"/>
        <v>6</v>
      </c>
      <c r="E315" s="3">
        <f t="shared" si="14"/>
        <v>2</v>
      </c>
      <c r="F315" s="38">
        <v>93</v>
      </c>
      <c r="G315" s="38">
        <v>113</v>
      </c>
      <c r="H315" s="39">
        <v>0.17</v>
      </c>
      <c r="I315" s="39">
        <v>0.64300000000000002</v>
      </c>
      <c r="J315" s="39">
        <v>0.18</v>
      </c>
      <c r="K315" s="39">
        <v>6.9999999999998952E-3</v>
      </c>
      <c r="L315" s="3" t="b">
        <f t="shared" si="12"/>
        <v>1</v>
      </c>
    </row>
    <row r="316" spans="1:12" x14ac:dyDescent="0.25">
      <c r="A316" s="1">
        <v>14</v>
      </c>
      <c r="B316" s="1">
        <v>0</v>
      </c>
      <c r="C316" s="1">
        <v>18720</v>
      </c>
      <c r="D316" s="3">
        <f t="shared" si="13"/>
        <v>7</v>
      </c>
      <c r="E316" s="3">
        <f t="shared" si="14"/>
        <v>2</v>
      </c>
      <c r="F316" s="38">
        <v>64</v>
      </c>
      <c r="G316" s="38">
        <v>101</v>
      </c>
      <c r="H316" s="39">
        <v>0.17</v>
      </c>
      <c r="I316" s="39">
        <v>0.63800000000000001</v>
      </c>
      <c r="J316" s="39">
        <v>0.18</v>
      </c>
      <c r="K316" s="39">
        <v>1.2000000000000011E-2</v>
      </c>
      <c r="L316" s="3" t="b">
        <f t="shared" si="12"/>
        <v>1</v>
      </c>
    </row>
    <row r="317" spans="1:12" x14ac:dyDescent="0.25">
      <c r="A317" s="1">
        <v>14</v>
      </c>
      <c r="B317" s="1">
        <v>1</v>
      </c>
      <c r="C317" s="1">
        <v>18780</v>
      </c>
      <c r="D317" s="3">
        <f t="shared" si="13"/>
        <v>7</v>
      </c>
      <c r="E317" s="3">
        <f t="shared" si="14"/>
        <v>2</v>
      </c>
      <c r="F317" s="38">
        <v>65</v>
      </c>
      <c r="G317" s="38">
        <v>81</v>
      </c>
      <c r="H317" s="39">
        <v>0.17</v>
      </c>
      <c r="I317" s="39">
        <v>0.64100000000000001</v>
      </c>
      <c r="J317" s="39">
        <v>0.18</v>
      </c>
      <c r="K317" s="39">
        <v>8.999999999999897E-3</v>
      </c>
      <c r="L317" s="3" t="b">
        <f t="shared" si="12"/>
        <v>1</v>
      </c>
    </row>
    <row r="318" spans="1:12" x14ac:dyDescent="0.25">
      <c r="A318" s="1">
        <v>14</v>
      </c>
      <c r="B318" s="1">
        <v>2</v>
      </c>
      <c r="C318" s="1">
        <v>18840</v>
      </c>
      <c r="D318" s="3">
        <f t="shared" si="13"/>
        <v>7</v>
      </c>
      <c r="E318" s="3">
        <f t="shared" si="14"/>
        <v>2</v>
      </c>
      <c r="F318" s="38">
        <v>58</v>
      </c>
      <c r="G318" s="38">
        <v>61</v>
      </c>
      <c r="H318" s="39">
        <v>0.15</v>
      </c>
      <c r="I318" s="39">
        <v>0.65700000000000003</v>
      </c>
      <c r="J318" s="39">
        <v>0.19</v>
      </c>
      <c r="K318" s="39">
        <v>2.9999999999998916E-3</v>
      </c>
      <c r="L318" s="3" t="b">
        <f t="shared" si="12"/>
        <v>1</v>
      </c>
    </row>
    <row r="319" spans="1:12" x14ac:dyDescent="0.25">
      <c r="A319" s="1">
        <v>14</v>
      </c>
      <c r="B319" s="1">
        <v>3</v>
      </c>
      <c r="C319" s="1">
        <v>18900</v>
      </c>
      <c r="D319" s="3">
        <f t="shared" si="13"/>
        <v>7</v>
      </c>
      <c r="E319" s="3">
        <f t="shared" si="14"/>
        <v>2</v>
      </c>
      <c r="F319" s="38">
        <v>52</v>
      </c>
      <c r="G319" s="38">
        <v>51</v>
      </c>
      <c r="H319" s="39">
        <v>0.13</v>
      </c>
      <c r="I319" s="39">
        <v>0.67300000000000004</v>
      </c>
      <c r="J319" s="39">
        <v>0.19</v>
      </c>
      <c r="K319" s="39">
        <v>6.9999999999998952E-3</v>
      </c>
      <c r="L319" s="3" t="b">
        <f t="shared" si="12"/>
        <v>1</v>
      </c>
    </row>
    <row r="320" spans="1:12" x14ac:dyDescent="0.25">
      <c r="A320" s="1">
        <v>14</v>
      </c>
      <c r="B320" s="1">
        <v>4</v>
      </c>
      <c r="C320" s="1">
        <v>18960</v>
      </c>
      <c r="D320" s="3">
        <f t="shared" si="13"/>
        <v>7</v>
      </c>
      <c r="E320" s="3">
        <f t="shared" si="14"/>
        <v>2</v>
      </c>
      <c r="F320" s="38">
        <v>52</v>
      </c>
      <c r="G320" s="38">
        <v>51</v>
      </c>
      <c r="H320" s="39">
        <v>0.13</v>
      </c>
      <c r="I320" s="39">
        <v>0.67500000000000004</v>
      </c>
      <c r="J320" s="39">
        <v>0.19</v>
      </c>
      <c r="K320" s="39">
        <v>4.9999999999998934E-3</v>
      </c>
      <c r="L320" s="3" t="b">
        <f t="shared" si="12"/>
        <v>1</v>
      </c>
    </row>
    <row r="321" spans="1:12" x14ac:dyDescent="0.25">
      <c r="A321" s="1">
        <v>14</v>
      </c>
      <c r="B321" s="1">
        <v>5</v>
      </c>
      <c r="C321" s="1">
        <v>19020</v>
      </c>
      <c r="D321" s="3">
        <f t="shared" si="13"/>
        <v>7</v>
      </c>
      <c r="E321" s="3">
        <f t="shared" si="14"/>
        <v>2</v>
      </c>
      <c r="F321" s="38">
        <v>54</v>
      </c>
      <c r="G321" s="38">
        <v>51</v>
      </c>
      <c r="H321" s="39">
        <v>0.13</v>
      </c>
      <c r="I321" s="39">
        <v>0.67100000000000004</v>
      </c>
      <c r="J321" s="39">
        <v>0.19</v>
      </c>
      <c r="K321" s="39">
        <v>8.999999999999897E-3</v>
      </c>
      <c r="L321" s="3" t="b">
        <f t="shared" si="12"/>
        <v>1</v>
      </c>
    </row>
    <row r="322" spans="1:12" x14ac:dyDescent="0.25">
      <c r="A322" s="1">
        <v>14</v>
      </c>
      <c r="B322" s="1">
        <v>6</v>
      </c>
      <c r="C322" s="1">
        <v>19080</v>
      </c>
      <c r="D322" s="3">
        <f t="shared" si="13"/>
        <v>7</v>
      </c>
      <c r="E322" s="3">
        <f t="shared" si="14"/>
        <v>2</v>
      </c>
      <c r="F322" s="38">
        <v>61</v>
      </c>
      <c r="G322" s="38">
        <v>51</v>
      </c>
      <c r="H322" s="39">
        <v>0.12</v>
      </c>
      <c r="I322" s="39">
        <v>0.68300000000000005</v>
      </c>
      <c r="J322" s="39">
        <v>0.19</v>
      </c>
      <c r="K322" s="39">
        <v>6.9999999999998952E-3</v>
      </c>
      <c r="L322" s="3" t="b">
        <f t="shared" si="12"/>
        <v>1</v>
      </c>
    </row>
    <row r="323" spans="1:12" x14ac:dyDescent="0.25">
      <c r="A323" s="1">
        <v>14</v>
      </c>
      <c r="B323" s="1">
        <v>7</v>
      </c>
      <c r="C323" s="1">
        <v>19140</v>
      </c>
      <c r="D323" s="3">
        <f t="shared" si="13"/>
        <v>7</v>
      </c>
      <c r="E323" s="3">
        <f t="shared" si="14"/>
        <v>2</v>
      </c>
      <c r="F323" s="38">
        <v>82</v>
      </c>
      <c r="G323" s="38">
        <v>71</v>
      </c>
      <c r="H323" s="39">
        <v>0.13</v>
      </c>
      <c r="I323" s="39">
        <v>0.67500000000000004</v>
      </c>
      <c r="J323" s="39">
        <v>0.19</v>
      </c>
      <c r="K323" s="39">
        <v>4.9999999999998934E-3</v>
      </c>
      <c r="L323" s="3" t="b">
        <f t="shared" si="12"/>
        <v>1</v>
      </c>
    </row>
    <row r="324" spans="1:12" x14ac:dyDescent="0.25">
      <c r="A324" s="1">
        <v>14</v>
      </c>
      <c r="B324" s="1">
        <v>8</v>
      </c>
      <c r="C324" s="1">
        <v>19200</v>
      </c>
      <c r="D324" s="3">
        <f t="shared" si="13"/>
        <v>7</v>
      </c>
      <c r="E324" s="3">
        <f t="shared" si="14"/>
        <v>2</v>
      </c>
      <c r="F324" s="38">
        <v>122</v>
      </c>
      <c r="G324" s="38">
        <v>132</v>
      </c>
      <c r="H324" s="39">
        <v>0.12</v>
      </c>
      <c r="I324" s="39">
        <v>0.67900000000000005</v>
      </c>
      <c r="J324" s="39">
        <v>0.19</v>
      </c>
      <c r="K324" s="39">
        <v>1.0999999999999899E-2</v>
      </c>
      <c r="L324" s="3" t="b">
        <f t="shared" ref="L324:L339" si="15">SUM(H324:K324)=1</f>
        <v>1</v>
      </c>
    </row>
    <row r="325" spans="1:12" x14ac:dyDescent="0.25">
      <c r="A325" s="1">
        <v>14</v>
      </c>
      <c r="B325" s="1">
        <v>9</v>
      </c>
      <c r="C325" s="1">
        <v>19260</v>
      </c>
      <c r="D325" s="3">
        <f t="shared" ref="D325:D339" si="16">IF(MOD(A325,7)=0,7,MOD(A325,7))</f>
        <v>7</v>
      </c>
      <c r="E325" s="3">
        <f t="shared" ref="E325:E339" si="17">CEILING((C325+0.001)/(7*24*60),1)</f>
        <v>2</v>
      </c>
      <c r="F325" s="38">
        <v>137</v>
      </c>
      <c r="G325" s="38">
        <v>223</v>
      </c>
      <c r="H325" s="39">
        <v>0.13</v>
      </c>
      <c r="I325" s="39">
        <v>0.67300000000000004</v>
      </c>
      <c r="J325" s="39">
        <v>0.19</v>
      </c>
      <c r="K325" s="39">
        <v>6.9999999999998952E-3</v>
      </c>
      <c r="L325" s="3" t="b">
        <f t="shared" si="15"/>
        <v>1</v>
      </c>
    </row>
    <row r="326" spans="1:12" x14ac:dyDescent="0.25">
      <c r="A326" s="1">
        <v>14</v>
      </c>
      <c r="B326" s="1">
        <v>10</v>
      </c>
      <c r="C326" s="1">
        <v>19320</v>
      </c>
      <c r="D326" s="3">
        <f t="shared" si="16"/>
        <v>7</v>
      </c>
      <c r="E326" s="3">
        <f t="shared" si="17"/>
        <v>2</v>
      </c>
      <c r="F326" s="38">
        <v>143</v>
      </c>
      <c r="G326" s="38">
        <v>253</v>
      </c>
      <c r="H326" s="39">
        <v>0.12</v>
      </c>
      <c r="I326" s="39">
        <v>0.67600000000000005</v>
      </c>
      <c r="J326" s="39">
        <v>0.19</v>
      </c>
      <c r="K326" s="39">
        <v>1.4000000000000012E-2</v>
      </c>
      <c r="L326" s="3" t="b">
        <f t="shared" si="15"/>
        <v>1</v>
      </c>
    </row>
    <row r="327" spans="1:12" x14ac:dyDescent="0.25">
      <c r="A327" s="1">
        <v>14</v>
      </c>
      <c r="B327" s="1">
        <v>11</v>
      </c>
      <c r="C327" s="1">
        <v>19380</v>
      </c>
      <c r="D327" s="3">
        <f t="shared" si="16"/>
        <v>7</v>
      </c>
      <c r="E327" s="3">
        <f t="shared" si="17"/>
        <v>2</v>
      </c>
      <c r="F327" s="38">
        <v>144</v>
      </c>
      <c r="G327" s="38">
        <v>263</v>
      </c>
      <c r="H327" s="39">
        <v>0.13</v>
      </c>
      <c r="I327" s="39">
        <v>0.67200000000000004</v>
      </c>
      <c r="J327" s="39">
        <v>0.19</v>
      </c>
      <c r="K327" s="39">
        <v>8.0000000000000071E-3</v>
      </c>
      <c r="L327" s="3" t="b">
        <f t="shared" si="15"/>
        <v>1</v>
      </c>
    </row>
    <row r="328" spans="1:12" x14ac:dyDescent="0.25">
      <c r="A328" s="1">
        <v>14</v>
      </c>
      <c r="B328" s="1">
        <v>12</v>
      </c>
      <c r="C328" s="1">
        <v>19440</v>
      </c>
      <c r="D328" s="3">
        <f t="shared" si="16"/>
        <v>7</v>
      </c>
      <c r="E328" s="3">
        <f t="shared" si="17"/>
        <v>2</v>
      </c>
      <c r="F328" s="38">
        <v>132</v>
      </c>
      <c r="G328" s="38">
        <v>263</v>
      </c>
      <c r="H328" s="39">
        <v>0.15</v>
      </c>
      <c r="I328" s="39">
        <v>0.65700000000000003</v>
      </c>
      <c r="J328" s="39">
        <v>0.19</v>
      </c>
      <c r="K328" s="39">
        <v>2.9999999999998916E-3</v>
      </c>
      <c r="L328" s="3" t="b">
        <f t="shared" si="15"/>
        <v>1</v>
      </c>
    </row>
    <row r="329" spans="1:12" x14ac:dyDescent="0.25">
      <c r="A329" s="1">
        <v>14</v>
      </c>
      <c r="B329" s="1">
        <v>13</v>
      </c>
      <c r="C329" s="1">
        <v>19500</v>
      </c>
      <c r="D329" s="3">
        <f t="shared" si="16"/>
        <v>7</v>
      </c>
      <c r="E329" s="3">
        <f t="shared" si="17"/>
        <v>2</v>
      </c>
      <c r="F329" s="38">
        <v>124</v>
      </c>
      <c r="G329" s="38">
        <v>253</v>
      </c>
      <c r="H329" s="39">
        <v>0.16</v>
      </c>
      <c r="I329" s="39">
        <v>0.64900000000000002</v>
      </c>
      <c r="J329" s="39">
        <v>0.18</v>
      </c>
      <c r="K329" s="39">
        <v>1.0999999999999899E-2</v>
      </c>
      <c r="L329" s="3" t="b">
        <f t="shared" si="15"/>
        <v>1</v>
      </c>
    </row>
    <row r="330" spans="1:12" x14ac:dyDescent="0.25">
      <c r="A330" s="1">
        <v>14</v>
      </c>
      <c r="B330" s="1">
        <v>14</v>
      </c>
      <c r="C330" s="1">
        <v>19560</v>
      </c>
      <c r="D330" s="3">
        <f t="shared" si="16"/>
        <v>7</v>
      </c>
      <c r="E330" s="3">
        <f t="shared" si="17"/>
        <v>2</v>
      </c>
      <c r="F330" s="38">
        <v>122</v>
      </c>
      <c r="G330" s="38">
        <v>243</v>
      </c>
      <c r="H330" s="39">
        <v>0.16</v>
      </c>
      <c r="I330" s="39">
        <v>0.65</v>
      </c>
      <c r="J330" s="39">
        <v>0.18</v>
      </c>
      <c r="K330" s="39">
        <v>1.0000000000000009E-2</v>
      </c>
      <c r="L330" s="3" t="b">
        <f t="shared" si="15"/>
        <v>1</v>
      </c>
    </row>
    <row r="331" spans="1:12" x14ac:dyDescent="0.25">
      <c r="A331" s="1">
        <v>14</v>
      </c>
      <c r="B331" s="1">
        <v>15</v>
      </c>
      <c r="C331" s="1">
        <v>19620</v>
      </c>
      <c r="D331" s="3">
        <f t="shared" si="16"/>
        <v>7</v>
      </c>
      <c r="E331" s="3">
        <f t="shared" si="17"/>
        <v>2</v>
      </c>
      <c r="F331" s="38">
        <v>125</v>
      </c>
      <c r="G331" s="38">
        <v>243</v>
      </c>
      <c r="H331" s="39">
        <v>0.15</v>
      </c>
      <c r="I331" s="39">
        <v>0.65300000000000002</v>
      </c>
      <c r="J331" s="39">
        <v>0.19</v>
      </c>
      <c r="K331" s="39">
        <v>6.9999999999998952E-3</v>
      </c>
      <c r="L331" s="3" t="b">
        <f t="shared" si="15"/>
        <v>1</v>
      </c>
    </row>
    <row r="332" spans="1:12" x14ac:dyDescent="0.25">
      <c r="A332" s="1">
        <v>14</v>
      </c>
      <c r="B332" s="1">
        <v>16</v>
      </c>
      <c r="C332" s="1">
        <v>19680</v>
      </c>
      <c r="D332" s="3">
        <f t="shared" si="16"/>
        <v>7</v>
      </c>
      <c r="E332" s="3">
        <f t="shared" si="17"/>
        <v>2</v>
      </c>
      <c r="F332" s="38">
        <v>132</v>
      </c>
      <c r="G332" s="38">
        <v>243</v>
      </c>
      <c r="H332" s="39">
        <v>0.17</v>
      </c>
      <c r="I332" s="39">
        <v>0.64200000000000002</v>
      </c>
      <c r="J332" s="39">
        <v>0.18</v>
      </c>
      <c r="K332" s="39">
        <v>8.0000000000000071E-3</v>
      </c>
      <c r="L332" s="3" t="b">
        <f t="shared" si="15"/>
        <v>1</v>
      </c>
    </row>
    <row r="333" spans="1:12" x14ac:dyDescent="0.25">
      <c r="A333" s="1">
        <v>14</v>
      </c>
      <c r="B333" s="1">
        <v>17</v>
      </c>
      <c r="C333" s="1">
        <v>19740</v>
      </c>
      <c r="D333" s="3">
        <f t="shared" si="16"/>
        <v>7</v>
      </c>
      <c r="E333" s="3">
        <f t="shared" si="17"/>
        <v>2</v>
      </c>
      <c r="F333" s="38">
        <v>115</v>
      </c>
      <c r="G333" s="38">
        <v>253</v>
      </c>
      <c r="H333" s="39">
        <v>0.18</v>
      </c>
      <c r="I333" s="39">
        <v>0.63500000000000001</v>
      </c>
      <c r="J333" s="39">
        <v>0.18</v>
      </c>
      <c r="K333" s="39">
        <v>5.0000000000001155E-3</v>
      </c>
      <c r="L333" s="3" t="b">
        <f t="shared" si="15"/>
        <v>1</v>
      </c>
    </row>
    <row r="334" spans="1:12" x14ac:dyDescent="0.25">
      <c r="A334" s="1">
        <v>14</v>
      </c>
      <c r="B334" s="1">
        <v>18</v>
      </c>
      <c r="C334" s="1">
        <v>19800</v>
      </c>
      <c r="D334" s="3">
        <f t="shared" si="16"/>
        <v>7</v>
      </c>
      <c r="E334" s="3">
        <f t="shared" si="17"/>
        <v>2</v>
      </c>
      <c r="F334" s="38">
        <v>108</v>
      </c>
      <c r="G334" s="38">
        <v>253</v>
      </c>
      <c r="H334" s="39">
        <v>0.18</v>
      </c>
      <c r="I334" s="39">
        <v>0.63500000000000001</v>
      </c>
      <c r="J334" s="39">
        <v>0.18</v>
      </c>
      <c r="K334" s="39">
        <v>5.0000000000001155E-3</v>
      </c>
      <c r="L334" s="3" t="b">
        <f t="shared" si="15"/>
        <v>1</v>
      </c>
    </row>
    <row r="335" spans="1:12" x14ac:dyDescent="0.25">
      <c r="A335" s="1">
        <v>14</v>
      </c>
      <c r="B335" s="1">
        <v>19</v>
      </c>
      <c r="C335" s="1">
        <v>19860</v>
      </c>
      <c r="D335" s="3">
        <f t="shared" si="16"/>
        <v>7</v>
      </c>
      <c r="E335" s="3">
        <f t="shared" si="17"/>
        <v>2</v>
      </c>
      <c r="F335" s="38">
        <v>109</v>
      </c>
      <c r="G335" s="38">
        <v>243</v>
      </c>
      <c r="H335" s="39">
        <v>0.18</v>
      </c>
      <c r="I335" s="39">
        <v>0.63100000000000001</v>
      </c>
      <c r="J335" s="39">
        <v>0.18</v>
      </c>
      <c r="K335" s="39">
        <v>9.000000000000119E-3</v>
      </c>
      <c r="L335" s="3" t="b">
        <f t="shared" si="15"/>
        <v>1</v>
      </c>
    </row>
    <row r="336" spans="1:12" x14ac:dyDescent="0.25">
      <c r="A336" s="1">
        <v>14</v>
      </c>
      <c r="B336" s="1">
        <v>20</v>
      </c>
      <c r="C336" s="1">
        <v>19920</v>
      </c>
      <c r="D336" s="3">
        <f t="shared" si="16"/>
        <v>7</v>
      </c>
      <c r="E336" s="3">
        <f t="shared" si="17"/>
        <v>2</v>
      </c>
      <c r="F336" s="38">
        <v>110</v>
      </c>
      <c r="G336" s="38">
        <v>223</v>
      </c>
      <c r="H336" s="39">
        <v>0.17</v>
      </c>
      <c r="I336" s="39">
        <v>0.64100000000000001</v>
      </c>
      <c r="J336" s="39">
        <v>0.18</v>
      </c>
      <c r="K336" s="39">
        <v>8.999999999999897E-3</v>
      </c>
      <c r="L336" s="3" t="b">
        <f t="shared" si="15"/>
        <v>1</v>
      </c>
    </row>
    <row r="337" spans="1:12" x14ac:dyDescent="0.25">
      <c r="A337" s="1">
        <v>14</v>
      </c>
      <c r="B337" s="1">
        <v>21</v>
      </c>
      <c r="C337" s="1">
        <v>19980</v>
      </c>
      <c r="D337" s="3">
        <f t="shared" si="16"/>
        <v>7</v>
      </c>
      <c r="E337" s="3">
        <f t="shared" si="17"/>
        <v>2</v>
      </c>
      <c r="F337" s="38">
        <v>96</v>
      </c>
      <c r="G337" s="38">
        <v>182</v>
      </c>
      <c r="H337" s="39">
        <v>0.18</v>
      </c>
      <c r="I337" s="39">
        <v>0.63500000000000001</v>
      </c>
      <c r="J337" s="39">
        <v>0.18</v>
      </c>
      <c r="K337" s="39">
        <v>5.0000000000001155E-3</v>
      </c>
      <c r="L337" s="3" t="b">
        <f t="shared" si="15"/>
        <v>1</v>
      </c>
    </row>
    <row r="338" spans="1:12" x14ac:dyDescent="0.25">
      <c r="A338" s="1">
        <v>14</v>
      </c>
      <c r="B338" s="1">
        <v>22</v>
      </c>
      <c r="C338" s="1">
        <v>20040</v>
      </c>
      <c r="D338" s="3">
        <f t="shared" si="16"/>
        <v>7</v>
      </c>
      <c r="E338" s="3">
        <f t="shared" si="17"/>
        <v>2</v>
      </c>
      <c r="F338" s="38">
        <v>94</v>
      </c>
      <c r="G338" s="38">
        <v>162</v>
      </c>
      <c r="H338" s="39">
        <v>0.2</v>
      </c>
      <c r="I338" s="39">
        <v>0.61899999999999999</v>
      </c>
      <c r="J338" s="39">
        <v>0.18</v>
      </c>
      <c r="K338" s="39">
        <v>1.0000000000001119E-3</v>
      </c>
      <c r="L338" s="3" t="b">
        <f t="shared" si="15"/>
        <v>1</v>
      </c>
    </row>
    <row r="339" spans="1:12" x14ac:dyDescent="0.25">
      <c r="A339" s="1">
        <v>14</v>
      </c>
      <c r="B339" s="1">
        <v>23</v>
      </c>
      <c r="C339" s="1">
        <v>20100</v>
      </c>
      <c r="D339" s="3">
        <f t="shared" si="16"/>
        <v>7</v>
      </c>
      <c r="E339" s="3">
        <f t="shared" si="17"/>
        <v>2</v>
      </c>
      <c r="F339" s="38">
        <v>88</v>
      </c>
      <c r="G339" s="38">
        <v>122</v>
      </c>
      <c r="H339" s="39">
        <v>0.17</v>
      </c>
      <c r="I339" s="39">
        <v>0.64300000000000002</v>
      </c>
      <c r="J339" s="39">
        <v>0.18</v>
      </c>
      <c r="K339" s="39">
        <v>6.9999999999998952E-3</v>
      </c>
      <c r="L339" s="3" t="b">
        <f t="shared" si="15"/>
        <v>1</v>
      </c>
    </row>
    <row r="340" spans="1:12" x14ac:dyDescent="0.25">
      <c r="A340" s="1">
        <v>15</v>
      </c>
      <c r="B340" s="1">
        <v>0</v>
      </c>
      <c r="C340" s="1">
        <v>20160</v>
      </c>
      <c r="D340" s="3">
        <f t="shared" ref="D340:D363" si="18">IF(MOD(A340,7)=0,7,MOD(A340,7))</f>
        <v>1</v>
      </c>
      <c r="E340" s="3">
        <f t="shared" ref="E340:E363" si="19">CEILING((C340+0.001)/(7*24*60),1)</f>
        <v>3</v>
      </c>
      <c r="F340" s="38">
        <v>67</v>
      </c>
      <c r="G340" s="38">
        <v>116</v>
      </c>
      <c r="H340" s="39">
        <v>0.17</v>
      </c>
      <c r="I340" s="39">
        <v>0.63800000000000001</v>
      </c>
      <c r="J340" s="39">
        <v>0.18</v>
      </c>
      <c r="K340" s="39">
        <v>1.2000000000000011E-2</v>
      </c>
      <c r="L340" s="3" t="b">
        <f t="shared" ref="L340:L363" si="20">SUM(H340:K340)=1</f>
        <v>1</v>
      </c>
    </row>
    <row r="341" spans="1:12" x14ac:dyDescent="0.25">
      <c r="A341" s="1">
        <v>15</v>
      </c>
      <c r="B341" s="1">
        <v>1</v>
      </c>
      <c r="C341" s="1">
        <v>20220</v>
      </c>
      <c r="D341" s="3">
        <f t="shared" si="18"/>
        <v>1</v>
      </c>
      <c r="E341" s="3">
        <f t="shared" si="19"/>
        <v>3</v>
      </c>
      <c r="F341" s="38">
        <v>64</v>
      </c>
      <c r="G341" s="38">
        <v>93</v>
      </c>
      <c r="H341" s="39">
        <v>0.17</v>
      </c>
      <c r="I341" s="39">
        <v>0.64100000000000001</v>
      </c>
      <c r="J341" s="39">
        <v>0.18</v>
      </c>
      <c r="K341" s="39">
        <v>8.999999999999897E-3</v>
      </c>
      <c r="L341" s="3" t="b">
        <f t="shared" si="20"/>
        <v>1</v>
      </c>
    </row>
    <row r="342" spans="1:12" x14ac:dyDescent="0.25">
      <c r="A342" s="1">
        <v>15</v>
      </c>
      <c r="B342" s="1">
        <v>2</v>
      </c>
      <c r="C342" s="1">
        <v>20280</v>
      </c>
      <c r="D342" s="3">
        <f t="shared" si="18"/>
        <v>1</v>
      </c>
      <c r="E342" s="3">
        <f t="shared" si="19"/>
        <v>3</v>
      </c>
      <c r="F342" s="38">
        <v>58</v>
      </c>
      <c r="G342" s="38">
        <v>69</v>
      </c>
      <c r="H342" s="39">
        <v>0.15</v>
      </c>
      <c r="I342" s="39">
        <v>0.65700000000000003</v>
      </c>
      <c r="J342" s="39">
        <v>0.19</v>
      </c>
      <c r="K342" s="39">
        <v>2.9999999999998916E-3</v>
      </c>
      <c r="L342" s="3" t="b">
        <f t="shared" si="20"/>
        <v>1</v>
      </c>
    </row>
    <row r="343" spans="1:12" x14ac:dyDescent="0.25">
      <c r="A343" s="1">
        <v>15</v>
      </c>
      <c r="B343" s="1">
        <v>3</v>
      </c>
      <c r="C343" s="1">
        <v>20340</v>
      </c>
      <c r="D343" s="3">
        <f t="shared" si="18"/>
        <v>1</v>
      </c>
      <c r="E343" s="3">
        <f t="shared" si="19"/>
        <v>3</v>
      </c>
      <c r="F343" s="38">
        <v>52</v>
      </c>
      <c r="G343" s="38">
        <v>58</v>
      </c>
      <c r="H343" s="39">
        <v>0.13</v>
      </c>
      <c r="I343" s="39">
        <v>0.67300000000000004</v>
      </c>
      <c r="J343" s="39">
        <v>0.19</v>
      </c>
      <c r="K343" s="39">
        <v>6.9999999999998952E-3</v>
      </c>
      <c r="L343" s="3" t="b">
        <f t="shared" si="20"/>
        <v>1</v>
      </c>
    </row>
    <row r="344" spans="1:12" x14ac:dyDescent="0.25">
      <c r="A344" s="1">
        <v>15</v>
      </c>
      <c r="B344" s="1">
        <v>4</v>
      </c>
      <c r="C344" s="1">
        <v>20400</v>
      </c>
      <c r="D344" s="3">
        <f t="shared" si="18"/>
        <v>1</v>
      </c>
      <c r="E344" s="3">
        <f t="shared" si="19"/>
        <v>3</v>
      </c>
      <c r="F344" s="38">
        <v>51</v>
      </c>
      <c r="G344" s="38">
        <v>58</v>
      </c>
      <c r="H344" s="39">
        <v>0.13</v>
      </c>
      <c r="I344" s="39">
        <v>0.67500000000000004</v>
      </c>
      <c r="J344" s="39">
        <v>0.19</v>
      </c>
      <c r="K344" s="39">
        <v>4.9999999999998934E-3</v>
      </c>
      <c r="L344" s="3" t="b">
        <f t="shared" si="20"/>
        <v>1</v>
      </c>
    </row>
    <row r="345" spans="1:12" x14ac:dyDescent="0.25">
      <c r="A345" s="1">
        <v>15</v>
      </c>
      <c r="B345" s="1">
        <v>5</v>
      </c>
      <c r="C345" s="1">
        <v>20460</v>
      </c>
      <c r="D345" s="3">
        <f t="shared" si="18"/>
        <v>1</v>
      </c>
      <c r="E345" s="3">
        <f t="shared" si="19"/>
        <v>3</v>
      </c>
      <c r="F345" s="38">
        <v>54</v>
      </c>
      <c r="G345" s="38">
        <v>58</v>
      </c>
      <c r="H345" s="39">
        <v>0.13</v>
      </c>
      <c r="I345" s="39">
        <v>0.67100000000000004</v>
      </c>
      <c r="J345" s="39">
        <v>0.19</v>
      </c>
      <c r="K345" s="39">
        <v>8.999999999999897E-3</v>
      </c>
      <c r="L345" s="3" t="b">
        <f t="shared" si="20"/>
        <v>1</v>
      </c>
    </row>
    <row r="346" spans="1:12" x14ac:dyDescent="0.25">
      <c r="A346" s="1">
        <v>15</v>
      </c>
      <c r="B346" s="1">
        <v>6</v>
      </c>
      <c r="C346" s="1">
        <v>20520</v>
      </c>
      <c r="D346" s="3">
        <f t="shared" si="18"/>
        <v>1</v>
      </c>
      <c r="E346" s="3">
        <f t="shared" si="19"/>
        <v>3</v>
      </c>
      <c r="F346" s="38">
        <v>60</v>
      </c>
      <c r="G346" s="38">
        <v>58</v>
      </c>
      <c r="H346" s="39">
        <v>0.12</v>
      </c>
      <c r="I346" s="39">
        <v>0.68300000000000005</v>
      </c>
      <c r="J346" s="39">
        <v>0.19</v>
      </c>
      <c r="K346" s="39">
        <v>6.9999999999998952E-3</v>
      </c>
      <c r="L346" s="3" t="b">
        <f t="shared" si="20"/>
        <v>1</v>
      </c>
    </row>
    <row r="347" spans="1:12" x14ac:dyDescent="0.25">
      <c r="A347" s="1">
        <v>15</v>
      </c>
      <c r="B347" s="1">
        <v>7</v>
      </c>
      <c r="C347" s="1">
        <v>20580</v>
      </c>
      <c r="D347" s="3">
        <f t="shared" si="18"/>
        <v>1</v>
      </c>
      <c r="E347" s="3">
        <f t="shared" si="19"/>
        <v>3</v>
      </c>
      <c r="F347" s="38">
        <v>79</v>
      </c>
      <c r="G347" s="38">
        <v>81</v>
      </c>
      <c r="H347" s="39">
        <v>0.13</v>
      </c>
      <c r="I347" s="39">
        <v>0.67500000000000004</v>
      </c>
      <c r="J347" s="39">
        <v>0.19</v>
      </c>
      <c r="K347" s="39">
        <v>4.9999999999998934E-3</v>
      </c>
      <c r="L347" s="3" t="b">
        <f t="shared" si="20"/>
        <v>1</v>
      </c>
    </row>
    <row r="348" spans="1:12" x14ac:dyDescent="0.25">
      <c r="A348" s="1">
        <v>15</v>
      </c>
      <c r="B348" s="1">
        <v>8</v>
      </c>
      <c r="C348" s="1">
        <v>20640</v>
      </c>
      <c r="D348" s="3">
        <f t="shared" si="18"/>
        <v>1</v>
      </c>
      <c r="E348" s="3">
        <f t="shared" si="19"/>
        <v>3</v>
      </c>
      <c r="F348" s="38">
        <v>108</v>
      </c>
      <c r="G348" s="38">
        <v>150</v>
      </c>
      <c r="H348" s="39">
        <v>0.12</v>
      </c>
      <c r="I348" s="39">
        <v>0.67900000000000005</v>
      </c>
      <c r="J348" s="39">
        <v>0.19</v>
      </c>
      <c r="K348" s="39">
        <v>1.0999999999999899E-2</v>
      </c>
      <c r="L348" s="3" t="b">
        <f t="shared" si="20"/>
        <v>1</v>
      </c>
    </row>
    <row r="349" spans="1:12" x14ac:dyDescent="0.25">
      <c r="A349" s="1">
        <v>15</v>
      </c>
      <c r="B349" s="1">
        <v>9</v>
      </c>
      <c r="C349" s="1">
        <v>20700</v>
      </c>
      <c r="D349" s="3">
        <f t="shared" si="18"/>
        <v>1</v>
      </c>
      <c r="E349" s="3">
        <f t="shared" si="19"/>
        <v>3</v>
      </c>
      <c r="F349" s="38">
        <v>133</v>
      </c>
      <c r="G349" s="38">
        <v>255</v>
      </c>
      <c r="H349" s="39">
        <v>0.13</v>
      </c>
      <c r="I349" s="39">
        <v>0.67300000000000004</v>
      </c>
      <c r="J349" s="39">
        <v>0.19</v>
      </c>
      <c r="K349" s="39">
        <v>6.9999999999998952E-3</v>
      </c>
      <c r="L349" s="3" t="b">
        <f t="shared" si="20"/>
        <v>1</v>
      </c>
    </row>
    <row r="350" spans="1:12" x14ac:dyDescent="0.25">
      <c r="A350" s="1">
        <v>15</v>
      </c>
      <c r="B350" s="1">
        <v>10</v>
      </c>
      <c r="C350" s="1">
        <v>20760</v>
      </c>
      <c r="D350" s="3">
        <f t="shared" si="18"/>
        <v>1</v>
      </c>
      <c r="E350" s="3">
        <f t="shared" si="19"/>
        <v>3</v>
      </c>
      <c r="F350" s="38">
        <v>133</v>
      </c>
      <c r="G350" s="38">
        <v>289</v>
      </c>
      <c r="H350" s="39">
        <v>0.12</v>
      </c>
      <c r="I350" s="39">
        <v>0.67600000000000005</v>
      </c>
      <c r="J350" s="39">
        <v>0.19</v>
      </c>
      <c r="K350" s="39">
        <v>1.4000000000000012E-2</v>
      </c>
      <c r="L350" s="3" t="b">
        <f t="shared" si="20"/>
        <v>1</v>
      </c>
    </row>
    <row r="351" spans="1:12" x14ac:dyDescent="0.25">
      <c r="A351" s="1">
        <v>15</v>
      </c>
      <c r="B351" s="1">
        <v>11</v>
      </c>
      <c r="C351" s="1">
        <v>20820</v>
      </c>
      <c r="D351" s="3">
        <f t="shared" si="18"/>
        <v>1</v>
      </c>
      <c r="E351" s="3">
        <f t="shared" si="19"/>
        <v>3</v>
      </c>
      <c r="F351" s="38">
        <v>135</v>
      </c>
      <c r="G351" s="38">
        <v>301</v>
      </c>
      <c r="H351" s="39">
        <v>0.13</v>
      </c>
      <c r="I351" s="39">
        <v>0.67200000000000004</v>
      </c>
      <c r="J351" s="39">
        <v>0.19</v>
      </c>
      <c r="K351" s="39">
        <v>8.0000000000000071E-3</v>
      </c>
      <c r="L351" s="3" t="b">
        <f t="shared" si="20"/>
        <v>1</v>
      </c>
    </row>
    <row r="352" spans="1:12" x14ac:dyDescent="0.25">
      <c r="A352" s="1">
        <v>15</v>
      </c>
      <c r="B352" s="1">
        <v>12</v>
      </c>
      <c r="C352" s="1">
        <v>20880</v>
      </c>
      <c r="D352" s="3">
        <f t="shared" si="18"/>
        <v>1</v>
      </c>
      <c r="E352" s="3">
        <f t="shared" si="19"/>
        <v>3</v>
      </c>
      <c r="F352" s="38">
        <v>133</v>
      </c>
      <c r="G352" s="38">
        <v>301</v>
      </c>
      <c r="H352" s="39">
        <v>0.15</v>
      </c>
      <c r="I352" s="39">
        <v>0.65700000000000003</v>
      </c>
      <c r="J352" s="39">
        <v>0.19</v>
      </c>
      <c r="K352" s="39">
        <v>2.9999999999998916E-3</v>
      </c>
      <c r="L352" s="3" t="b">
        <f t="shared" si="20"/>
        <v>1</v>
      </c>
    </row>
    <row r="353" spans="1:12" x14ac:dyDescent="0.25">
      <c r="A353" s="1">
        <v>15</v>
      </c>
      <c r="B353" s="1">
        <v>13</v>
      </c>
      <c r="C353" s="1">
        <v>20940</v>
      </c>
      <c r="D353" s="3">
        <f t="shared" si="18"/>
        <v>1</v>
      </c>
      <c r="E353" s="3">
        <f t="shared" si="19"/>
        <v>3</v>
      </c>
      <c r="F353" s="38">
        <v>120</v>
      </c>
      <c r="G353" s="38">
        <v>289</v>
      </c>
      <c r="H353" s="39">
        <v>0.16</v>
      </c>
      <c r="I353" s="39">
        <v>0.64900000000000002</v>
      </c>
      <c r="J353" s="39">
        <v>0.18</v>
      </c>
      <c r="K353" s="39">
        <v>1.0999999999999899E-2</v>
      </c>
      <c r="L353" s="3" t="b">
        <f t="shared" si="20"/>
        <v>1</v>
      </c>
    </row>
    <row r="354" spans="1:12" x14ac:dyDescent="0.25">
      <c r="A354" s="1">
        <v>15</v>
      </c>
      <c r="B354" s="1">
        <v>14</v>
      </c>
      <c r="C354" s="1">
        <v>21000</v>
      </c>
      <c r="D354" s="3">
        <f t="shared" si="18"/>
        <v>1</v>
      </c>
      <c r="E354" s="3">
        <f t="shared" si="19"/>
        <v>3</v>
      </c>
      <c r="F354" s="38">
        <v>124</v>
      </c>
      <c r="G354" s="38">
        <v>278</v>
      </c>
      <c r="H354" s="39">
        <v>0.16</v>
      </c>
      <c r="I354" s="39">
        <v>0.65</v>
      </c>
      <c r="J354" s="39">
        <v>0.18</v>
      </c>
      <c r="K354" s="39">
        <v>1.0000000000000009E-2</v>
      </c>
      <c r="L354" s="3" t="b">
        <f t="shared" si="20"/>
        <v>1</v>
      </c>
    </row>
    <row r="355" spans="1:12" x14ac:dyDescent="0.25">
      <c r="A355" s="1">
        <v>15</v>
      </c>
      <c r="B355" s="1">
        <v>15</v>
      </c>
      <c r="C355" s="1">
        <v>21060</v>
      </c>
      <c r="D355" s="3">
        <f t="shared" si="18"/>
        <v>1</v>
      </c>
      <c r="E355" s="3">
        <f t="shared" si="19"/>
        <v>3</v>
      </c>
      <c r="F355" s="38">
        <v>119</v>
      </c>
      <c r="G355" s="38">
        <v>278</v>
      </c>
      <c r="H355" s="39">
        <v>0.15</v>
      </c>
      <c r="I355" s="39">
        <v>0.65300000000000002</v>
      </c>
      <c r="J355" s="39">
        <v>0.19</v>
      </c>
      <c r="K355" s="39">
        <v>6.9999999999998952E-3</v>
      </c>
      <c r="L355" s="3" t="b">
        <f t="shared" si="20"/>
        <v>1</v>
      </c>
    </row>
    <row r="356" spans="1:12" x14ac:dyDescent="0.25">
      <c r="A356" s="1">
        <v>15</v>
      </c>
      <c r="B356" s="1">
        <v>16</v>
      </c>
      <c r="C356" s="1">
        <v>21120</v>
      </c>
      <c r="D356" s="3">
        <f t="shared" si="18"/>
        <v>1</v>
      </c>
      <c r="E356" s="3">
        <f t="shared" si="19"/>
        <v>3</v>
      </c>
      <c r="F356" s="38">
        <v>121</v>
      </c>
      <c r="G356" s="38">
        <v>278</v>
      </c>
      <c r="H356" s="39">
        <v>0.17</v>
      </c>
      <c r="I356" s="39">
        <v>0.64200000000000002</v>
      </c>
      <c r="J356" s="39">
        <v>0.18</v>
      </c>
      <c r="K356" s="39">
        <v>8.0000000000000071E-3</v>
      </c>
      <c r="L356" s="3" t="b">
        <f t="shared" si="20"/>
        <v>1</v>
      </c>
    </row>
    <row r="357" spans="1:12" x14ac:dyDescent="0.25">
      <c r="A357" s="1">
        <v>15</v>
      </c>
      <c r="B357" s="1">
        <v>17</v>
      </c>
      <c r="C357" s="1">
        <v>21180</v>
      </c>
      <c r="D357" s="3">
        <f t="shared" si="18"/>
        <v>1</v>
      </c>
      <c r="E357" s="3">
        <f t="shared" si="19"/>
        <v>3</v>
      </c>
      <c r="F357" s="38">
        <v>108</v>
      </c>
      <c r="G357" s="38">
        <v>289</v>
      </c>
      <c r="H357" s="39">
        <v>0.18</v>
      </c>
      <c r="I357" s="39">
        <v>0.63500000000000001</v>
      </c>
      <c r="J357" s="39">
        <v>0.18</v>
      </c>
      <c r="K357" s="39">
        <v>5.0000000000001155E-3</v>
      </c>
      <c r="L357" s="3" t="b">
        <f t="shared" si="20"/>
        <v>1</v>
      </c>
    </row>
    <row r="358" spans="1:12" x14ac:dyDescent="0.25">
      <c r="A358" s="1">
        <v>15</v>
      </c>
      <c r="B358" s="1">
        <v>18</v>
      </c>
      <c r="C358" s="1">
        <v>21240</v>
      </c>
      <c r="D358" s="3">
        <f t="shared" si="18"/>
        <v>1</v>
      </c>
      <c r="E358" s="3">
        <f t="shared" si="19"/>
        <v>3</v>
      </c>
      <c r="F358" s="38">
        <v>113</v>
      </c>
      <c r="G358" s="38">
        <v>289</v>
      </c>
      <c r="H358" s="39">
        <v>0.18</v>
      </c>
      <c r="I358" s="39">
        <v>0.63500000000000001</v>
      </c>
      <c r="J358" s="39">
        <v>0.18</v>
      </c>
      <c r="K358" s="39">
        <v>5.0000000000001155E-3</v>
      </c>
      <c r="L358" s="3" t="b">
        <f t="shared" si="20"/>
        <v>1</v>
      </c>
    </row>
    <row r="359" spans="1:12" x14ac:dyDescent="0.25">
      <c r="A359" s="1">
        <v>15</v>
      </c>
      <c r="B359" s="1">
        <v>19</v>
      </c>
      <c r="C359" s="1">
        <v>21300</v>
      </c>
      <c r="D359" s="3">
        <f t="shared" si="18"/>
        <v>1</v>
      </c>
      <c r="E359" s="3">
        <f t="shared" si="19"/>
        <v>3</v>
      </c>
      <c r="F359" s="38">
        <v>109</v>
      </c>
      <c r="G359" s="38">
        <v>278</v>
      </c>
      <c r="H359" s="39">
        <v>0.18</v>
      </c>
      <c r="I359" s="39">
        <v>0.63100000000000001</v>
      </c>
      <c r="J359" s="39">
        <v>0.18</v>
      </c>
      <c r="K359" s="39">
        <v>9.000000000000119E-3</v>
      </c>
      <c r="L359" s="3" t="b">
        <f t="shared" si="20"/>
        <v>1</v>
      </c>
    </row>
    <row r="360" spans="1:12" x14ac:dyDescent="0.25">
      <c r="A360" s="1">
        <v>15</v>
      </c>
      <c r="B360" s="1">
        <v>20</v>
      </c>
      <c r="C360" s="1">
        <v>21360</v>
      </c>
      <c r="D360" s="3">
        <f t="shared" si="18"/>
        <v>1</v>
      </c>
      <c r="E360" s="3">
        <f t="shared" si="19"/>
        <v>3</v>
      </c>
      <c r="F360" s="38">
        <v>114</v>
      </c>
      <c r="G360" s="38">
        <v>255</v>
      </c>
      <c r="H360" s="39">
        <v>0.17</v>
      </c>
      <c r="I360" s="39">
        <v>0.64100000000000001</v>
      </c>
      <c r="J360" s="39">
        <v>0.18</v>
      </c>
      <c r="K360" s="39">
        <v>8.999999999999897E-3</v>
      </c>
      <c r="L360" s="3" t="b">
        <f t="shared" si="20"/>
        <v>1</v>
      </c>
    </row>
    <row r="361" spans="1:12" x14ac:dyDescent="0.25">
      <c r="A361" s="1">
        <v>15</v>
      </c>
      <c r="B361" s="1">
        <v>21</v>
      </c>
      <c r="C361" s="1">
        <v>21420</v>
      </c>
      <c r="D361" s="3">
        <f t="shared" si="18"/>
        <v>1</v>
      </c>
      <c r="E361" s="3">
        <f t="shared" si="19"/>
        <v>3</v>
      </c>
      <c r="F361" s="38">
        <v>99</v>
      </c>
      <c r="G361" s="38">
        <v>208</v>
      </c>
      <c r="H361" s="39">
        <v>0.18</v>
      </c>
      <c r="I361" s="39">
        <v>0.63500000000000001</v>
      </c>
      <c r="J361" s="39">
        <v>0.18</v>
      </c>
      <c r="K361" s="39">
        <v>5.0000000000001155E-3</v>
      </c>
      <c r="L361" s="3" t="b">
        <f t="shared" si="20"/>
        <v>1</v>
      </c>
    </row>
    <row r="362" spans="1:12" x14ac:dyDescent="0.25">
      <c r="A362" s="1">
        <v>15</v>
      </c>
      <c r="B362" s="1">
        <v>22</v>
      </c>
      <c r="C362" s="1">
        <v>21480</v>
      </c>
      <c r="D362" s="3">
        <f t="shared" si="18"/>
        <v>1</v>
      </c>
      <c r="E362" s="3">
        <f t="shared" si="19"/>
        <v>3</v>
      </c>
      <c r="F362" s="38">
        <v>90</v>
      </c>
      <c r="G362" s="38">
        <v>185</v>
      </c>
      <c r="H362" s="39">
        <v>0.2</v>
      </c>
      <c r="I362" s="39">
        <v>0.61899999999999999</v>
      </c>
      <c r="J362" s="39">
        <v>0.18</v>
      </c>
      <c r="K362" s="39">
        <v>1.0000000000001119E-3</v>
      </c>
      <c r="L362" s="3" t="b">
        <f t="shared" si="20"/>
        <v>1</v>
      </c>
    </row>
    <row r="363" spans="1:12" x14ac:dyDescent="0.25">
      <c r="A363" s="1">
        <v>15</v>
      </c>
      <c r="B363" s="1">
        <v>23</v>
      </c>
      <c r="C363" s="1">
        <v>21540</v>
      </c>
      <c r="D363" s="3">
        <f t="shared" si="18"/>
        <v>1</v>
      </c>
      <c r="E363" s="3">
        <f t="shared" si="19"/>
        <v>3</v>
      </c>
      <c r="F363" s="38">
        <v>85</v>
      </c>
      <c r="G363" s="38">
        <v>139</v>
      </c>
      <c r="H363" s="39">
        <v>0.17</v>
      </c>
      <c r="I363" s="39">
        <v>0.64300000000000002</v>
      </c>
      <c r="J363" s="39">
        <v>0.18</v>
      </c>
      <c r="K363" s="39">
        <v>6.9999999999998952E-3</v>
      </c>
      <c r="L363" s="3" t="b">
        <f t="shared" si="20"/>
        <v>1</v>
      </c>
    </row>
  </sheetData>
  <sheetProtection sheet="1" objects="1" scenarios="1"/>
  <dataValidations count="1">
    <dataValidation type="decimal" allowBlank="1" showInputMessage="1" showErrorMessage="1" sqref="H4:K363" xr:uid="{5193DDE2-6F10-42BA-BD51-E9736299B4E1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86BA-9122-4A9B-953C-EF8EC051627A}">
  <sheetPr>
    <tabColor theme="9" tint="0.79998168889431442"/>
  </sheetPr>
  <dimension ref="A1:AQ364"/>
  <sheetViews>
    <sheetView showGridLines="0" zoomScaleNormal="100" workbookViewId="0">
      <selection activeCell="J13" sqref="J13"/>
    </sheetView>
  </sheetViews>
  <sheetFormatPr defaultColWidth="8.85546875" defaultRowHeight="15" x14ac:dyDescent="0.25"/>
  <cols>
    <col min="6" max="6" width="13.7109375" style="3" customWidth="1"/>
    <col min="7" max="7" width="21.28515625" style="3" customWidth="1"/>
    <col min="10" max="10" width="20.140625" customWidth="1"/>
    <col min="12" max="12" width="12.42578125" customWidth="1"/>
    <col min="15" max="15" width="11.140625" customWidth="1"/>
    <col min="16" max="16" width="11.5703125" customWidth="1"/>
    <col min="17" max="17" width="11.42578125" customWidth="1"/>
    <col min="21" max="21" width="12.5703125" customWidth="1"/>
    <col min="24" max="24" width="15.42578125" bestFit="1" customWidth="1"/>
    <col min="29" max="29" width="10.5703125" bestFit="1" customWidth="1"/>
  </cols>
  <sheetData>
    <row r="1" spans="1:43" x14ac:dyDescent="0.25">
      <c r="J1" s="32" t="s">
        <v>53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AB1" s="32" t="s">
        <v>54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</row>
    <row r="2" spans="1:43" x14ac:dyDescent="0.25">
      <c r="A2" s="7" t="s">
        <v>30</v>
      </c>
      <c r="B2" s="8"/>
      <c r="C2" s="8"/>
      <c r="J2" s="7" t="s">
        <v>42</v>
      </c>
      <c r="K2" s="8"/>
      <c r="L2" s="8"/>
      <c r="O2" s="7" t="s">
        <v>43</v>
      </c>
      <c r="P2" s="7"/>
      <c r="Q2" s="7"/>
      <c r="T2" s="7" t="s">
        <v>44</v>
      </c>
      <c r="U2" s="8"/>
      <c r="V2" s="8"/>
      <c r="Y2" s="8" t="s">
        <v>34</v>
      </c>
      <c r="AB2" s="7" t="s">
        <v>56</v>
      </c>
      <c r="AC2" s="8"/>
      <c r="AD2" s="8"/>
      <c r="AG2" s="7" t="s">
        <v>57</v>
      </c>
      <c r="AH2" s="7"/>
      <c r="AI2" s="7"/>
      <c r="AL2" s="7" t="s">
        <v>58</v>
      </c>
      <c r="AM2" s="8"/>
      <c r="AN2" s="8"/>
      <c r="AQ2" s="8" t="s">
        <v>34</v>
      </c>
    </row>
    <row r="4" spans="1:43" x14ac:dyDescent="0.25">
      <c r="A4" s="1" t="s">
        <v>25</v>
      </c>
      <c r="B4" s="1" t="s">
        <v>14</v>
      </c>
      <c r="C4" s="1" t="s">
        <v>26</v>
      </c>
      <c r="D4" s="1" t="s">
        <v>35</v>
      </c>
      <c r="E4" s="1" t="s">
        <v>36</v>
      </c>
      <c r="F4" s="9" t="s">
        <v>49</v>
      </c>
      <c r="G4" s="9" t="s">
        <v>52</v>
      </c>
      <c r="J4" s="14" t="s">
        <v>14</v>
      </c>
      <c r="K4" s="14" t="s">
        <v>37</v>
      </c>
      <c r="L4" s="14" t="s">
        <v>38</v>
      </c>
      <c r="O4" s="14" t="s">
        <v>35</v>
      </c>
      <c r="P4" s="14" t="s">
        <v>37</v>
      </c>
      <c r="Q4" s="14" t="s">
        <v>38</v>
      </c>
      <c r="T4" s="14" t="s">
        <v>36</v>
      </c>
      <c r="U4" s="14" t="s">
        <v>45</v>
      </c>
      <c r="Y4" s="1" t="s">
        <v>46</v>
      </c>
      <c r="AB4" s="14" t="s">
        <v>14</v>
      </c>
      <c r="AC4" s="14" t="s">
        <v>37</v>
      </c>
      <c r="AD4" s="14" t="s">
        <v>38</v>
      </c>
      <c r="AG4" s="14" t="s">
        <v>35</v>
      </c>
      <c r="AH4" s="14" t="s">
        <v>37</v>
      </c>
      <c r="AI4" s="14" t="s">
        <v>38</v>
      </c>
      <c r="AL4" s="14" t="s">
        <v>36</v>
      </c>
      <c r="AM4" s="14" t="s">
        <v>37</v>
      </c>
      <c r="AN4" s="14" t="s">
        <v>38</v>
      </c>
      <c r="AQ4" s="1" t="s">
        <v>46</v>
      </c>
    </row>
    <row r="5" spans="1:43" x14ac:dyDescent="0.25">
      <c r="A5" s="1">
        <v>1</v>
      </c>
      <c r="B5" s="1">
        <v>0</v>
      </c>
      <c r="C5" s="1">
        <v>0</v>
      </c>
      <c r="D5" s="3">
        <f>IF(MOD(A5-1,7)=0,7,MOD(A5-1,7))</f>
        <v>7</v>
      </c>
      <c r="E5" s="3">
        <f>CEILING((C5-24*60+0.001)/(7*24*60),1)+1</f>
        <v>1</v>
      </c>
      <c r="F5" s="3">
        <f>VLOOKUP(B5,T_S_comp_hour,3,0)*VLOOKUP(D5,T_S_comp_weekday,3,0)*VLOOKUP(E5,T_S_comp_WoW,2,0)*$Y$5</f>
        <v>173.55544799999998</v>
      </c>
      <c r="G5" s="3">
        <f t="shared" ref="G5:G68" si="0">VLOOKUP(B5,T_SED_comp_hour,3,0)*VLOOKUP(D5,T_SED_comp_weekday,3,0)*VLOOKUP(E5,T_SED_comp_WoW,3,0)</f>
        <v>1.5714285714285711E-3</v>
      </c>
      <c r="H5" s="3"/>
      <c r="J5">
        <v>0</v>
      </c>
      <c r="K5" s="34">
        <v>3.3000000000000002E-2</v>
      </c>
      <c r="L5" s="33">
        <f>K5/SUM($K$5:$K$28)</f>
        <v>3.2999999999999995E-2</v>
      </c>
      <c r="O5">
        <v>1</v>
      </c>
      <c r="P5" s="34">
        <v>0.14499999999999999</v>
      </c>
      <c r="Q5" s="33">
        <f>P5/SUM($P$5:$P$11)</f>
        <v>0.14499999999999999</v>
      </c>
      <c r="T5">
        <v>1</v>
      </c>
      <c r="U5" s="34">
        <v>38671</v>
      </c>
      <c r="V5" s="3">
        <f>U5/(24*7)</f>
        <v>230.1845238095238</v>
      </c>
      <c r="X5" s="10"/>
      <c r="Y5" s="37">
        <v>1</v>
      </c>
      <c r="AB5">
        <v>0</v>
      </c>
      <c r="AC5" s="36">
        <v>3.3000000000000002E-2</v>
      </c>
      <c r="AD5" s="6">
        <f>AC5/SUM($AC$5:$AC$28)</f>
        <v>3.2999999999999995E-2</v>
      </c>
      <c r="AG5">
        <v>1</v>
      </c>
      <c r="AH5" s="37">
        <v>1</v>
      </c>
      <c r="AI5" s="3">
        <f>AH5/SUM($AH$5:$AH$11)</f>
        <v>0.14285714285714285</v>
      </c>
      <c r="AL5">
        <v>1</v>
      </c>
      <c r="AM5" s="34">
        <v>1</v>
      </c>
      <c r="AN5" s="3">
        <f>AM5/SUM($AM$5:$AM$7)</f>
        <v>0.33333333333333331</v>
      </c>
      <c r="AP5" s="10"/>
      <c r="AQ5" t="s">
        <v>55</v>
      </c>
    </row>
    <row r="6" spans="1:43" x14ac:dyDescent="0.25">
      <c r="A6" s="1">
        <v>1</v>
      </c>
      <c r="B6" s="1">
        <v>1</v>
      </c>
      <c r="C6" s="1">
        <v>60</v>
      </c>
      <c r="D6" s="3">
        <f t="shared" ref="D6:D69" si="1">IF(MOD(A6-1,7)=0,7,MOD(A6-1,7))</f>
        <v>7</v>
      </c>
      <c r="E6" s="3">
        <f t="shared" ref="E6:E69" si="2">CEILING((C6-24*60+0.001)/(7*24*60),1)+1</f>
        <v>1</v>
      </c>
      <c r="F6" s="3">
        <f t="shared" ref="F6:F68" si="3">VLOOKUP(B6,T_S_comp_hour,3,0)*VLOOKUP(D6,T_S_comp_weekday,3,0)*VLOOKUP(E6,T_S_comp_WoW,2,0)*$Y$5</f>
        <v>168.29619199999996</v>
      </c>
      <c r="G6" s="3">
        <f t="shared" si="0"/>
        <v>1.5238095238095232E-3</v>
      </c>
      <c r="H6" s="3"/>
      <c r="J6">
        <v>1</v>
      </c>
      <c r="K6" s="34">
        <v>3.2000000000000001E-2</v>
      </c>
      <c r="L6" s="33">
        <f t="shared" ref="L6:L28" si="4">K6/SUM($K$5:$K$28)</f>
        <v>3.1999999999999994E-2</v>
      </c>
      <c r="O6">
        <v>2</v>
      </c>
      <c r="P6" s="34">
        <v>0.14699999999999999</v>
      </c>
      <c r="Q6" s="33">
        <f t="shared" ref="Q6:Q11" si="5">P6/SUM($P$5:$P$11)</f>
        <v>0.14699999999999999</v>
      </c>
      <c r="T6">
        <v>2</v>
      </c>
      <c r="U6" s="34">
        <v>38671</v>
      </c>
      <c r="V6" s="3">
        <f t="shared" ref="V6:V7" si="6">U6/(24*7)</f>
        <v>230.1845238095238</v>
      </c>
      <c r="AB6">
        <v>1</v>
      </c>
      <c r="AC6" s="36">
        <v>3.2000000000000001E-2</v>
      </c>
      <c r="AD6" s="6">
        <f t="shared" ref="AD6:AD28" si="7">AC6/SUM($AC$5:$AC$28)</f>
        <v>3.1999999999999994E-2</v>
      </c>
      <c r="AG6">
        <v>2</v>
      </c>
      <c r="AH6" s="37">
        <v>1</v>
      </c>
      <c r="AI6" s="3">
        <f t="shared" ref="AI6:AI11" si="8">AH6/SUM($AH$5:$AH$11)</f>
        <v>0.14285714285714285</v>
      </c>
      <c r="AL6">
        <v>2</v>
      </c>
      <c r="AM6" s="34">
        <v>1</v>
      </c>
      <c r="AN6" s="3">
        <f t="shared" ref="AN6:AN7" si="9">AM6/SUM($AM$5:$AM$7)</f>
        <v>0.33333333333333331</v>
      </c>
    </row>
    <row r="7" spans="1:43" x14ac:dyDescent="0.25">
      <c r="A7" s="1">
        <v>1</v>
      </c>
      <c r="B7" s="1">
        <v>2</v>
      </c>
      <c r="C7" s="1">
        <v>120</v>
      </c>
      <c r="D7" s="3">
        <f t="shared" si="1"/>
        <v>7</v>
      </c>
      <c r="E7" s="3">
        <f t="shared" si="2"/>
        <v>1</v>
      </c>
      <c r="F7" s="3">
        <f t="shared" si="3"/>
        <v>157.77767999999998</v>
      </c>
      <c r="G7" s="3">
        <f t="shared" si="0"/>
        <v>1.4285714285714279E-3</v>
      </c>
      <c r="H7" s="3"/>
      <c r="J7">
        <v>2</v>
      </c>
      <c r="K7" s="34">
        <v>0.03</v>
      </c>
      <c r="L7" s="33">
        <f t="shared" si="4"/>
        <v>2.9999999999999992E-2</v>
      </c>
      <c r="O7">
        <v>3</v>
      </c>
      <c r="P7" s="34">
        <v>0.14599999999999999</v>
      </c>
      <c r="Q7" s="33">
        <f t="shared" si="5"/>
        <v>0.14599999999999999</v>
      </c>
      <c r="T7">
        <v>3</v>
      </c>
      <c r="U7" s="34">
        <v>38671</v>
      </c>
      <c r="V7" s="3">
        <f t="shared" si="6"/>
        <v>230.1845238095238</v>
      </c>
      <c r="AB7">
        <v>2</v>
      </c>
      <c r="AC7" s="36">
        <v>0.03</v>
      </c>
      <c r="AD7" s="6">
        <f t="shared" si="7"/>
        <v>2.9999999999999992E-2</v>
      </c>
      <c r="AG7">
        <v>3</v>
      </c>
      <c r="AH7" s="37">
        <v>1</v>
      </c>
      <c r="AI7" s="3">
        <f t="shared" si="8"/>
        <v>0.14285714285714285</v>
      </c>
      <c r="AL7">
        <v>3</v>
      </c>
      <c r="AM7" s="34">
        <v>1</v>
      </c>
      <c r="AN7" s="3">
        <f t="shared" si="9"/>
        <v>0.33333333333333331</v>
      </c>
    </row>
    <row r="8" spans="1:43" x14ac:dyDescent="0.25">
      <c r="A8" s="1">
        <v>1</v>
      </c>
      <c r="B8" s="1">
        <v>3</v>
      </c>
      <c r="C8" s="1">
        <v>180</v>
      </c>
      <c r="D8" s="3">
        <f t="shared" si="1"/>
        <v>7</v>
      </c>
      <c r="E8" s="3">
        <f t="shared" si="2"/>
        <v>1</v>
      </c>
      <c r="F8" s="3">
        <f t="shared" si="3"/>
        <v>152.51842399999998</v>
      </c>
      <c r="G8" s="3">
        <f t="shared" si="0"/>
        <v>1.3809523809523805E-3</v>
      </c>
      <c r="H8" s="3"/>
      <c r="J8">
        <v>3</v>
      </c>
      <c r="K8" s="34">
        <v>2.9000000000000001E-2</v>
      </c>
      <c r="L8" s="33">
        <f t="shared" si="4"/>
        <v>2.8999999999999995E-2</v>
      </c>
      <c r="O8">
        <v>4</v>
      </c>
      <c r="P8" s="34">
        <v>0.14599999999999999</v>
      </c>
      <c r="Q8" s="33">
        <f t="shared" si="5"/>
        <v>0.14599999999999999</v>
      </c>
      <c r="AB8">
        <v>3</v>
      </c>
      <c r="AC8" s="36">
        <v>2.9000000000000001E-2</v>
      </c>
      <c r="AD8" s="6">
        <f t="shared" si="7"/>
        <v>2.8999999999999995E-2</v>
      </c>
      <c r="AG8">
        <v>4</v>
      </c>
      <c r="AH8" s="37">
        <v>1</v>
      </c>
      <c r="AI8" s="3">
        <f t="shared" si="8"/>
        <v>0.14285714285714285</v>
      </c>
    </row>
    <row r="9" spans="1:43" x14ac:dyDescent="0.25">
      <c r="A9" s="1">
        <v>1</v>
      </c>
      <c r="B9" s="1">
        <v>4</v>
      </c>
      <c r="C9" s="1">
        <v>240</v>
      </c>
      <c r="D9" s="3">
        <f t="shared" si="1"/>
        <v>7</v>
      </c>
      <c r="E9" s="3">
        <f t="shared" si="2"/>
        <v>1</v>
      </c>
      <c r="F9" s="3">
        <f t="shared" si="3"/>
        <v>147.25916799999996</v>
      </c>
      <c r="G9" s="3">
        <f t="shared" si="0"/>
        <v>1.3333333333333331E-3</v>
      </c>
      <c r="H9" s="3"/>
      <c r="J9">
        <v>4</v>
      </c>
      <c r="K9" s="34">
        <v>2.8000000000000001E-2</v>
      </c>
      <c r="L9" s="33">
        <f t="shared" si="4"/>
        <v>2.7999999999999994E-2</v>
      </c>
      <c r="O9">
        <v>5</v>
      </c>
      <c r="P9" s="34">
        <v>0.14299999999999999</v>
      </c>
      <c r="Q9" s="33">
        <f t="shared" si="5"/>
        <v>0.14299999999999999</v>
      </c>
      <c r="AB9">
        <v>4</v>
      </c>
      <c r="AC9" s="36">
        <v>2.8000000000000001E-2</v>
      </c>
      <c r="AD9" s="6">
        <f t="shared" si="7"/>
        <v>2.7999999999999994E-2</v>
      </c>
      <c r="AG9">
        <v>5</v>
      </c>
      <c r="AH9" s="37">
        <v>1</v>
      </c>
      <c r="AI9" s="3">
        <f t="shared" si="8"/>
        <v>0.14285714285714285</v>
      </c>
    </row>
    <row r="10" spans="1:43" x14ac:dyDescent="0.25">
      <c r="A10" s="1">
        <v>1</v>
      </c>
      <c r="B10" s="1">
        <v>5</v>
      </c>
      <c r="C10" s="1">
        <v>300</v>
      </c>
      <c r="D10" s="3">
        <f t="shared" si="1"/>
        <v>7</v>
      </c>
      <c r="E10" s="3">
        <f t="shared" si="2"/>
        <v>1</v>
      </c>
      <c r="F10" s="3">
        <f t="shared" si="3"/>
        <v>141.99991199999997</v>
      </c>
      <c r="G10" s="3">
        <f t="shared" si="0"/>
        <v>1.2857142857142852E-3</v>
      </c>
      <c r="H10" s="3"/>
      <c r="J10">
        <v>5</v>
      </c>
      <c r="K10" s="34">
        <v>2.7E-2</v>
      </c>
      <c r="L10" s="33">
        <f t="shared" si="4"/>
        <v>2.6999999999999993E-2</v>
      </c>
      <c r="O10">
        <v>6</v>
      </c>
      <c r="P10" s="34">
        <v>0.13700000000000001</v>
      </c>
      <c r="Q10" s="33">
        <f t="shared" si="5"/>
        <v>0.13700000000000001</v>
      </c>
      <c r="AB10">
        <v>5</v>
      </c>
      <c r="AC10" s="36">
        <v>2.7E-2</v>
      </c>
      <c r="AD10" s="6">
        <f t="shared" si="7"/>
        <v>2.6999999999999993E-2</v>
      </c>
      <c r="AG10">
        <v>6</v>
      </c>
      <c r="AH10" s="37">
        <v>1</v>
      </c>
      <c r="AI10" s="3">
        <f t="shared" si="8"/>
        <v>0.14285714285714285</v>
      </c>
    </row>
    <row r="11" spans="1:43" x14ac:dyDescent="0.25">
      <c r="A11" s="1">
        <v>1</v>
      </c>
      <c r="B11" s="1">
        <v>6</v>
      </c>
      <c r="C11" s="1">
        <v>360</v>
      </c>
      <c r="D11" s="3">
        <f t="shared" si="1"/>
        <v>7</v>
      </c>
      <c r="E11" s="3">
        <f t="shared" si="2"/>
        <v>1</v>
      </c>
      <c r="F11" s="3">
        <f t="shared" si="3"/>
        <v>147.25916799999996</v>
      </c>
      <c r="G11" s="3">
        <f t="shared" si="0"/>
        <v>1.3333333333333331E-3</v>
      </c>
      <c r="H11" s="3"/>
      <c r="J11">
        <v>6</v>
      </c>
      <c r="K11" s="34">
        <v>2.8000000000000001E-2</v>
      </c>
      <c r="L11" s="33">
        <f t="shared" si="4"/>
        <v>2.7999999999999994E-2</v>
      </c>
      <c r="O11">
        <v>7</v>
      </c>
      <c r="P11" s="34">
        <v>0.13600000000000001</v>
      </c>
      <c r="Q11" s="33">
        <f t="shared" si="5"/>
        <v>0.13600000000000001</v>
      </c>
      <c r="AB11">
        <v>6</v>
      </c>
      <c r="AC11" s="36">
        <v>2.8000000000000001E-2</v>
      </c>
      <c r="AD11" s="6">
        <f t="shared" si="7"/>
        <v>2.7999999999999994E-2</v>
      </c>
      <c r="AG11">
        <v>7</v>
      </c>
      <c r="AH11" s="37">
        <v>1</v>
      </c>
      <c r="AI11" s="3">
        <f t="shared" si="8"/>
        <v>0.14285714285714285</v>
      </c>
    </row>
    <row r="12" spans="1:43" x14ac:dyDescent="0.25">
      <c r="A12" s="1">
        <v>1</v>
      </c>
      <c r="B12" s="1">
        <v>7</v>
      </c>
      <c r="C12" s="1">
        <v>420</v>
      </c>
      <c r="D12" s="3">
        <f t="shared" si="1"/>
        <v>7</v>
      </c>
      <c r="E12" s="3">
        <f t="shared" si="2"/>
        <v>1</v>
      </c>
      <c r="F12" s="3">
        <f t="shared" si="3"/>
        <v>184.07395999999997</v>
      </c>
      <c r="G12" s="3">
        <f t="shared" si="0"/>
        <v>1.6666666666666663E-3</v>
      </c>
      <c r="H12" s="3"/>
      <c r="J12">
        <v>7</v>
      </c>
      <c r="K12" s="34">
        <v>3.5000000000000003E-2</v>
      </c>
      <c r="L12" s="33">
        <f t="shared" si="4"/>
        <v>3.4999999999999996E-2</v>
      </c>
      <c r="Q12" s="3">
        <f>SUM(Q5:Q11)</f>
        <v>1</v>
      </c>
      <c r="U12" s="24"/>
      <c r="AB12">
        <v>7</v>
      </c>
      <c r="AC12" s="36">
        <v>3.5000000000000003E-2</v>
      </c>
      <c r="AD12" s="6">
        <f t="shared" si="7"/>
        <v>3.4999999999999996E-2</v>
      </c>
      <c r="AI12" s="3">
        <f>SUM(AI5:AI11)</f>
        <v>0.99999999999999978</v>
      </c>
    </row>
    <row r="13" spans="1:43" x14ac:dyDescent="0.25">
      <c r="A13" s="1">
        <v>1</v>
      </c>
      <c r="B13" s="1">
        <v>8</v>
      </c>
      <c r="C13" s="1">
        <v>480</v>
      </c>
      <c r="D13" s="3">
        <f t="shared" si="1"/>
        <v>7</v>
      </c>
      <c r="E13" s="3">
        <f t="shared" si="2"/>
        <v>1</v>
      </c>
      <c r="F13" s="3">
        <f t="shared" si="3"/>
        <v>210.37024</v>
      </c>
      <c r="G13" s="3">
        <f t="shared" si="0"/>
        <v>1.9047619047619043E-3</v>
      </c>
      <c r="H13" s="3"/>
      <c r="J13">
        <v>8</v>
      </c>
      <c r="K13" s="34">
        <v>0.04</v>
      </c>
      <c r="L13" s="33">
        <f t="shared" si="4"/>
        <v>3.9999999999999994E-2</v>
      </c>
      <c r="P13" s="24"/>
      <c r="AB13">
        <v>8</v>
      </c>
      <c r="AC13" s="36">
        <v>0.04</v>
      </c>
      <c r="AD13" s="6">
        <f t="shared" si="7"/>
        <v>3.9999999999999994E-2</v>
      </c>
      <c r="AH13" s="24"/>
    </row>
    <row r="14" spans="1:43" x14ac:dyDescent="0.25">
      <c r="A14" s="1">
        <v>1</v>
      </c>
      <c r="B14" s="1">
        <v>9</v>
      </c>
      <c r="C14" s="1">
        <v>540</v>
      </c>
      <c r="D14" s="3">
        <f t="shared" si="1"/>
        <v>7</v>
      </c>
      <c r="E14" s="3">
        <f t="shared" si="2"/>
        <v>1</v>
      </c>
      <c r="F14" s="3">
        <f t="shared" si="3"/>
        <v>220.88875200000001</v>
      </c>
      <c r="G14" s="3">
        <f t="shared" si="0"/>
        <v>1.9999999999999996E-3</v>
      </c>
      <c r="H14" s="3"/>
      <c r="J14">
        <v>9</v>
      </c>
      <c r="K14" s="34">
        <v>4.2000000000000003E-2</v>
      </c>
      <c r="L14" s="33">
        <f t="shared" si="4"/>
        <v>4.1999999999999996E-2</v>
      </c>
      <c r="AB14">
        <v>9</v>
      </c>
      <c r="AC14" s="36">
        <v>4.2000000000000003E-2</v>
      </c>
      <c r="AD14" s="6">
        <f t="shared" si="7"/>
        <v>4.1999999999999996E-2</v>
      </c>
    </row>
    <row r="15" spans="1:43" x14ac:dyDescent="0.25">
      <c r="A15" s="1">
        <v>1</v>
      </c>
      <c r="B15" s="1">
        <v>10</v>
      </c>
      <c r="C15" s="1">
        <v>600</v>
      </c>
      <c r="D15" s="3">
        <f t="shared" si="1"/>
        <v>7</v>
      </c>
      <c r="E15" s="3">
        <f t="shared" si="2"/>
        <v>1</v>
      </c>
      <c r="F15" s="3">
        <f t="shared" si="3"/>
        <v>236.66651999999999</v>
      </c>
      <c r="G15" s="3">
        <f t="shared" si="0"/>
        <v>2.1428571428571421E-3</v>
      </c>
      <c r="H15" s="3"/>
      <c r="J15">
        <v>10</v>
      </c>
      <c r="K15" s="34">
        <v>4.4999999999999998E-2</v>
      </c>
      <c r="L15" s="33">
        <f t="shared" si="4"/>
        <v>4.4999999999999991E-2</v>
      </c>
      <c r="O15" s="26"/>
      <c r="AB15">
        <v>10</v>
      </c>
      <c r="AC15" s="36">
        <v>4.4999999999999998E-2</v>
      </c>
      <c r="AD15" s="6">
        <f t="shared" si="7"/>
        <v>4.4999999999999991E-2</v>
      </c>
    </row>
    <row r="16" spans="1:43" x14ac:dyDescent="0.25">
      <c r="A16" s="1">
        <v>1</v>
      </c>
      <c r="B16" s="1">
        <v>11</v>
      </c>
      <c r="C16" s="1">
        <v>660</v>
      </c>
      <c r="D16" s="3">
        <f t="shared" si="1"/>
        <v>7</v>
      </c>
      <c r="E16" s="3">
        <f t="shared" si="2"/>
        <v>1</v>
      </c>
      <c r="F16" s="3">
        <f t="shared" si="3"/>
        <v>257.70354399999997</v>
      </c>
      <c r="G16" s="3">
        <f t="shared" si="0"/>
        <v>2.3333333333333322E-3</v>
      </c>
      <c r="H16" s="3"/>
      <c r="J16">
        <v>11</v>
      </c>
      <c r="K16" s="34">
        <v>4.9000000000000002E-2</v>
      </c>
      <c r="L16" s="33">
        <f t="shared" si="4"/>
        <v>4.8999999999999988E-2</v>
      </c>
      <c r="O16" s="26"/>
      <c r="T16" s="26"/>
      <c r="AB16">
        <v>11</v>
      </c>
      <c r="AC16" s="36">
        <v>4.9000000000000002E-2</v>
      </c>
      <c r="AD16" s="6">
        <f t="shared" si="7"/>
        <v>4.8999999999999988E-2</v>
      </c>
    </row>
    <row r="17" spans="1:30" x14ac:dyDescent="0.25">
      <c r="A17" s="1">
        <v>1</v>
      </c>
      <c r="B17" s="1">
        <v>12</v>
      </c>
      <c r="C17" s="1">
        <v>720</v>
      </c>
      <c r="D17" s="3">
        <f t="shared" si="1"/>
        <v>7</v>
      </c>
      <c r="E17" s="3">
        <f t="shared" si="2"/>
        <v>1</v>
      </c>
      <c r="F17" s="3">
        <f t="shared" si="3"/>
        <v>278.74056799999994</v>
      </c>
      <c r="G17" s="3">
        <f t="shared" si="0"/>
        <v>2.5238095238095228E-3</v>
      </c>
      <c r="H17" s="3"/>
      <c r="J17">
        <v>12</v>
      </c>
      <c r="K17" s="34">
        <v>5.2999999999999999E-2</v>
      </c>
      <c r="L17" s="33">
        <f t="shared" si="4"/>
        <v>5.2999999999999985E-2</v>
      </c>
      <c r="T17" s="26"/>
      <c r="AB17">
        <v>12</v>
      </c>
      <c r="AC17" s="36">
        <v>5.2999999999999999E-2</v>
      </c>
      <c r="AD17" s="6">
        <f t="shared" si="7"/>
        <v>5.2999999999999985E-2</v>
      </c>
    </row>
    <row r="18" spans="1:30" x14ac:dyDescent="0.25">
      <c r="A18" s="1">
        <v>1</v>
      </c>
      <c r="B18" s="1">
        <v>13</v>
      </c>
      <c r="C18" s="1">
        <v>780</v>
      </c>
      <c r="D18" s="3">
        <f t="shared" si="1"/>
        <v>7</v>
      </c>
      <c r="E18" s="3">
        <f t="shared" si="2"/>
        <v>1</v>
      </c>
      <c r="F18" s="3">
        <f t="shared" si="3"/>
        <v>289.25907999999993</v>
      </c>
      <c r="G18" s="3">
        <f t="shared" si="0"/>
        <v>2.6190476190476181E-3</v>
      </c>
      <c r="H18" s="3"/>
      <c r="J18">
        <v>13</v>
      </c>
      <c r="K18" s="34">
        <v>5.5E-2</v>
      </c>
      <c r="L18" s="33">
        <f t="shared" si="4"/>
        <v>5.4999999999999986E-2</v>
      </c>
      <c r="AB18">
        <v>13</v>
      </c>
      <c r="AC18" s="36">
        <v>5.5E-2</v>
      </c>
      <c r="AD18" s="6">
        <f t="shared" si="7"/>
        <v>5.4999999999999986E-2</v>
      </c>
    </row>
    <row r="19" spans="1:30" x14ac:dyDescent="0.25">
      <c r="A19" s="1">
        <v>1</v>
      </c>
      <c r="B19" s="1">
        <v>14</v>
      </c>
      <c r="C19" s="1">
        <v>840</v>
      </c>
      <c r="D19" s="3">
        <f t="shared" si="1"/>
        <v>7</v>
      </c>
      <c r="E19" s="3">
        <f t="shared" si="2"/>
        <v>1</v>
      </c>
      <c r="F19" s="3">
        <f t="shared" si="3"/>
        <v>289.25907999999993</v>
      </c>
      <c r="G19" s="3">
        <f t="shared" si="0"/>
        <v>2.6190476190476181E-3</v>
      </c>
      <c r="H19" s="3"/>
      <c r="J19">
        <v>14</v>
      </c>
      <c r="K19" s="34">
        <v>5.5E-2</v>
      </c>
      <c r="L19" s="33">
        <f t="shared" si="4"/>
        <v>5.4999999999999986E-2</v>
      </c>
      <c r="AB19">
        <v>14</v>
      </c>
      <c r="AC19" s="36">
        <v>5.5E-2</v>
      </c>
      <c r="AD19" s="6">
        <f t="shared" si="7"/>
        <v>5.4999999999999986E-2</v>
      </c>
    </row>
    <row r="20" spans="1:30" x14ac:dyDescent="0.25">
      <c r="A20" s="1">
        <v>1</v>
      </c>
      <c r="B20" s="1">
        <v>15</v>
      </c>
      <c r="C20" s="1">
        <v>900</v>
      </c>
      <c r="D20" s="3">
        <f t="shared" si="1"/>
        <v>7</v>
      </c>
      <c r="E20" s="3">
        <f t="shared" si="2"/>
        <v>1</v>
      </c>
      <c r="F20" s="3">
        <f t="shared" si="3"/>
        <v>283.99982399999993</v>
      </c>
      <c r="G20" s="3">
        <f t="shared" si="0"/>
        <v>2.5714285714285704E-3</v>
      </c>
      <c r="H20" s="3"/>
      <c r="J20">
        <v>15</v>
      </c>
      <c r="K20" s="34">
        <v>5.3999999999999999E-2</v>
      </c>
      <c r="L20" s="33">
        <f t="shared" si="4"/>
        <v>5.3999999999999986E-2</v>
      </c>
      <c r="AB20">
        <v>15</v>
      </c>
      <c r="AC20" s="36">
        <v>5.3999999999999999E-2</v>
      </c>
      <c r="AD20" s="6">
        <f t="shared" si="7"/>
        <v>5.3999999999999986E-2</v>
      </c>
    </row>
    <row r="21" spans="1:30" x14ac:dyDescent="0.25">
      <c r="A21" s="1">
        <v>1</v>
      </c>
      <c r="B21" s="1">
        <v>16</v>
      </c>
      <c r="C21" s="1">
        <v>960</v>
      </c>
      <c r="D21" s="3">
        <f t="shared" si="1"/>
        <v>7</v>
      </c>
      <c r="E21" s="3">
        <f t="shared" si="2"/>
        <v>1</v>
      </c>
      <c r="F21" s="3">
        <f t="shared" si="3"/>
        <v>278.74056799999994</v>
      </c>
      <c r="G21" s="3">
        <f t="shared" si="0"/>
        <v>2.5238095238095228E-3</v>
      </c>
      <c r="H21" s="3"/>
      <c r="J21">
        <v>16</v>
      </c>
      <c r="K21" s="34">
        <v>5.2999999999999999E-2</v>
      </c>
      <c r="L21" s="33">
        <f t="shared" si="4"/>
        <v>5.2999999999999985E-2</v>
      </c>
      <c r="AB21">
        <v>16</v>
      </c>
      <c r="AC21" s="36">
        <v>5.2999999999999999E-2</v>
      </c>
      <c r="AD21" s="6">
        <f t="shared" si="7"/>
        <v>5.2999999999999985E-2</v>
      </c>
    </row>
    <row r="22" spans="1:30" x14ac:dyDescent="0.25">
      <c r="A22" s="1">
        <v>1</v>
      </c>
      <c r="B22" s="1">
        <v>17</v>
      </c>
      <c r="C22" s="1">
        <v>1020</v>
      </c>
      <c r="D22" s="3">
        <f t="shared" si="1"/>
        <v>7</v>
      </c>
      <c r="E22" s="3">
        <f t="shared" si="2"/>
        <v>1</v>
      </c>
      <c r="F22" s="3">
        <f t="shared" si="3"/>
        <v>273.48131199999995</v>
      </c>
      <c r="G22" s="3">
        <f t="shared" si="0"/>
        <v>2.4761904761904751E-3</v>
      </c>
      <c r="H22" s="3"/>
      <c r="J22">
        <v>17</v>
      </c>
      <c r="K22" s="34">
        <v>5.1999999999999998E-2</v>
      </c>
      <c r="L22" s="33">
        <f t="shared" si="4"/>
        <v>5.1999999999999984E-2</v>
      </c>
      <c r="AB22">
        <v>17</v>
      </c>
      <c r="AC22" s="36">
        <v>5.1999999999999998E-2</v>
      </c>
      <c r="AD22" s="6">
        <f t="shared" si="7"/>
        <v>5.1999999999999984E-2</v>
      </c>
    </row>
    <row r="23" spans="1:30" x14ac:dyDescent="0.25">
      <c r="A23" s="1">
        <v>1</v>
      </c>
      <c r="B23" s="1">
        <v>18</v>
      </c>
      <c r="C23" s="1">
        <v>1080</v>
      </c>
      <c r="D23" s="3">
        <f t="shared" si="1"/>
        <v>7</v>
      </c>
      <c r="E23" s="3">
        <f t="shared" si="2"/>
        <v>1</v>
      </c>
      <c r="F23" s="3">
        <f t="shared" si="3"/>
        <v>252.44428799999997</v>
      </c>
      <c r="G23" s="3">
        <f t="shared" si="0"/>
        <v>2.285714285714285E-3</v>
      </c>
      <c r="H23" s="3"/>
      <c r="J23">
        <v>18</v>
      </c>
      <c r="K23" s="34">
        <v>4.8000000000000001E-2</v>
      </c>
      <c r="L23" s="33">
        <f t="shared" si="4"/>
        <v>4.7999999999999987E-2</v>
      </c>
      <c r="AB23">
        <v>18</v>
      </c>
      <c r="AC23" s="36">
        <v>4.8000000000000001E-2</v>
      </c>
      <c r="AD23" s="6">
        <f t="shared" si="7"/>
        <v>4.7999999999999987E-2</v>
      </c>
    </row>
    <row r="24" spans="1:30" x14ac:dyDescent="0.25">
      <c r="A24" s="1">
        <v>1</v>
      </c>
      <c r="B24" s="1">
        <v>19</v>
      </c>
      <c r="C24" s="1">
        <v>1140</v>
      </c>
      <c r="D24" s="3">
        <f t="shared" si="1"/>
        <v>7</v>
      </c>
      <c r="E24" s="3">
        <f t="shared" si="2"/>
        <v>1</v>
      </c>
      <c r="F24" s="3">
        <f t="shared" si="3"/>
        <v>231.40726399999997</v>
      </c>
      <c r="G24" s="3">
        <f t="shared" si="0"/>
        <v>2.0952380952380945E-3</v>
      </c>
      <c r="H24" s="3"/>
      <c r="J24">
        <v>19</v>
      </c>
      <c r="K24" s="34">
        <v>4.3999999999999997E-2</v>
      </c>
      <c r="L24" s="33">
        <f t="shared" si="4"/>
        <v>4.3999999999999991E-2</v>
      </c>
      <c r="AB24">
        <v>19</v>
      </c>
      <c r="AC24" s="36">
        <v>4.3999999999999997E-2</v>
      </c>
      <c r="AD24" s="6">
        <f t="shared" si="7"/>
        <v>4.3999999999999991E-2</v>
      </c>
    </row>
    <row r="25" spans="1:30" x14ac:dyDescent="0.25">
      <c r="A25" s="1">
        <v>1</v>
      </c>
      <c r="B25" s="1">
        <v>20</v>
      </c>
      <c r="C25" s="1">
        <v>1200</v>
      </c>
      <c r="D25" s="3">
        <f t="shared" si="1"/>
        <v>7</v>
      </c>
      <c r="E25" s="3">
        <f t="shared" si="2"/>
        <v>1</v>
      </c>
      <c r="F25" s="3">
        <f t="shared" si="3"/>
        <v>231.40726399999997</v>
      </c>
      <c r="G25" s="3">
        <f t="shared" si="0"/>
        <v>2.0952380952380945E-3</v>
      </c>
      <c r="H25" s="3"/>
      <c r="J25">
        <v>20</v>
      </c>
      <c r="K25" s="34">
        <v>4.3999999999999997E-2</v>
      </c>
      <c r="L25" s="33">
        <f t="shared" si="4"/>
        <v>4.3999999999999991E-2</v>
      </c>
      <c r="AB25">
        <v>20</v>
      </c>
      <c r="AC25" s="36">
        <v>4.3999999999999997E-2</v>
      </c>
      <c r="AD25" s="6">
        <f t="shared" si="7"/>
        <v>4.3999999999999991E-2</v>
      </c>
    </row>
    <row r="26" spans="1:30" x14ac:dyDescent="0.25">
      <c r="A26" s="1">
        <v>1</v>
      </c>
      <c r="B26" s="1">
        <v>21</v>
      </c>
      <c r="C26" s="1">
        <v>1260</v>
      </c>
      <c r="D26" s="3">
        <f t="shared" si="1"/>
        <v>7</v>
      </c>
      <c r="E26" s="3">
        <f t="shared" si="2"/>
        <v>1</v>
      </c>
      <c r="F26" s="3">
        <f t="shared" si="3"/>
        <v>226.14800799999998</v>
      </c>
      <c r="G26" s="3">
        <f t="shared" si="0"/>
        <v>2.0476190476190468E-3</v>
      </c>
      <c r="H26" s="3"/>
      <c r="J26">
        <v>21</v>
      </c>
      <c r="K26" s="34">
        <v>4.2999999999999997E-2</v>
      </c>
      <c r="L26" s="33">
        <f t="shared" si="4"/>
        <v>4.299999999999999E-2</v>
      </c>
      <c r="AB26">
        <v>21</v>
      </c>
      <c r="AC26" s="36">
        <v>4.2999999999999997E-2</v>
      </c>
      <c r="AD26" s="6">
        <f t="shared" si="7"/>
        <v>4.299999999999999E-2</v>
      </c>
    </row>
    <row r="27" spans="1:30" x14ac:dyDescent="0.25">
      <c r="A27" s="1">
        <v>1</v>
      </c>
      <c r="B27" s="1">
        <v>22</v>
      </c>
      <c r="C27" s="1">
        <v>1320</v>
      </c>
      <c r="D27" s="3">
        <f t="shared" si="1"/>
        <v>7</v>
      </c>
      <c r="E27" s="3">
        <f t="shared" si="2"/>
        <v>1</v>
      </c>
      <c r="F27" s="3">
        <f t="shared" si="3"/>
        <v>220.88875200000001</v>
      </c>
      <c r="G27" s="3">
        <f t="shared" si="0"/>
        <v>1.9999999999999996E-3</v>
      </c>
      <c r="H27" s="3"/>
      <c r="J27">
        <v>22</v>
      </c>
      <c r="K27" s="34">
        <v>4.2000000000000003E-2</v>
      </c>
      <c r="L27" s="33">
        <f t="shared" si="4"/>
        <v>4.1999999999999996E-2</v>
      </c>
      <c r="AB27">
        <v>22</v>
      </c>
      <c r="AC27" s="36">
        <v>4.2000000000000003E-2</v>
      </c>
      <c r="AD27" s="6">
        <f t="shared" si="7"/>
        <v>4.1999999999999996E-2</v>
      </c>
    </row>
    <row r="28" spans="1:30" x14ac:dyDescent="0.25">
      <c r="A28" s="1">
        <v>1</v>
      </c>
      <c r="B28" s="1">
        <v>23</v>
      </c>
      <c r="C28" s="1">
        <v>1380</v>
      </c>
      <c r="D28" s="3">
        <f t="shared" si="1"/>
        <v>7</v>
      </c>
      <c r="E28" s="3">
        <f t="shared" si="2"/>
        <v>1</v>
      </c>
      <c r="F28" s="3">
        <f t="shared" si="3"/>
        <v>205.110984</v>
      </c>
      <c r="G28" s="3">
        <f t="shared" si="0"/>
        <v>1.8571428571428567E-3</v>
      </c>
      <c r="H28" s="3"/>
      <c r="J28">
        <v>23</v>
      </c>
      <c r="K28" s="34">
        <v>3.9E-2</v>
      </c>
      <c r="L28" s="33">
        <f t="shared" si="4"/>
        <v>3.8999999999999993E-2</v>
      </c>
      <c r="AB28">
        <v>23</v>
      </c>
      <c r="AC28" s="36">
        <v>3.9E-2</v>
      </c>
      <c r="AD28" s="6">
        <f t="shared" si="7"/>
        <v>3.8999999999999993E-2</v>
      </c>
    </row>
    <row r="29" spans="1:30" x14ac:dyDescent="0.25">
      <c r="A29" s="1">
        <v>2</v>
      </c>
      <c r="B29" s="1">
        <v>0</v>
      </c>
      <c r="C29" s="1">
        <v>1440</v>
      </c>
      <c r="D29" s="3">
        <f t="shared" si="1"/>
        <v>1</v>
      </c>
      <c r="E29" s="3">
        <f t="shared" si="2"/>
        <v>2</v>
      </c>
      <c r="F29" s="3">
        <f t="shared" si="3"/>
        <v>185.04073499999998</v>
      </c>
      <c r="G29" s="3">
        <f t="shared" si="0"/>
        <v>1.5714285714285711E-3</v>
      </c>
      <c r="H29" s="3"/>
      <c r="L29" s="25">
        <f>SUM(L5:L28)</f>
        <v>0.99999999999999978</v>
      </c>
      <c r="AD29" s="25">
        <f>SUM(AD5:AD28)</f>
        <v>0.99999999999999978</v>
      </c>
    </row>
    <row r="30" spans="1:30" x14ac:dyDescent="0.25">
      <c r="A30" s="1">
        <v>2</v>
      </c>
      <c r="B30" s="1">
        <v>1</v>
      </c>
      <c r="C30" s="1">
        <v>1500</v>
      </c>
      <c r="D30" s="3">
        <f t="shared" si="1"/>
        <v>1</v>
      </c>
      <c r="E30" s="3">
        <f t="shared" si="2"/>
        <v>2</v>
      </c>
      <c r="F30" s="3">
        <f t="shared" si="3"/>
        <v>179.43343999999996</v>
      </c>
      <c r="G30" s="3">
        <f t="shared" si="0"/>
        <v>1.5238095238095232E-3</v>
      </c>
      <c r="H30" s="3"/>
    </row>
    <row r="31" spans="1:30" x14ac:dyDescent="0.25">
      <c r="A31" s="1">
        <v>2</v>
      </c>
      <c r="B31" s="1">
        <v>2</v>
      </c>
      <c r="C31" s="1">
        <v>1560</v>
      </c>
      <c r="D31" s="3">
        <f t="shared" si="1"/>
        <v>1</v>
      </c>
      <c r="E31" s="3">
        <f t="shared" si="2"/>
        <v>2</v>
      </c>
      <c r="F31" s="3">
        <f t="shared" si="3"/>
        <v>168.21884999999995</v>
      </c>
      <c r="G31" s="3">
        <f t="shared" si="0"/>
        <v>1.4285714285714279E-3</v>
      </c>
      <c r="H31" s="3"/>
      <c r="J31" s="26"/>
    </row>
    <row r="32" spans="1:30" x14ac:dyDescent="0.25">
      <c r="A32" s="1">
        <v>2</v>
      </c>
      <c r="B32" s="1">
        <v>3</v>
      </c>
      <c r="C32" s="1">
        <v>1620</v>
      </c>
      <c r="D32" s="3">
        <f t="shared" si="1"/>
        <v>1</v>
      </c>
      <c r="E32" s="3">
        <f t="shared" si="2"/>
        <v>2</v>
      </c>
      <c r="F32" s="3">
        <f t="shared" si="3"/>
        <v>162.61155499999995</v>
      </c>
      <c r="G32" s="3">
        <f t="shared" si="0"/>
        <v>1.3809523809523805E-3</v>
      </c>
      <c r="H32" s="3"/>
      <c r="J32" s="26"/>
    </row>
    <row r="33" spans="1:10" x14ac:dyDescent="0.25">
      <c r="A33" s="1">
        <v>2</v>
      </c>
      <c r="B33" s="1">
        <v>4</v>
      </c>
      <c r="C33" s="1">
        <v>1680</v>
      </c>
      <c r="D33" s="3">
        <f t="shared" si="1"/>
        <v>1</v>
      </c>
      <c r="E33" s="3">
        <f t="shared" si="2"/>
        <v>2</v>
      </c>
      <c r="F33" s="3">
        <f t="shared" si="3"/>
        <v>157.00425999999993</v>
      </c>
      <c r="G33" s="3">
        <f t="shared" si="0"/>
        <v>1.3333333333333331E-3</v>
      </c>
      <c r="H33" s="3"/>
      <c r="J33" s="22"/>
    </row>
    <row r="34" spans="1:10" x14ac:dyDescent="0.25">
      <c r="A34" s="1">
        <v>2</v>
      </c>
      <c r="B34" s="1">
        <v>5</v>
      </c>
      <c r="C34" s="1">
        <v>1740</v>
      </c>
      <c r="D34" s="3">
        <f t="shared" si="1"/>
        <v>1</v>
      </c>
      <c r="E34" s="3">
        <f t="shared" si="2"/>
        <v>2</v>
      </c>
      <c r="F34" s="3">
        <f t="shared" si="3"/>
        <v>151.39696499999994</v>
      </c>
      <c r="G34" s="3">
        <f t="shared" si="0"/>
        <v>1.2857142857142852E-3</v>
      </c>
      <c r="H34" s="3"/>
      <c r="J34" s="22"/>
    </row>
    <row r="35" spans="1:10" x14ac:dyDescent="0.25">
      <c r="A35" s="1">
        <v>2</v>
      </c>
      <c r="B35" s="1">
        <v>6</v>
      </c>
      <c r="C35" s="1">
        <v>1800</v>
      </c>
      <c r="D35" s="3">
        <f t="shared" si="1"/>
        <v>1</v>
      </c>
      <c r="E35" s="3">
        <f t="shared" si="2"/>
        <v>2</v>
      </c>
      <c r="F35" s="3">
        <f t="shared" si="3"/>
        <v>157.00425999999993</v>
      </c>
      <c r="G35" s="3">
        <f t="shared" si="0"/>
        <v>1.3333333333333331E-3</v>
      </c>
      <c r="H35" s="3"/>
    </row>
    <row r="36" spans="1:10" x14ac:dyDescent="0.25">
      <c r="A36" s="1">
        <v>2</v>
      </c>
      <c r="B36" s="1">
        <v>7</v>
      </c>
      <c r="C36" s="1">
        <v>1860</v>
      </c>
      <c r="D36" s="3">
        <f t="shared" si="1"/>
        <v>1</v>
      </c>
      <c r="E36" s="3">
        <f t="shared" si="2"/>
        <v>2</v>
      </c>
      <c r="F36" s="3">
        <f t="shared" si="3"/>
        <v>196.25532499999994</v>
      </c>
      <c r="G36" s="3">
        <f t="shared" si="0"/>
        <v>1.6666666666666663E-3</v>
      </c>
      <c r="H36" s="3"/>
    </row>
    <row r="37" spans="1:10" x14ac:dyDescent="0.25">
      <c r="A37" s="1">
        <v>2</v>
      </c>
      <c r="B37" s="1">
        <v>8</v>
      </c>
      <c r="C37" s="1">
        <v>1920</v>
      </c>
      <c r="D37" s="3">
        <f t="shared" si="1"/>
        <v>1</v>
      </c>
      <c r="E37" s="3">
        <f t="shared" si="2"/>
        <v>2</v>
      </c>
      <c r="F37" s="3">
        <f t="shared" si="3"/>
        <v>224.29179999999994</v>
      </c>
      <c r="G37" s="3">
        <f t="shared" si="0"/>
        <v>1.9047619047619043E-3</v>
      </c>
      <c r="H37" s="3"/>
    </row>
    <row r="38" spans="1:10" x14ac:dyDescent="0.25">
      <c r="A38" s="1">
        <v>2</v>
      </c>
      <c r="B38" s="1">
        <v>9</v>
      </c>
      <c r="C38" s="1">
        <v>1980</v>
      </c>
      <c r="D38" s="3">
        <f t="shared" si="1"/>
        <v>1</v>
      </c>
      <c r="E38" s="3">
        <f t="shared" si="2"/>
        <v>2</v>
      </c>
      <c r="F38" s="3">
        <f t="shared" si="3"/>
        <v>235.50638999999995</v>
      </c>
      <c r="G38" s="3">
        <f t="shared" si="0"/>
        <v>1.9999999999999996E-3</v>
      </c>
      <c r="H38" s="3"/>
    </row>
    <row r="39" spans="1:10" x14ac:dyDescent="0.25">
      <c r="A39" s="1">
        <v>2</v>
      </c>
      <c r="B39" s="1">
        <v>10</v>
      </c>
      <c r="C39" s="1">
        <v>2040</v>
      </c>
      <c r="D39" s="3">
        <f t="shared" si="1"/>
        <v>1</v>
      </c>
      <c r="E39" s="3">
        <f t="shared" si="2"/>
        <v>2</v>
      </c>
      <c r="F39" s="3">
        <f t="shared" si="3"/>
        <v>252.32827499999996</v>
      </c>
      <c r="G39" s="3">
        <f t="shared" si="0"/>
        <v>2.1428571428571421E-3</v>
      </c>
      <c r="H39" s="3"/>
    </row>
    <row r="40" spans="1:10" x14ac:dyDescent="0.25">
      <c r="A40" s="1">
        <v>2</v>
      </c>
      <c r="B40" s="1">
        <v>11</v>
      </c>
      <c r="C40" s="1">
        <v>2100</v>
      </c>
      <c r="D40" s="3">
        <f t="shared" si="1"/>
        <v>1</v>
      </c>
      <c r="E40" s="3">
        <f t="shared" si="2"/>
        <v>2</v>
      </c>
      <c r="F40" s="3">
        <f t="shared" si="3"/>
        <v>274.75745499999988</v>
      </c>
      <c r="G40" s="3">
        <f t="shared" si="0"/>
        <v>2.3333333333333322E-3</v>
      </c>
      <c r="H40" s="3"/>
    </row>
    <row r="41" spans="1:10" x14ac:dyDescent="0.25">
      <c r="A41" s="1">
        <v>2</v>
      </c>
      <c r="B41" s="1">
        <v>12</v>
      </c>
      <c r="C41" s="1">
        <v>2160</v>
      </c>
      <c r="D41" s="3">
        <f t="shared" si="1"/>
        <v>1</v>
      </c>
      <c r="E41" s="3">
        <f t="shared" si="2"/>
        <v>2</v>
      </c>
      <c r="F41" s="3">
        <f t="shared" si="3"/>
        <v>297.18663499999991</v>
      </c>
      <c r="G41" s="3">
        <f t="shared" si="0"/>
        <v>2.5238095238095228E-3</v>
      </c>
      <c r="H41" s="3"/>
    </row>
    <row r="42" spans="1:10" x14ac:dyDescent="0.25">
      <c r="A42" s="1">
        <v>2</v>
      </c>
      <c r="B42" s="1">
        <v>13</v>
      </c>
      <c r="C42" s="1">
        <v>2220</v>
      </c>
      <c r="D42" s="3">
        <f t="shared" si="1"/>
        <v>1</v>
      </c>
      <c r="E42" s="3">
        <f t="shared" si="2"/>
        <v>2</v>
      </c>
      <c r="F42" s="3">
        <f t="shared" si="3"/>
        <v>308.4012249999999</v>
      </c>
      <c r="G42" s="3">
        <f t="shared" si="0"/>
        <v>2.6190476190476181E-3</v>
      </c>
      <c r="H42" s="3"/>
    </row>
    <row r="43" spans="1:10" x14ac:dyDescent="0.25">
      <c r="A43" s="1">
        <v>2</v>
      </c>
      <c r="B43" s="1">
        <v>14</v>
      </c>
      <c r="C43" s="1">
        <v>2280</v>
      </c>
      <c r="D43" s="3">
        <f t="shared" si="1"/>
        <v>1</v>
      </c>
      <c r="E43" s="3">
        <f t="shared" si="2"/>
        <v>2</v>
      </c>
      <c r="F43" s="3">
        <f t="shared" si="3"/>
        <v>308.4012249999999</v>
      </c>
      <c r="G43" s="3">
        <f t="shared" si="0"/>
        <v>2.6190476190476181E-3</v>
      </c>
      <c r="H43" s="3"/>
    </row>
    <row r="44" spans="1:10" x14ac:dyDescent="0.25">
      <c r="A44" s="1">
        <v>2</v>
      </c>
      <c r="B44" s="1">
        <v>15</v>
      </c>
      <c r="C44" s="1">
        <v>2340</v>
      </c>
      <c r="D44" s="3">
        <f t="shared" si="1"/>
        <v>1</v>
      </c>
      <c r="E44" s="3">
        <f t="shared" si="2"/>
        <v>2</v>
      </c>
      <c r="F44" s="3">
        <f t="shared" si="3"/>
        <v>302.79392999999988</v>
      </c>
      <c r="G44" s="3">
        <f t="shared" si="0"/>
        <v>2.5714285714285704E-3</v>
      </c>
      <c r="H44" s="3"/>
    </row>
    <row r="45" spans="1:10" x14ac:dyDescent="0.25">
      <c r="A45" s="1">
        <v>2</v>
      </c>
      <c r="B45" s="1">
        <v>16</v>
      </c>
      <c r="C45" s="1">
        <v>2400</v>
      </c>
      <c r="D45" s="3">
        <f t="shared" si="1"/>
        <v>1</v>
      </c>
      <c r="E45" s="3">
        <f t="shared" si="2"/>
        <v>2</v>
      </c>
      <c r="F45" s="3">
        <f t="shared" si="3"/>
        <v>297.18663499999991</v>
      </c>
      <c r="G45" s="3">
        <f t="shared" si="0"/>
        <v>2.5238095238095228E-3</v>
      </c>
      <c r="H45" s="3"/>
    </row>
    <row r="46" spans="1:10" x14ac:dyDescent="0.25">
      <c r="A46" s="1">
        <v>2</v>
      </c>
      <c r="B46" s="1">
        <v>17</v>
      </c>
      <c r="C46" s="1">
        <v>2460</v>
      </c>
      <c r="D46" s="3">
        <f t="shared" si="1"/>
        <v>1</v>
      </c>
      <c r="E46" s="3">
        <f t="shared" si="2"/>
        <v>2</v>
      </c>
      <c r="F46" s="3">
        <f t="shared" si="3"/>
        <v>291.57933999999989</v>
      </c>
      <c r="G46" s="3">
        <f t="shared" si="0"/>
        <v>2.4761904761904751E-3</v>
      </c>
      <c r="H46" s="3"/>
    </row>
    <row r="47" spans="1:10" x14ac:dyDescent="0.25">
      <c r="A47" s="1">
        <v>2</v>
      </c>
      <c r="B47" s="1">
        <v>18</v>
      </c>
      <c r="C47" s="1">
        <v>2520</v>
      </c>
      <c r="D47" s="3">
        <f t="shared" si="1"/>
        <v>1</v>
      </c>
      <c r="E47" s="3">
        <f t="shared" si="2"/>
        <v>2</v>
      </c>
      <c r="F47" s="3">
        <f t="shared" si="3"/>
        <v>269.15015999999991</v>
      </c>
      <c r="G47" s="3">
        <f t="shared" si="0"/>
        <v>2.285714285714285E-3</v>
      </c>
      <c r="H47" s="3"/>
    </row>
    <row r="48" spans="1:10" x14ac:dyDescent="0.25">
      <c r="A48" s="1">
        <v>2</v>
      </c>
      <c r="B48" s="1">
        <v>19</v>
      </c>
      <c r="C48" s="1">
        <v>2580</v>
      </c>
      <c r="D48" s="3">
        <f t="shared" si="1"/>
        <v>1</v>
      </c>
      <c r="E48" s="3">
        <f t="shared" si="2"/>
        <v>2</v>
      </c>
      <c r="F48" s="3">
        <f t="shared" si="3"/>
        <v>246.72097999999994</v>
      </c>
      <c r="G48" s="3">
        <f t="shared" si="0"/>
        <v>2.0952380952380945E-3</v>
      </c>
      <c r="H48" s="3"/>
    </row>
    <row r="49" spans="1:8" x14ac:dyDescent="0.25">
      <c r="A49" s="1">
        <v>2</v>
      </c>
      <c r="B49" s="1">
        <v>20</v>
      </c>
      <c r="C49" s="1">
        <v>2640</v>
      </c>
      <c r="D49" s="3">
        <f t="shared" si="1"/>
        <v>1</v>
      </c>
      <c r="E49" s="3">
        <f t="shared" si="2"/>
        <v>2</v>
      </c>
      <c r="F49" s="3">
        <f t="shared" si="3"/>
        <v>246.72097999999994</v>
      </c>
      <c r="G49" s="3">
        <f t="shared" si="0"/>
        <v>2.0952380952380945E-3</v>
      </c>
      <c r="H49" s="3"/>
    </row>
    <row r="50" spans="1:8" x14ac:dyDescent="0.25">
      <c r="A50" s="1">
        <v>2</v>
      </c>
      <c r="B50" s="1">
        <v>21</v>
      </c>
      <c r="C50" s="1">
        <v>2700</v>
      </c>
      <c r="D50" s="3">
        <f t="shared" si="1"/>
        <v>1</v>
      </c>
      <c r="E50" s="3">
        <f t="shared" si="2"/>
        <v>2</v>
      </c>
      <c r="F50" s="3">
        <f t="shared" si="3"/>
        <v>241.11368499999995</v>
      </c>
      <c r="G50" s="3">
        <f t="shared" si="0"/>
        <v>2.0476190476190468E-3</v>
      </c>
      <c r="H50" s="3"/>
    </row>
    <row r="51" spans="1:8" x14ac:dyDescent="0.25">
      <c r="A51" s="1">
        <v>2</v>
      </c>
      <c r="B51" s="1">
        <v>22</v>
      </c>
      <c r="C51" s="1">
        <v>2760</v>
      </c>
      <c r="D51" s="3">
        <f t="shared" si="1"/>
        <v>1</v>
      </c>
      <c r="E51" s="3">
        <f t="shared" si="2"/>
        <v>2</v>
      </c>
      <c r="F51" s="3">
        <f t="shared" si="3"/>
        <v>235.50638999999995</v>
      </c>
      <c r="G51" s="3">
        <f t="shared" si="0"/>
        <v>1.9999999999999996E-3</v>
      </c>
      <c r="H51" s="3"/>
    </row>
    <row r="52" spans="1:8" x14ac:dyDescent="0.25">
      <c r="A52" s="1">
        <v>2</v>
      </c>
      <c r="B52" s="1">
        <v>23</v>
      </c>
      <c r="C52" s="1">
        <v>2820</v>
      </c>
      <c r="D52" s="3">
        <f t="shared" si="1"/>
        <v>1</v>
      </c>
      <c r="E52" s="3">
        <f t="shared" si="2"/>
        <v>2</v>
      </c>
      <c r="F52" s="3">
        <f t="shared" si="3"/>
        <v>218.68450499999994</v>
      </c>
      <c r="G52" s="3">
        <f t="shared" si="0"/>
        <v>1.8571428571428567E-3</v>
      </c>
      <c r="H52" s="3"/>
    </row>
    <row r="53" spans="1:8" x14ac:dyDescent="0.25">
      <c r="A53" s="1">
        <v>3</v>
      </c>
      <c r="B53" s="1">
        <v>0</v>
      </c>
      <c r="C53" s="1">
        <v>2880</v>
      </c>
      <c r="D53" s="3">
        <f t="shared" si="1"/>
        <v>2</v>
      </c>
      <c r="E53" s="3">
        <f t="shared" si="2"/>
        <v>2</v>
      </c>
      <c r="F53" s="3">
        <f t="shared" si="3"/>
        <v>187.59302099999994</v>
      </c>
      <c r="G53" s="3">
        <f t="shared" si="0"/>
        <v>1.5714285714285711E-3</v>
      </c>
      <c r="H53" s="3"/>
    </row>
    <row r="54" spans="1:8" x14ac:dyDescent="0.25">
      <c r="A54" s="1">
        <v>3</v>
      </c>
      <c r="B54" s="1">
        <v>1</v>
      </c>
      <c r="C54" s="1">
        <v>2940</v>
      </c>
      <c r="D54" s="3">
        <f t="shared" si="1"/>
        <v>2</v>
      </c>
      <c r="E54" s="3">
        <f t="shared" si="2"/>
        <v>2</v>
      </c>
      <c r="F54" s="3">
        <f t="shared" si="3"/>
        <v>181.90838399999996</v>
      </c>
      <c r="G54" s="3">
        <f t="shared" si="0"/>
        <v>1.5238095238095232E-3</v>
      </c>
      <c r="H54" s="3"/>
    </row>
    <row r="55" spans="1:8" x14ac:dyDescent="0.25">
      <c r="A55" s="1">
        <v>3</v>
      </c>
      <c r="B55" s="1">
        <v>2</v>
      </c>
      <c r="C55" s="1">
        <v>3000</v>
      </c>
      <c r="D55" s="3">
        <f t="shared" si="1"/>
        <v>2</v>
      </c>
      <c r="E55" s="3">
        <f t="shared" si="2"/>
        <v>2</v>
      </c>
      <c r="F55" s="3">
        <f t="shared" si="3"/>
        <v>170.53910999999997</v>
      </c>
      <c r="G55" s="3">
        <f t="shared" si="0"/>
        <v>1.4285714285714279E-3</v>
      </c>
      <c r="H55" s="3"/>
    </row>
    <row r="56" spans="1:8" x14ac:dyDescent="0.25">
      <c r="A56" s="1">
        <v>3</v>
      </c>
      <c r="B56" s="1">
        <v>3</v>
      </c>
      <c r="C56" s="1">
        <v>3060</v>
      </c>
      <c r="D56" s="3">
        <f t="shared" si="1"/>
        <v>2</v>
      </c>
      <c r="E56" s="3">
        <f t="shared" si="2"/>
        <v>2</v>
      </c>
      <c r="F56" s="3">
        <f t="shared" si="3"/>
        <v>164.85447299999996</v>
      </c>
      <c r="G56" s="3">
        <f t="shared" si="0"/>
        <v>1.3809523809523805E-3</v>
      </c>
      <c r="H56" s="3"/>
    </row>
    <row r="57" spans="1:8" x14ac:dyDescent="0.25">
      <c r="A57" s="1">
        <v>3</v>
      </c>
      <c r="B57" s="1">
        <v>4</v>
      </c>
      <c r="C57" s="1">
        <v>3120</v>
      </c>
      <c r="D57" s="3">
        <f t="shared" si="1"/>
        <v>2</v>
      </c>
      <c r="E57" s="3">
        <f t="shared" si="2"/>
        <v>2</v>
      </c>
      <c r="F57" s="3">
        <f t="shared" si="3"/>
        <v>159.16983599999998</v>
      </c>
      <c r="G57" s="3">
        <f t="shared" si="0"/>
        <v>1.3333333333333331E-3</v>
      </c>
      <c r="H57" s="3"/>
    </row>
    <row r="58" spans="1:8" x14ac:dyDescent="0.25">
      <c r="A58" s="1">
        <v>3</v>
      </c>
      <c r="B58" s="1">
        <v>5</v>
      </c>
      <c r="C58" s="1">
        <v>3180</v>
      </c>
      <c r="D58" s="3">
        <f t="shared" si="1"/>
        <v>2</v>
      </c>
      <c r="E58" s="3">
        <f t="shared" si="2"/>
        <v>2</v>
      </c>
      <c r="F58" s="3">
        <f t="shared" si="3"/>
        <v>153.48519899999994</v>
      </c>
      <c r="G58" s="3">
        <f t="shared" si="0"/>
        <v>1.2857142857142852E-3</v>
      </c>
      <c r="H58" s="3"/>
    </row>
    <row r="59" spans="1:8" x14ac:dyDescent="0.25">
      <c r="A59" s="1">
        <v>3</v>
      </c>
      <c r="B59" s="1">
        <v>6</v>
      </c>
      <c r="C59" s="1">
        <v>3240</v>
      </c>
      <c r="D59" s="3">
        <f t="shared" si="1"/>
        <v>2</v>
      </c>
      <c r="E59" s="3">
        <f t="shared" si="2"/>
        <v>2</v>
      </c>
      <c r="F59" s="3">
        <f t="shared" si="3"/>
        <v>159.16983599999998</v>
      </c>
      <c r="G59" s="3">
        <f t="shared" si="0"/>
        <v>1.3333333333333331E-3</v>
      </c>
      <c r="H59" s="3"/>
    </row>
    <row r="60" spans="1:8" x14ac:dyDescent="0.25">
      <c r="A60" s="1">
        <v>3</v>
      </c>
      <c r="B60" s="1">
        <v>7</v>
      </c>
      <c r="C60" s="1">
        <v>3300</v>
      </c>
      <c r="D60" s="3">
        <f t="shared" si="1"/>
        <v>2</v>
      </c>
      <c r="E60" s="3">
        <f t="shared" si="2"/>
        <v>2</v>
      </c>
      <c r="F60" s="3">
        <f t="shared" si="3"/>
        <v>198.96229499999998</v>
      </c>
      <c r="G60" s="3">
        <f t="shared" si="0"/>
        <v>1.6666666666666663E-3</v>
      </c>
      <c r="H60" s="3"/>
    </row>
    <row r="61" spans="1:8" x14ac:dyDescent="0.25">
      <c r="A61" s="1">
        <v>3</v>
      </c>
      <c r="B61" s="1">
        <v>8</v>
      </c>
      <c r="C61" s="1">
        <v>3360</v>
      </c>
      <c r="D61" s="3">
        <f t="shared" si="1"/>
        <v>2</v>
      </c>
      <c r="E61" s="3">
        <f t="shared" si="2"/>
        <v>2</v>
      </c>
      <c r="F61" s="3">
        <f t="shared" si="3"/>
        <v>227.38547999999997</v>
      </c>
      <c r="G61" s="3">
        <f t="shared" si="0"/>
        <v>1.9047619047619043E-3</v>
      </c>
      <c r="H61" s="3"/>
    </row>
    <row r="62" spans="1:8" x14ac:dyDescent="0.25">
      <c r="A62" s="1">
        <v>3</v>
      </c>
      <c r="B62" s="1">
        <v>9</v>
      </c>
      <c r="C62" s="1">
        <v>3420</v>
      </c>
      <c r="D62" s="3">
        <f t="shared" si="1"/>
        <v>2</v>
      </c>
      <c r="E62" s="3">
        <f t="shared" si="2"/>
        <v>2</v>
      </c>
      <c r="F62" s="3">
        <f t="shared" si="3"/>
        <v>238.75475399999996</v>
      </c>
      <c r="G62" s="3">
        <f t="shared" si="0"/>
        <v>1.9999999999999996E-3</v>
      </c>
      <c r="H62" s="3"/>
    </row>
    <row r="63" spans="1:8" x14ac:dyDescent="0.25">
      <c r="A63" s="1">
        <v>3</v>
      </c>
      <c r="B63" s="1">
        <v>10</v>
      </c>
      <c r="C63" s="1">
        <v>3480</v>
      </c>
      <c r="D63" s="3">
        <f t="shared" si="1"/>
        <v>2</v>
      </c>
      <c r="E63" s="3">
        <f t="shared" si="2"/>
        <v>2</v>
      </c>
      <c r="F63" s="3">
        <f t="shared" si="3"/>
        <v>255.80866499999993</v>
      </c>
      <c r="G63" s="3">
        <f t="shared" si="0"/>
        <v>2.1428571428571421E-3</v>
      </c>
      <c r="H63" s="3"/>
    </row>
    <row r="64" spans="1:8" x14ac:dyDescent="0.25">
      <c r="A64" s="1">
        <v>3</v>
      </c>
      <c r="B64" s="1">
        <v>11</v>
      </c>
      <c r="C64" s="1">
        <v>3540</v>
      </c>
      <c r="D64" s="3">
        <f t="shared" si="1"/>
        <v>2</v>
      </c>
      <c r="E64" s="3">
        <f t="shared" si="2"/>
        <v>2</v>
      </c>
      <c r="F64" s="3">
        <f t="shared" si="3"/>
        <v>278.54721299999989</v>
      </c>
      <c r="G64" s="3">
        <f t="shared" si="0"/>
        <v>2.3333333333333322E-3</v>
      </c>
      <c r="H64" s="3"/>
    </row>
    <row r="65" spans="1:8" x14ac:dyDescent="0.25">
      <c r="A65" s="1">
        <v>3</v>
      </c>
      <c r="B65" s="1">
        <v>12</v>
      </c>
      <c r="C65" s="1">
        <v>3600</v>
      </c>
      <c r="D65" s="3">
        <f t="shared" si="1"/>
        <v>2</v>
      </c>
      <c r="E65" s="3">
        <f t="shared" si="2"/>
        <v>2</v>
      </c>
      <c r="F65" s="3">
        <f t="shared" si="3"/>
        <v>301.28576099999992</v>
      </c>
      <c r="G65" s="3">
        <f t="shared" si="0"/>
        <v>2.5238095238095228E-3</v>
      </c>
      <c r="H65" s="3"/>
    </row>
    <row r="66" spans="1:8" x14ac:dyDescent="0.25">
      <c r="A66" s="1">
        <v>3</v>
      </c>
      <c r="B66" s="1">
        <v>13</v>
      </c>
      <c r="C66" s="1">
        <v>3660</v>
      </c>
      <c r="D66" s="3">
        <f t="shared" si="1"/>
        <v>2</v>
      </c>
      <c r="E66" s="3">
        <f t="shared" si="2"/>
        <v>2</v>
      </c>
      <c r="F66" s="3">
        <f t="shared" si="3"/>
        <v>312.65503499999988</v>
      </c>
      <c r="G66" s="3">
        <f t="shared" si="0"/>
        <v>2.6190476190476181E-3</v>
      </c>
      <c r="H66" s="3"/>
    </row>
    <row r="67" spans="1:8" x14ac:dyDescent="0.25">
      <c r="A67" s="1">
        <v>3</v>
      </c>
      <c r="B67" s="1">
        <v>14</v>
      </c>
      <c r="C67" s="1">
        <v>3720</v>
      </c>
      <c r="D67" s="3">
        <f t="shared" si="1"/>
        <v>2</v>
      </c>
      <c r="E67" s="3">
        <f t="shared" si="2"/>
        <v>2</v>
      </c>
      <c r="F67" s="3">
        <f t="shared" si="3"/>
        <v>312.65503499999988</v>
      </c>
      <c r="G67" s="3">
        <f t="shared" si="0"/>
        <v>2.6190476190476181E-3</v>
      </c>
      <c r="H67" s="3"/>
    </row>
    <row r="68" spans="1:8" x14ac:dyDescent="0.25">
      <c r="A68" s="1">
        <v>3</v>
      </c>
      <c r="B68" s="1">
        <v>15</v>
      </c>
      <c r="C68" s="1">
        <v>3780</v>
      </c>
      <c r="D68" s="3">
        <f t="shared" si="1"/>
        <v>2</v>
      </c>
      <c r="E68" s="3">
        <f t="shared" si="2"/>
        <v>2</v>
      </c>
      <c r="F68" s="3">
        <f t="shared" si="3"/>
        <v>306.97039799999988</v>
      </c>
      <c r="G68" s="3">
        <f t="shared" si="0"/>
        <v>2.5714285714285704E-3</v>
      </c>
      <c r="H68" s="3"/>
    </row>
    <row r="69" spans="1:8" x14ac:dyDescent="0.25">
      <c r="A69" s="1">
        <v>3</v>
      </c>
      <c r="B69" s="1">
        <v>16</v>
      </c>
      <c r="C69" s="1">
        <v>3840</v>
      </c>
      <c r="D69" s="3">
        <f t="shared" si="1"/>
        <v>2</v>
      </c>
      <c r="E69" s="3">
        <f t="shared" si="2"/>
        <v>2</v>
      </c>
      <c r="F69" s="3">
        <f t="shared" ref="F69:F132" si="10">VLOOKUP(B69,T_S_comp_hour,3,0)*VLOOKUP(D69,T_S_comp_weekday,3,0)*VLOOKUP(E69,T_S_comp_WoW,2,0)*$Y$5</f>
        <v>301.28576099999992</v>
      </c>
      <c r="G69" s="3">
        <f t="shared" ref="G69:G132" si="11">VLOOKUP(B69,T_SED_comp_hour,3,0)*VLOOKUP(D69,T_SED_comp_weekday,3,0)*VLOOKUP(E69,T_SED_comp_WoW,3,0)</f>
        <v>2.5238095238095228E-3</v>
      </c>
      <c r="H69" s="3"/>
    </row>
    <row r="70" spans="1:8" x14ac:dyDescent="0.25">
      <c r="A70" s="1">
        <v>3</v>
      </c>
      <c r="B70" s="1">
        <v>17</v>
      </c>
      <c r="C70" s="1">
        <v>3900</v>
      </c>
      <c r="D70" s="3">
        <f t="shared" ref="D70:D133" si="12">IF(MOD(A70-1,7)=0,7,MOD(A70-1,7))</f>
        <v>2</v>
      </c>
      <c r="E70" s="3">
        <f t="shared" ref="E70:E133" si="13">CEILING((C70-24*60+0.001)/(7*24*60),1)+1</f>
        <v>2</v>
      </c>
      <c r="F70" s="3">
        <f t="shared" si="10"/>
        <v>295.60112399999991</v>
      </c>
      <c r="G70" s="3">
        <f t="shared" si="11"/>
        <v>2.4761904761904751E-3</v>
      </c>
      <c r="H70" s="3"/>
    </row>
    <row r="71" spans="1:8" x14ac:dyDescent="0.25">
      <c r="A71" s="1">
        <v>3</v>
      </c>
      <c r="B71" s="1">
        <v>18</v>
      </c>
      <c r="C71" s="1">
        <v>3960</v>
      </c>
      <c r="D71" s="3">
        <f t="shared" si="12"/>
        <v>2</v>
      </c>
      <c r="E71" s="3">
        <f t="shared" si="13"/>
        <v>2</v>
      </c>
      <c r="F71" s="3">
        <f t="shared" si="10"/>
        <v>272.86257599999993</v>
      </c>
      <c r="G71" s="3">
        <f t="shared" si="11"/>
        <v>2.285714285714285E-3</v>
      </c>
      <c r="H71" s="3"/>
    </row>
    <row r="72" spans="1:8" x14ac:dyDescent="0.25">
      <c r="A72" s="1">
        <v>3</v>
      </c>
      <c r="B72" s="1">
        <v>19</v>
      </c>
      <c r="C72" s="1">
        <v>4020</v>
      </c>
      <c r="D72" s="3">
        <f t="shared" si="12"/>
        <v>2</v>
      </c>
      <c r="E72" s="3">
        <f t="shared" si="13"/>
        <v>2</v>
      </c>
      <c r="F72" s="3">
        <f t="shared" si="10"/>
        <v>250.12402799999992</v>
      </c>
      <c r="G72" s="3">
        <f t="shared" si="11"/>
        <v>2.0952380952380945E-3</v>
      </c>
      <c r="H72" s="3"/>
    </row>
    <row r="73" spans="1:8" x14ac:dyDescent="0.25">
      <c r="A73" s="1">
        <v>3</v>
      </c>
      <c r="B73" s="1">
        <v>20</v>
      </c>
      <c r="C73" s="1">
        <v>4080</v>
      </c>
      <c r="D73" s="3">
        <f t="shared" si="12"/>
        <v>2</v>
      </c>
      <c r="E73" s="3">
        <f t="shared" si="13"/>
        <v>2</v>
      </c>
      <c r="F73" s="3">
        <f t="shared" si="10"/>
        <v>250.12402799999992</v>
      </c>
      <c r="G73" s="3">
        <f t="shared" si="11"/>
        <v>2.0952380952380945E-3</v>
      </c>
      <c r="H73" s="3"/>
    </row>
    <row r="74" spans="1:8" x14ac:dyDescent="0.25">
      <c r="A74" s="1">
        <v>3</v>
      </c>
      <c r="B74" s="1">
        <v>21</v>
      </c>
      <c r="C74" s="1">
        <v>4140</v>
      </c>
      <c r="D74" s="3">
        <f t="shared" si="12"/>
        <v>2</v>
      </c>
      <c r="E74" s="3">
        <f t="shared" si="13"/>
        <v>2</v>
      </c>
      <c r="F74" s="3">
        <f t="shared" si="10"/>
        <v>244.43939099999994</v>
      </c>
      <c r="G74" s="3">
        <f t="shared" si="11"/>
        <v>2.0476190476190468E-3</v>
      </c>
      <c r="H74" s="3"/>
    </row>
    <row r="75" spans="1:8" x14ac:dyDescent="0.25">
      <c r="A75" s="1">
        <v>3</v>
      </c>
      <c r="B75" s="1">
        <v>22</v>
      </c>
      <c r="C75" s="1">
        <v>4200</v>
      </c>
      <c r="D75" s="3">
        <f t="shared" si="12"/>
        <v>2</v>
      </c>
      <c r="E75" s="3">
        <f t="shared" si="13"/>
        <v>2</v>
      </c>
      <c r="F75" s="3">
        <f t="shared" si="10"/>
        <v>238.75475399999996</v>
      </c>
      <c r="G75" s="3">
        <f t="shared" si="11"/>
        <v>1.9999999999999996E-3</v>
      </c>
      <c r="H75" s="3"/>
    </row>
    <row r="76" spans="1:8" x14ac:dyDescent="0.25">
      <c r="A76" s="1">
        <v>3</v>
      </c>
      <c r="B76" s="1">
        <v>23</v>
      </c>
      <c r="C76" s="1">
        <v>4260</v>
      </c>
      <c r="D76" s="3">
        <f t="shared" si="12"/>
        <v>2</v>
      </c>
      <c r="E76" s="3">
        <f t="shared" si="13"/>
        <v>2</v>
      </c>
      <c r="F76" s="3">
        <f t="shared" si="10"/>
        <v>221.70084299999994</v>
      </c>
      <c r="G76" s="3">
        <f t="shared" si="11"/>
        <v>1.8571428571428567E-3</v>
      </c>
      <c r="H76" s="3"/>
    </row>
    <row r="77" spans="1:8" x14ac:dyDescent="0.25">
      <c r="A77" s="1">
        <v>4</v>
      </c>
      <c r="B77" s="1">
        <v>0</v>
      </c>
      <c r="C77" s="1">
        <v>4320</v>
      </c>
      <c r="D77" s="3">
        <f t="shared" si="12"/>
        <v>3</v>
      </c>
      <c r="E77" s="3">
        <f t="shared" si="13"/>
        <v>2</v>
      </c>
      <c r="F77" s="3">
        <f t="shared" si="10"/>
        <v>186.31687799999995</v>
      </c>
      <c r="G77" s="3">
        <f t="shared" si="11"/>
        <v>1.5714285714285711E-3</v>
      </c>
      <c r="H77" s="3"/>
    </row>
    <row r="78" spans="1:8" x14ac:dyDescent="0.25">
      <c r="A78" s="1">
        <v>4</v>
      </c>
      <c r="B78" s="1">
        <v>1</v>
      </c>
      <c r="C78" s="1">
        <v>4380</v>
      </c>
      <c r="D78" s="3">
        <f t="shared" si="12"/>
        <v>3</v>
      </c>
      <c r="E78" s="3">
        <f t="shared" si="13"/>
        <v>2</v>
      </c>
      <c r="F78" s="3">
        <f t="shared" si="10"/>
        <v>180.67091199999996</v>
      </c>
      <c r="G78" s="3">
        <f t="shared" si="11"/>
        <v>1.5238095238095232E-3</v>
      </c>
      <c r="H78" s="3"/>
    </row>
    <row r="79" spans="1:8" x14ac:dyDescent="0.25">
      <c r="A79" s="1">
        <v>4</v>
      </c>
      <c r="B79" s="1">
        <v>2</v>
      </c>
      <c r="C79" s="1">
        <v>4440</v>
      </c>
      <c r="D79" s="3">
        <f t="shared" si="12"/>
        <v>3</v>
      </c>
      <c r="E79" s="3">
        <f t="shared" si="13"/>
        <v>2</v>
      </c>
      <c r="F79" s="3">
        <f t="shared" si="10"/>
        <v>169.37897999999993</v>
      </c>
      <c r="G79" s="3">
        <f t="shared" si="11"/>
        <v>1.4285714285714279E-3</v>
      </c>
      <c r="H79" s="3"/>
    </row>
    <row r="80" spans="1:8" x14ac:dyDescent="0.25">
      <c r="A80" s="1">
        <v>4</v>
      </c>
      <c r="B80" s="1">
        <v>3</v>
      </c>
      <c r="C80" s="1">
        <v>4500</v>
      </c>
      <c r="D80" s="3">
        <f t="shared" si="12"/>
        <v>3</v>
      </c>
      <c r="E80" s="3">
        <f t="shared" si="13"/>
        <v>2</v>
      </c>
      <c r="F80" s="3">
        <f t="shared" si="10"/>
        <v>163.73301399999997</v>
      </c>
      <c r="G80" s="3">
        <f t="shared" si="11"/>
        <v>1.3809523809523805E-3</v>
      </c>
      <c r="H80" s="3"/>
    </row>
    <row r="81" spans="1:8" x14ac:dyDescent="0.25">
      <c r="A81" s="1">
        <v>4</v>
      </c>
      <c r="B81" s="1">
        <v>4</v>
      </c>
      <c r="C81" s="1">
        <v>4560</v>
      </c>
      <c r="D81" s="3">
        <f t="shared" si="12"/>
        <v>3</v>
      </c>
      <c r="E81" s="3">
        <f t="shared" si="13"/>
        <v>2</v>
      </c>
      <c r="F81" s="3">
        <f t="shared" si="10"/>
        <v>158.08704799999995</v>
      </c>
      <c r="G81" s="3">
        <f t="shared" si="11"/>
        <v>1.3333333333333331E-3</v>
      </c>
      <c r="H81" s="3"/>
    </row>
    <row r="82" spans="1:8" x14ac:dyDescent="0.25">
      <c r="A82" s="1">
        <v>4</v>
      </c>
      <c r="B82" s="1">
        <v>5</v>
      </c>
      <c r="C82" s="1">
        <v>4620</v>
      </c>
      <c r="D82" s="3">
        <f t="shared" si="12"/>
        <v>3</v>
      </c>
      <c r="E82" s="3">
        <f t="shared" si="13"/>
        <v>2</v>
      </c>
      <c r="F82" s="3">
        <f t="shared" si="10"/>
        <v>152.44108199999994</v>
      </c>
      <c r="G82" s="3">
        <f t="shared" si="11"/>
        <v>1.2857142857142852E-3</v>
      </c>
      <c r="H82" s="3"/>
    </row>
    <row r="83" spans="1:8" x14ac:dyDescent="0.25">
      <c r="A83" s="1">
        <v>4</v>
      </c>
      <c r="B83" s="1">
        <v>6</v>
      </c>
      <c r="C83" s="1">
        <v>4680</v>
      </c>
      <c r="D83" s="3">
        <f t="shared" si="12"/>
        <v>3</v>
      </c>
      <c r="E83" s="3">
        <f t="shared" si="13"/>
        <v>2</v>
      </c>
      <c r="F83" s="3">
        <f t="shared" si="10"/>
        <v>158.08704799999995</v>
      </c>
      <c r="G83" s="3">
        <f t="shared" si="11"/>
        <v>1.3333333333333331E-3</v>
      </c>
      <c r="H83" s="3"/>
    </row>
    <row r="84" spans="1:8" x14ac:dyDescent="0.25">
      <c r="A84" s="1">
        <v>4</v>
      </c>
      <c r="B84" s="1">
        <v>7</v>
      </c>
      <c r="C84" s="1">
        <v>4740</v>
      </c>
      <c r="D84" s="3">
        <f t="shared" si="12"/>
        <v>3</v>
      </c>
      <c r="E84" s="3">
        <f t="shared" si="13"/>
        <v>2</v>
      </c>
      <c r="F84" s="3">
        <f t="shared" si="10"/>
        <v>197.60880999999998</v>
      </c>
      <c r="G84" s="3">
        <f t="shared" si="11"/>
        <v>1.6666666666666663E-3</v>
      </c>
      <c r="H84" s="3"/>
    </row>
    <row r="85" spans="1:8" x14ac:dyDescent="0.25">
      <c r="A85" s="1">
        <v>4</v>
      </c>
      <c r="B85" s="1">
        <v>8</v>
      </c>
      <c r="C85" s="1">
        <v>4800</v>
      </c>
      <c r="D85" s="3">
        <f t="shared" si="12"/>
        <v>3</v>
      </c>
      <c r="E85" s="3">
        <f t="shared" si="13"/>
        <v>2</v>
      </c>
      <c r="F85" s="3">
        <f t="shared" si="10"/>
        <v>225.83863999999994</v>
      </c>
      <c r="G85" s="3">
        <f t="shared" si="11"/>
        <v>1.9047619047619043E-3</v>
      </c>
      <c r="H85" s="3"/>
    </row>
    <row r="86" spans="1:8" x14ac:dyDescent="0.25">
      <c r="A86" s="1">
        <v>4</v>
      </c>
      <c r="B86" s="1">
        <v>9</v>
      </c>
      <c r="C86" s="1">
        <v>4860</v>
      </c>
      <c r="D86" s="3">
        <f t="shared" si="12"/>
        <v>3</v>
      </c>
      <c r="E86" s="3">
        <f t="shared" si="13"/>
        <v>2</v>
      </c>
      <c r="F86" s="3">
        <f t="shared" si="10"/>
        <v>237.13057199999994</v>
      </c>
      <c r="G86" s="3">
        <f t="shared" si="11"/>
        <v>1.9999999999999996E-3</v>
      </c>
      <c r="H86" s="3"/>
    </row>
    <row r="87" spans="1:8" x14ac:dyDescent="0.25">
      <c r="A87" s="1">
        <v>4</v>
      </c>
      <c r="B87" s="1">
        <v>10</v>
      </c>
      <c r="C87" s="1">
        <v>4920</v>
      </c>
      <c r="D87" s="3">
        <f t="shared" si="12"/>
        <v>3</v>
      </c>
      <c r="E87" s="3">
        <f t="shared" si="13"/>
        <v>2</v>
      </c>
      <c r="F87" s="3">
        <f t="shared" si="10"/>
        <v>254.06846999999993</v>
      </c>
      <c r="G87" s="3">
        <f t="shared" si="11"/>
        <v>2.1428571428571421E-3</v>
      </c>
      <c r="H87" s="3"/>
    </row>
    <row r="88" spans="1:8" x14ac:dyDescent="0.25">
      <c r="A88" s="1">
        <v>4</v>
      </c>
      <c r="B88" s="1">
        <v>11</v>
      </c>
      <c r="C88" s="1">
        <v>4980</v>
      </c>
      <c r="D88" s="3">
        <f t="shared" si="12"/>
        <v>3</v>
      </c>
      <c r="E88" s="3">
        <f t="shared" si="13"/>
        <v>2</v>
      </c>
      <c r="F88" s="3">
        <f t="shared" si="10"/>
        <v>276.65233399999994</v>
      </c>
      <c r="G88" s="3">
        <f t="shared" si="11"/>
        <v>2.3333333333333322E-3</v>
      </c>
      <c r="H88" s="3"/>
    </row>
    <row r="89" spans="1:8" x14ac:dyDescent="0.25">
      <c r="A89" s="1">
        <v>4</v>
      </c>
      <c r="B89" s="1">
        <v>12</v>
      </c>
      <c r="C89" s="1">
        <v>5040</v>
      </c>
      <c r="D89" s="3">
        <f t="shared" si="12"/>
        <v>3</v>
      </c>
      <c r="E89" s="3">
        <f t="shared" si="13"/>
        <v>2</v>
      </c>
      <c r="F89" s="3">
        <f t="shared" si="10"/>
        <v>299.23619799999989</v>
      </c>
      <c r="G89" s="3">
        <f t="shared" si="11"/>
        <v>2.5238095238095228E-3</v>
      </c>
      <c r="H89" s="3"/>
    </row>
    <row r="90" spans="1:8" x14ac:dyDescent="0.25">
      <c r="A90" s="1">
        <v>4</v>
      </c>
      <c r="B90" s="1">
        <v>13</v>
      </c>
      <c r="C90" s="1">
        <v>5100</v>
      </c>
      <c r="D90" s="3">
        <f t="shared" si="12"/>
        <v>3</v>
      </c>
      <c r="E90" s="3">
        <f t="shared" si="13"/>
        <v>2</v>
      </c>
      <c r="F90" s="3">
        <f t="shared" si="10"/>
        <v>310.52812999999992</v>
      </c>
      <c r="G90" s="3">
        <f t="shared" si="11"/>
        <v>2.6190476190476181E-3</v>
      </c>
      <c r="H90" s="3"/>
    </row>
    <row r="91" spans="1:8" x14ac:dyDescent="0.25">
      <c r="A91" s="1">
        <v>4</v>
      </c>
      <c r="B91" s="1">
        <v>14</v>
      </c>
      <c r="C91" s="1">
        <v>5160</v>
      </c>
      <c r="D91" s="3">
        <f t="shared" si="12"/>
        <v>3</v>
      </c>
      <c r="E91" s="3">
        <f t="shared" si="13"/>
        <v>2</v>
      </c>
      <c r="F91" s="3">
        <f t="shared" si="10"/>
        <v>310.52812999999992</v>
      </c>
      <c r="G91" s="3">
        <f t="shared" si="11"/>
        <v>2.6190476190476181E-3</v>
      </c>
      <c r="H91" s="3"/>
    </row>
    <row r="92" spans="1:8" x14ac:dyDescent="0.25">
      <c r="A92" s="1">
        <v>4</v>
      </c>
      <c r="B92" s="1">
        <v>15</v>
      </c>
      <c r="C92" s="1">
        <v>5220</v>
      </c>
      <c r="D92" s="3">
        <f t="shared" si="12"/>
        <v>3</v>
      </c>
      <c r="E92" s="3">
        <f t="shared" si="13"/>
        <v>2</v>
      </c>
      <c r="F92" s="3">
        <f t="shared" si="10"/>
        <v>304.88216399999988</v>
      </c>
      <c r="G92" s="3">
        <f t="shared" si="11"/>
        <v>2.5714285714285704E-3</v>
      </c>
      <c r="H92" s="3"/>
    </row>
    <row r="93" spans="1:8" x14ac:dyDescent="0.25">
      <c r="A93" s="1">
        <v>4</v>
      </c>
      <c r="B93" s="1">
        <v>16</v>
      </c>
      <c r="C93" s="1">
        <v>5280</v>
      </c>
      <c r="D93" s="3">
        <f t="shared" si="12"/>
        <v>3</v>
      </c>
      <c r="E93" s="3">
        <f t="shared" si="13"/>
        <v>2</v>
      </c>
      <c r="F93" s="3">
        <f t="shared" si="10"/>
        <v>299.23619799999989</v>
      </c>
      <c r="G93" s="3">
        <f t="shared" si="11"/>
        <v>2.5238095238095228E-3</v>
      </c>
      <c r="H93" s="3"/>
    </row>
    <row r="94" spans="1:8" x14ac:dyDescent="0.25">
      <c r="A94" s="1">
        <v>4</v>
      </c>
      <c r="B94" s="1">
        <v>17</v>
      </c>
      <c r="C94" s="1">
        <v>5340</v>
      </c>
      <c r="D94" s="3">
        <f t="shared" si="12"/>
        <v>3</v>
      </c>
      <c r="E94" s="3">
        <f t="shared" si="13"/>
        <v>2</v>
      </c>
      <c r="F94" s="3">
        <f t="shared" si="10"/>
        <v>293.5902319999999</v>
      </c>
      <c r="G94" s="3">
        <f t="shared" si="11"/>
        <v>2.4761904761904751E-3</v>
      </c>
      <c r="H94" s="3"/>
    </row>
    <row r="95" spans="1:8" x14ac:dyDescent="0.25">
      <c r="A95" s="1">
        <v>4</v>
      </c>
      <c r="B95" s="1">
        <v>18</v>
      </c>
      <c r="C95" s="1">
        <v>5400</v>
      </c>
      <c r="D95" s="3">
        <f t="shared" si="12"/>
        <v>3</v>
      </c>
      <c r="E95" s="3">
        <f t="shared" si="13"/>
        <v>2</v>
      </c>
      <c r="F95" s="3">
        <f t="shared" si="10"/>
        <v>271.0063679999999</v>
      </c>
      <c r="G95" s="3">
        <f t="shared" si="11"/>
        <v>2.285714285714285E-3</v>
      </c>
      <c r="H95" s="3"/>
    </row>
    <row r="96" spans="1:8" x14ac:dyDescent="0.25">
      <c r="A96" s="1">
        <v>4</v>
      </c>
      <c r="B96" s="1">
        <v>19</v>
      </c>
      <c r="C96" s="1">
        <v>5460</v>
      </c>
      <c r="D96" s="3">
        <f t="shared" si="12"/>
        <v>3</v>
      </c>
      <c r="E96" s="3">
        <f t="shared" si="13"/>
        <v>2</v>
      </c>
      <c r="F96" s="3">
        <f t="shared" si="10"/>
        <v>248.42250399999995</v>
      </c>
      <c r="G96" s="3">
        <f t="shared" si="11"/>
        <v>2.0952380952380945E-3</v>
      </c>
      <c r="H96" s="3"/>
    </row>
    <row r="97" spans="1:8" x14ac:dyDescent="0.25">
      <c r="A97" s="1">
        <v>4</v>
      </c>
      <c r="B97" s="1">
        <v>20</v>
      </c>
      <c r="C97" s="1">
        <v>5520</v>
      </c>
      <c r="D97" s="3">
        <f t="shared" si="12"/>
        <v>3</v>
      </c>
      <c r="E97" s="3">
        <f t="shared" si="13"/>
        <v>2</v>
      </c>
      <c r="F97" s="3">
        <f t="shared" si="10"/>
        <v>248.42250399999995</v>
      </c>
      <c r="G97" s="3">
        <f t="shared" si="11"/>
        <v>2.0952380952380945E-3</v>
      </c>
      <c r="H97" s="3"/>
    </row>
    <row r="98" spans="1:8" x14ac:dyDescent="0.25">
      <c r="A98" s="1">
        <v>4</v>
      </c>
      <c r="B98" s="1">
        <v>21</v>
      </c>
      <c r="C98" s="1">
        <v>5580</v>
      </c>
      <c r="D98" s="3">
        <f t="shared" si="12"/>
        <v>3</v>
      </c>
      <c r="E98" s="3">
        <f t="shared" si="13"/>
        <v>2</v>
      </c>
      <c r="F98" s="3">
        <f t="shared" si="10"/>
        <v>242.77653799999993</v>
      </c>
      <c r="G98" s="3">
        <f t="shared" si="11"/>
        <v>2.0476190476190468E-3</v>
      </c>
      <c r="H98" s="3"/>
    </row>
    <row r="99" spans="1:8" x14ac:dyDescent="0.25">
      <c r="A99" s="1">
        <v>4</v>
      </c>
      <c r="B99" s="1">
        <v>22</v>
      </c>
      <c r="C99" s="1">
        <v>5640</v>
      </c>
      <c r="D99" s="3">
        <f t="shared" si="12"/>
        <v>3</v>
      </c>
      <c r="E99" s="3">
        <f t="shared" si="13"/>
        <v>2</v>
      </c>
      <c r="F99" s="3">
        <f t="shared" si="10"/>
        <v>237.13057199999994</v>
      </c>
      <c r="G99" s="3">
        <f t="shared" si="11"/>
        <v>1.9999999999999996E-3</v>
      </c>
      <c r="H99" s="3"/>
    </row>
    <row r="100" spans="1:8" x14ac:dyDescent="0.25">
      <c r="A100" s="1">
        <v>4</v>
      </c>
      <c r="B100" s="1">
        <v>23</v>
      </c>
      <c r="C100" s="1">
        <v>5700</v>
      </c>
      <c r="D100" s="3">
        <f t="shared" si="12"/>
        <v>3</v>
      </c>
      <c r="E100" s="3">
        <f t="shared" si="13"/>
        <v>2</v>
      </c>
      <c r="F100" s="3">
        <f t="shared" si="10"/>
        <v>220.19267399999995</v>
      </c>
      <c r="G100" s="3">
        <f t="shared" si="11"/>
        <v>1.8571428571428567E-3</v>
      </c>
      <c r="H100" s="3"/>
    </row>
    <row r="101" spans="1:8" x14ac:dyDescent="0.25">
      <c r="A101" s="1">
        <v>5</v>
      </c>
      <c r="B101" s="1">
        <v>0</v>
      </c>
      <c r="C101" s="1">
        <v>5760</v>
      </c>
      <c r="D101" s="3">
        <f t="shared" si="12"/>
        <v>4</v>
      </c>
      <c r="E101" s="3">
        <f t="shared" si="13"/>
        <v>2</v>
      </c>
      <c r="F101" s="3">
        <f t="shared" si="10"/>
        <v>186.31687799999995</v>
      </c>
      <c r="G101" s="3">
        <f t="shared" si="11"/>
        <v>1.5714285714285711E-3</v>
      </c>
      <c r="H101" s="3"/>
    </row>
    <row r="102" spans="1:8" x14ac:dyDescent="0.25">
      <c r="A102" s="1">
        <v>5</v>
      </c>
      <c r="B102" s="1">
        <v>1</v>
      </c>
      <c r="C102" s="1">
        <v>5820</v>
      </c>
      <c r="D102" s="3">
        <f t="shared" si="12"/>
        <v>4</v>
      </c>
      <c r="E102" s="3">
        <f t="shared" si="13"/>
        <v>2</v>
      </c>
      <c r="F102" s="3">
        <f t="shared" si="10"/>
        <v>180.67091199999996</v>
      </c>
      <c r="G102" s="3">
        <f t="shared" si="11"/>
        <v>1.5238095238095232E-3</v>
      </c>
      <c r="H102" s="3"/>
    </row>
    <row r="103" spans="1:8" x14ac:dyDescent="0.25">
      <c r="A103" s="1">
        <v>5</v>
      </c>
      <c r="B103" s="1">
        <v>2</v>
      </c>
      <c r="C103" s="1">
        <v>5880</v>
      </c>
      <c r="D103" s="3">
        <f t="shared" si="12"/>
        <v>4</v>
      </c>
      <c r="E103" s="3">
        <f t="shared" si="13"/>
        <v>2</v>
      </c>
      <c r="F103" s="3">
        <f t="shared" si="10"/>
        <v>169.37897999999993</v>
      </c>
      <c r="G103" s="3">
        <f t="shared" si="11"/>
        <v>1.4285714285714279E-3</v>
      </c>
      <c r="H103" s="3"/>
    </row>
    <row r="104" spans="1:8" x14ac:dyDescent="0.25">
      <c r="A104" s="1">
        <v>5</v>
      </c>
      <c r="B104" s="1">
        <v>3</v>
      </c>
      <c r="C104" s="1">
        <v>5940</v>
      </c>
      <c r="D104" s="3">
        <f t="shared" si="12"/>
        <v>4</v>
      </c>
      <c r="E104" s="3">
        <f t="shared" si="13"/>
        <v>2</v>
      </c>
      <c r="F104" s="3">
        <f t="shared" si="10"/>
        <v>163.73301399999997</v>
      </c>
      <c r="G104" s="3">
        <f t="shared" si="11"/>
        <v>1.3809523809523805E-3</v>
      </c>
      <c r="H104" s="3"/>
    </row>
    <row r="105" spans="1:8" x14ac:dyDescent="0.25">
      <c r="A105" s="1">
        <v>5</v>
      </c>
      <c r="B105" s="1">
        <v>4</v>
      </c>
      <c r="C105" s="1">
        <v>6000</v>
      </c>
      <c r="D105" s="3">
        <f t="shared" si="12"/>
        <v>4</v>
      </c>
      <c r="E105" s="3">
        <f t="shared" si="13"/>
        <v>2</v>
      </c>
      <c r="F105" s="3">
        <f t="shared" si="10"/>
        <v>158.08704799999995</v>
      </c>
      <c r="G105" s="3">
        <f t="shared" si="11"/>
        <v>1.3333333333333331E-3</v>
      </c>
      <c r="H105" s="3"/>
    </row>
    <row r="106" spans="1:8" x14ac:dyDescent="0.25">
      <c r="A106" s="1">
        <v>5</v>
      </c>
      <c r="B106" s="1">
        <v>5</v>
      </c>
      <c r="C106" s="1">
        <v>6060</v>
      </c>
      <c r="D106" s="3">
        <f t="shared" si="12"/>
        <v>4</v>
      </c>
      <c r="E106" s="3">
        <f t="shared" si="13"/>
        <v>2</v>
      </c>
      <c r="F106" s="3">
        <f t="shared" si="10"/>
        <v>152.44108199999994</v>
      </c>
      <c r="G106" s="3">
        <f t="shared" si="11"/>
        <v>1.2857142857142852E-3</v>
      </c>
      <c r="H106" s="3"/>
    </row>
    <row r="107" spans="1:8" x14ac:dyDescent="0.25">
      <c r="A107" s="1">
        <v>5</v>
      </c>
      <c r="B107" s="1">
        <v>6</v>
      </c>
      <c r="C107" s="1">
        <v>6120</v>
      </c>
      <c r="D107" s="3">
        <f t="shared" si="12"/>
        <v>4</v>
      </c>
      <c r="E107" s="3">
        <f t="shared" si="13"/>
        <v>2</v>
      </c>
      <c r="F107" s="3">
        <f t="shared" si="10"/>
        <v>158.08704799999995</v>
      </c>
      <c r="G107" s="3">
        <f t="shared" si="11"/>
        <v>1.3333333333333331E-3</v>
      </c>
      <c r="H107" s="3"/>
    </row>
    <row r="108" spans="1:8" x14ac:dyDescent="0.25">
      <c r="A108" s="1">
        <v>5</v>
      </c>
      <c r="B108" s="1">
        <v>7</v>
      </c>
      <c r="C108" s="1">
        <v>6180</v>
      </c>
      <c r="D108" s="3">
        <f t="shared" si="12"/>
        <v>4</v>
      </c>
      <c r="E108" s="3">
        <f t="shared" si="13"/>
        <v>2</v>
      </c>
      <c r="F108" s="3">
        <f t="shared" si="10"/>
        <v>197.60880999999998</v>
      </c>
      <c r="G108" s="3">
        <f t="shared" si="11"/>
        <v>1.6666666666666663E-3</v>
      </c>
      <c r="H108" s="3"/>
    </row>
    <row r="109" spans="1:8" x14ac:dyDescent="0.25">
      <c r="A109" s="1">
        <v>5</v>
      </c>
      <c r="B109" s="1">
        <v>8</v>
      </c>
      <c r="C109" s="1">
        <v>6240</v>
      </c>
      <c r="D109" s="3">
        <f t="shared" si="12"/>
        <v>4</v>
      </c>
      <c r="E109" s="3">
        <f t="shared" si="13"/>
        <v>2</v>
      </c>
      <c r="F109" s="3">
        <f t="shared" si="10"/>
        <v>225.83863999999994</v>
      </c>
      <c r="G109" s="3">
        <f t="shared" si="11"/>
        <v>1.9047619047619043E-3</v>
      </c>
      <c r="H109" s="3"/>
    </row>
    <row r="110" spans="1:8" x14ac:dyDescent="0.25">
      <c r="A110" s="1">
        <v>5</v>
      </c>
      <c r="B110" s="1">
        <v>9</v>
      </c>
      <c r="C110" s="1">
        <v>6300</v>
      </c>
      <c r="D110" s="3">
        <f t="shared" si="12"/>
        <v>4</v>
      </c>
      <c r="E110" s="3">
        <f t="shared" si="13"/>
        <v>2</v>
      </c>
      <c r="F110" s="3">
        <f t="shared" si="10"/>
        <v>237.13057199999994</v>
      </c>
      <c r="G110" s="3">
        <f t="shared" si="11"/>
        <v>1.9999999999999996E-3</v>
      </c>
      <c r="H110" s="3"/>
    </row>
    <row r="111" spans="1:8" x14ac:dyDescent="0.25">
      <c r="A111" s="1">
        <v>5</v>
      </c>
      <c r="B111" s="1">
        <v>10</v>
      </c>
      <c r="C111" s="1">
        <v>6360</v>
      </c>
      <c r="D111" s="3">
        <f t="shared" si="12"/>
        <v>4</v>
      </c>
      <c r="E111" s="3">
        <f t="shared" si="13"/>
        <v>2</v>
      </c>
      <c r="F111" s="3">
        <f t="shared" si="10"/>
        <v>254.06846999999993</v>
      </c>
      <c r="G111" s="3">
        <f t="shared" si="11"/>
        <v>2.1428571428571421E-3</v>
      </c>
      <c r="H111" s="3"/>
    </row>
    <row r="112" spans="1:8" x14ac:dyDescent="0.25">
      <c r="A112" s="1">
        <v>5</v>
      </c>
      <c r="B112" s="1">
        <v>11</v>
      </c>
      <c r="C112" s="1">
        <v>6420</v>
      </c>
      <c r="D112" s="3">
        <f t="shared" si="12"/>
        <v>4</v>
      </c>
      <c r="E112" s="3">
        <f t="shared" si="13"/>
        <v>2</v>
      </c>
      <c r="F112" s="3">
        <f t="shared" si="10"/>
        <v>276.65233399999994</v>
      </c>
      <c r="G112" s="3">
        <f t="shared" si="11"/>
        <v>2.3333333333333322E-3</v>
      </c>
      <c r="H112" s="3"/>
    </row>
    <row r="113" spans="1:8" x14ac:dyDescent="0.25">
      <c r="A113" s="1">
        <v>5</v>
      </c>
      <c r="B113" s="1">
        <v>12</v>
      </c>
      <c r="C113" s="1">
        <v>6480</v>
      </c>
      <c r="D113" s="3">
        <f t="shared" si="12"/>
        <v>4</v>
      </c>
      <c r="E113" s="3">
        <f t="shared" si="13"/>
        <v>2</v>
      </c>
      <c r="F113" s="3">
        <f t="shared" si="10"/>
        <v>299.23619799999989</v>
      </c>
      <c r="G113" s="3">
        <f t="shared" si="11"/>
        <v>2.5238095238095228E-3</v>
      </c>
      <c r="H113" s="3"/>
    </row>
    <row r="114" spans="1:8" x14ac:dyDescent="0.25">
      <c r="A114" s="1">
        <v>5</v>
      </c>
      <c r="B114" s="1">
        <v>13</v>
      </c>
      <c r="C114" s="1">
        <v>6540</v>
      </c>
      <c r="D114" s="3">
        <f t="shared" si="12"/>
        <v>4</v>
      </c>
      <c r="E114" s="3">
        <f t="shared" si="13"/>
        <v>2</v>
      </c>
      <c r="F114" s="3">
        <f t="shared" si="10"/>
        <v>310.52812999999992</v>
      </c>
      <c r="G114" s="3">
        <f t="shared" si="11"/>
        <v>2.6190476190476181E-3</v>
      </c>
      <c r="H114" s="3"/>
    </row>
    <row r="115" spans="1:8" x14ac:dyDescent="0.25">
      <c r="A115" s="1">
        <v>5</v>
      </c>
      <c r="B115" s="1">
        <v>14</v>
      </c>
      <c r="C115" s="1">
        <v>6600</v>
      </c>
      <c r="D115" s="3">
        <f t="shared" si="12"/>
        <v>4</v>
      </c>
      <c r="E115" s="3">
        <f t="shared" si="13"/>
        <v>2</v>
      </c>
      <c r="F115" s="3">
        <f t="shared" si="10"/>
        <v>310.52812999999992</v>
      </c>
      <c r="G115" s="3">
        <f t="shared" si="11"/>
        <v>2.6190476190476181E-3</v>
      </c>
      <c r="H115" s="3"/>
    </row>
    <row r="116" spans="1:8" x14ac:dyDescent="0.25">
      <c r="A116" s="1">
        <v>5</v>
      </c>
      <c r="B116" s="1">
        <v>15</v>
      </c>
      <c r="C116" s="1">
        <v>6660</v>
      </c>
      <c r="D116" s="3">
        <f t="shared" si="12"/>
        <v>4</v>
      </c>
      <c r="E116" s="3">
        <f t="shared" si="13"/>
        <v>2</v>
      </c>
      <c r="F116" s="3">
        <f t="shared" si="10"/>
        <v>304.88216399999988</v>
      </c>
      <c r="G116" s="3">
        <f t="shared" si="11"/>
        <v>2.5714285714285704E-3</v>
      </c>
      <c r="H116" s="3"/>
    </row>
    <row r="117" spans="1:8" x14ac:dyDescent="0.25">
      <c r="A117" s="1">
        <v>5</v>
      </c>
      <c r="B117" s="1">
        <v>16</v>
      </c>
      <c r="C117" s="1">
        <v>6720</v>
      </c>
      <c r="D117" s="3">
        <f t="shared" si="12"/>
        <v>4</v>
      </c>
      <c r="E117" s="3">
        <f t="shared" si="13"/>
        <v>2</v>
      </c>
      <c r="F117" s="3">
        <f t="shared" si="10"/>
        <v>299.23619799999989</v>
      </c>
      <c r="G117" s="3">
        <f t="shared" si="11"/>
        <v>2.5238095238095228E-3</v>
      </c>
      <c r="H117" s="3"/>
    </row>
    <row r="118" spans="1:8" x14ac:dyDescent="0.25">
      <c r="A118" s="1">
        <v>5</v>
      </c>
      <c r="B118" s="1">
        <v>17</v>
      </c>
      <c r="C118" s="1">
        <v>6780</v>
      </c>
      <c r="D118" s="3">
        <f t="shared" si="12"/>
        <v>4</v>
      </c>
      <c r="E118" s="3">
        <f t="shared" si="13"/>
        <v>2</v>
      </c>
      <c r="F118" s="3">
        <f t="shared" si="10"/>
        <v>293.5902319999999</v>
      </c>
      <c r="G118" s="3">
        <f t="shared" si="11"/>
        <v>2.4761904761904751E-3</v>
      </c>
      <c r="H118" s="3"/>
    </row>
    <row r="119" spans="1:8" x14ac:dyDescent="0.25">
      <c r="A119" s="1">
        <v>5</v>
      </c>
      <c r="B119" s="1">
        <v>18</v>
      </c>
      <c r="C119" s="1">
        <v>6840</v>
      </c>
      <c r="D119" s="3">
        <f t="shared" si="12"/>
        <v>4</v>
      </c>
      <c r="E119" s="3">
        <f t="shared" si="13"/>
        <v>2</v>
      </c>
      <c r="F119" s="3">
        <f t="shared" si="10"/>
        <v>271.0063679999999</v>
      </c>
      <c r="G119" s="3">
        <f t="shared" si="11"/>
        <v>2.285714285714285E-3</v>
      </c>
      <c r="H119" s="3"/>
    </row>
    <row r="120" spans="1:8" x14ac:dyDescent="0.25">
      <c r="A120" s="1">
        <v>5</v>
      </c>
      <c r="B120" s="1">
        <v>19</v>
      </c>
      <c r="C120" s="1">
        <v>6900</v>
      </c>
      <c r="D120" s="3">
        <f t="shared" si="12"/>
        <v>4</v>
      </c>
      <c r="E120" s="3">
        <f t="shared" si="13"/>
        <v>2</v>
      </c>
      <c r="F120" s="3">
        <f t="shared" si="10"/>
        <v>248.42250399999995</v>
      </c>
      <c r="G120" s="3">
        <f t="shared" si="11"/>
        <v>2.0952380952380945E-3</v>
      </c>
      <c r="H120" s="3"/>
    </row>
    <row r="121" spans="1:8" x14ac:dyDescent="0.25">
      <c r="A121" s="1">
        <v>5</v>
      </c>
      <c r="B121" s="1">
        <v>20</v>
      </c>
      <c r="C121" s="1">
        <v>6960</v>
      </c>
      <c r="D121" s="3">
        <f t="shared" si="12"/>
        <v>4</v>
      </c>
      <c r="E121" s="3">
        <f t="shared" si="13"/>
        <v>2</v>
      </c>
      <c r="F121" s="3">
        <f t="shared" si="10"/>
        <v>248.42250399999995</v>
      </c>
      <c r="G121" s="3">
        <f t="shared" si="11"/>
        <v>2.0952380952380945E-3</v>
      </c>
      <c r="H121" s="3"/>
    </row>
    <row r="122" spans="1:8" x14ac:dyDescent="0.25">
      <c r="A122" s="1">
        <v>5</v>
      </c>
      <c r="B122" s="1">
        <v>21</v>
      </c>
      <c r="C122" s="1">
        <v>7020</v>
      </c>
      <c r="D122" s="3">
        <f t="shared" si="12"/>
        <v>4</v>
      </c>
      <c r="E122" s="3">
        <f t="shared" si="13"/>
        <v>2</v>
      </c>
      <c r="F122" s="3">
        <f t="shared" si="10"/>
        <v>242.77653799999993</v>
      </c>
      <c r="G122" s="3">
        <f t="shared" si="11"/>
        <v>2.0476190476190468E-3</v>
      </c>
      <c r="H122" s="3"/>
    </row>
    <row r="123" spans="1:8" x14ac:dyDescent="0.25">
      <c r="A123" s="1">
        <v>5</v>
      </c>
      <c r="B123" s="1">
        <v>22</v>
      </c>
      <c r="C123" s="1">
        <v>7080</v>
      </c>
      <c r="D123" s="3">
        <f t="shared" si="12"/>
        <v>4</v>
      </c>
      <c r="E123" s="3">
        <f t="shared" si="13"/>
        <v>2</v>
      </c>
      <c r="F123" s="3">
        <f t="shared" si="10"/>
        <v>237.13057199999994</v>
      </c>
      <c r="G123" s="3">
        <f t="shared" si="11"/>
        <v>1.9999999999999996E-3</v>
      </c>
      <c r="H123" s="3"/>
    </row>
    <row r="124" spans="1:8" x14ac:dyDescent="0.25">
      <c r="A124" s="1">
        <v>5</v>
      </c>
      <c r="B124" s="1">
        <v>23</v>
      </c>
      <c r="C124" s="1">
        <v>7140</v>
      </c>
      <c r="D124" s="3">
        <f t="shared" si="12"/>
        <v>4</v>
      </c>
      <c r="E124" s="3">
        <f t="shared" si="13"/>
        <v>2</v>
      </c>
      <c r="F124" s="3">
        <f t="shared" si="10"/>
        <v>220.19267399999995</v>
      </c>
      <c r="G124" s="3">
        <f t="shared" si="11"/>
        <v>1.8571428571428567E-3</v>
      </c>
      <c r="H124" s="3"/>
    </row>
    <row r="125" spans="1:8" x14ac:dyDescent="0.25">
      <c r="A125" s="1">
        <v>6</v>
      </c>
      <c r="B125" s="1">
        <v>0</v>
      </c>
      <c r="C125" s="1">
        <v>7200</v>
      </c>
      <c r="D125" s="3">
        <f t="shared" si="12"/>
        <v>5</v>
      </c>
      <c r="E125" s="3">
        <f t="shared" si="13"/>
        <v>2</v>
      </c>
      <c r="F125" s="3">
        <f t="shared" si="10"/>
        <v>182.48844899999997</v>
      </c>
      <c r="G125" s="3">
        <f t="shared" si="11"/>
        <v>1.5714285714285711E-3</v>
      </c>
      <c r="H125" s="3"/>
    </row>
    <row r="126" spans="1:8" x14ac:dyDescent="0.25">
      <c r="A126" s="1">
        <v>6</v>
      </c>
      <c r="B126" s="1">
        <v>1</v>
      </c>
      <c r="C126" s="1">
        <v>7260</v>
      </c>
      <c r="D126" s="3">
        <f t="shared" si="12"/>
        <v>5</v>
      </c>
      <c r="E126" s="3">
        <f t="shared" si="13"/>
        <v>2</v>
      </c>
      <c r="F126" s="3">
        <f t="shared" si="10"/>
        <v>176.95849599999994</v>
      </c>
      <c r="G126" s="3">
        <f t="shared" si="11"/>
        <v>1.5238095238095232E-3</v>
      </c>
      <c r="H126" s="3"/>
    </row>
    <row r="127" spans="1:8" x14ac:dyDescent="0.25">
      <c r="A127" s="1">
        <v>6</v>
      </c>
      <c r="B127" s="1">
        <v>2</v>
      </c>
      <c r="C127" s="1">
        <v>7320</v>
      </c>
      <c r="D127" s="3">
        <f t="shared" si="12"/>
        <v>5</v>
      </c>
      <c r="E127" s="3">
        <f t="shared" si="13"/>
        <v>2</v>
      </c>
      <c r="F127" s="3">
        <f t="shared" si="10"/>
        <v>165.89858999999996</v>
      </c>
      <c r="G127" s="3">
        <f t="shared" si="11"/>
        <v>1.4285714285714279E-3</v>
      </c>
      <c r="H127" s="3"/>
    </row>
    <row r="128" spans="1:8" x14ac:dyDescent="0.25">
      <c r="A128" s="1">
        <v>6</v>
      </c>
      <c r="B128" s="1">
        <v>3</v>
      </c>
      <c r="C128" s="1">
        <v>7380</v>
      </c>
      <c r="D128" s="3">
        <f t="shared" si="12"/>
        <v>5</v>
      </c>
      <c r="E128" s="3">
        <f t="shared" si="13"/>
        <v>2</v>
      </c>
      <c r="F128" s="3">
        <f t="shared" si="10"/>
        <v>160.36863699999995</v>
      </c>
      <c r="G128" s="3">
        <f t="shared" si="11"/>
        <v>1.3809523809523805E-3</v>
      </c>
      <c r="H128" s="3"/>
    </row>
    <row r="129" spans="1:8" x14ac:dyDescent="0.25">
      <c r="A129" s="1">
        <v>6</v>
      </c>
      <c r="B129" s="1">
        <v>4</v>
      </c>
      <c r="C129" s="1">
        <v>7440</v>
      </c>
      <c r="D129" s="3">
        <f t="shared" si="12"/>
        <v>5</v>
      </c>
      <c r="E129" s="3">
        <f t="shared" si="13"/>
        <v>2</v>
      </c>
      <c r="F129" s="3">
        <f t="shared" si="10"/>
        <v>154.83868399999994</v>
      </c>
      <c r="G129" s="3">
        <f t="shared" si="11"/>
        <v>1.3333333333333331E-3</v>
      </c>
      <c r="H129" s="3"/>
    </row>
    <row r="130" spans="1:8" x14ac:dyDescent="0.25">
      <c r="A130" s="1">
        <v>6</v>
      </c>
      <c r="B130" s="1">
        <v>5</v>
      </c>
      <c r="C130" s="1">
        <v>7500</v>
      </c>
      <c r="D130" s="3">
        <f t="shared" si="12"/>
        <v>5</v>
      </c>
      <c r="E130" s="3">
        <f t="shared" si="13"/>
        <v>2</v>
      </c>
      <c r="F130" s="3">
        <f t="shared" si="10"/>
        <v>149.30873099999994</v>
      </c>
      <c r="G130" s="3">
        <f t="shared" si="11"/>
        <v>1.2857142857142852E-3</v>
      </c>
      <c r="H130" s="3"/>
    </row>
    <row r="131" spans="1:8" x14ac:dyDescent="0.25">
      <c r="A131" s="1">
        <v>6</v>
      </c>
      <c r="B131" s="1">
        <v>6</v>
      </c>
      <c r="C131" s="1">
        <v>7560</v>
      </c>
      <c r="D131" s="3">
        <f t="shared" si="12"/>
        <v>5</v>
      </c>
      <c r="E131" s="3">
        <f t="shared" si="13"/>
        <v>2</v>
      </c>
      <c r="F131" s="3">
        <f t="shared" si="10"/>
        <v>154.83868399999994</v>
      </c>
      <c r="G131" s="3">
        <f t="shared" si="11"/>
        <v>1.3333333333333331E-3</v>
      </c>
      <c r="H131" s="3"/>
    </row>
    <row r="132" spans="1:8" x14ac:dyDescent="0.25">
      <c r="A132" s="1">
        <v>6</v>
      </c>
      <c r="B132" s="1">
        <v>7</v>
      </c>
      <c r="C132" s="1">
        <v>7620</v>
      </c>
      <c r="D132" s="3">
        <f t="shared" si="12"/>
        <v>5</v>
      </c>
      <c r="E132" s="3">
        <f t="shared" si="13"/>
        <v>2</v>
      </c>
      <c r="F132" s="3">
        <f t="shared" si="10"/>
        <v>193.54835499999996</v>
      </c>
      <c r="G132" s="3">
        <f t="shared" si="11"/>
        <v>1.6666666666666663E-3</v>
      </c>
      <c r="H132" s="3"/>
    </row>
    <row r="133" spans="1:8" x14ac:dyDescent="0.25">
      <c r="A133" s="1">
        <v>6</v>
      </c>
      <c r="B133" s="1">
        <v>8</v>
      </c>
      <c r="C133" s="1">
        <v>7680</v>
      </c>
      <c r="D133" s="3">
        <f t="shared" si="12"/>
        <v>5</v>
      </c>
      <c r="E133" s="3">
        <f t="shared" si="13"/>
        <v>2</v>
      </c>
      <c r="F133" s="3">
        <f t="shared" ref="F133:F196" si="14">VLOOKUP(B133,T_S_comp_hour,3,0)*VLOOKUP(D133,T_S_comp_weekday,3,0)*VLOOKUP(E133,T_S_comp_WoW,2,0)*$Y$5</f>
        <v>221.19811999999993</v>
      </c>
      <c r="G133" s="3">
        <f t="shared" ref="G133:G196" si="15">VLOOKUP(B133,T_SED_comp_hour,3,0)*VLOOKUP(D133,T_SED_comp_weekday,3,0)*VLOOKUP(E133,T_SED_comp_WoW,3,0)</f>
        <v>1.9047619047619043E-3</v>
      </c>
      <c r="H133" s="3"/>
    </row>
    <row r="134" spans="1:8" x14ac:dyDescent="0.25">
      <c r="A134" s="1">
        <v>6</v>
      </c>
      <c r="B134" s="1">
        <v>9</v>
      </c>
      <c r="C134" s="1">
        <v>7740</v>
      </c>
      <c r="D134" s="3">
        <f t="shared" ref="D134:D197" si="16">IF(MOD(A134-1,7)=0,7,MOD(A134-1,7))</f>
        <v>5</v>
      </c>
      <c r="E134" s="3">
        <f t="shared" ref="E134:E197" si="17">CEILING((C134-24*60+0.001)/(7*24*60),1)+1</f>
        <v>2</v>
      </c>
      <c r="F134" s="3">
        <f t="shared" si="14"/>
        <v>232.25802599999997</v>
      </c>
      <c r="G134" s="3">
        <f t="shared" si="15"/>
        <v>1.9999999999999996E-3</v>
      </c>
      <c r="H134" s="3"/>
    </row>
    <row r="135" spans="1:8" x14ac:dyDescent="0.25">
      <c r="A135" s="1">
        <v>6</v>
      </c>
      <c r="B135" s="1">
        <v>10</v>
      </c>
      <c r="C135" s="1">
        <v>7800</v>
      </c>
      <c r="D135" s="3">
        <f t="shared" si="16"/>
        <v>5</v>
      </c>
      <c r="E135" s="3">
        <f t="shared" si="17"/>
        <v>2</v>
      </c>
      <c r="F135" s="3">
        <f t="shared" si="14"/>
        <v>248.84788499999993</v>
      </c>
      <c r="G135" s="3">
        <f t="shared" si="15"/>
        <v>2.1428571428571421E-3</v>
      </c>
      <c r="H135" s="3"/>
    </row>
    <row r="136" spans="1:8" x14ac:dyDescent="0.25">
      <c r="A136" s="1">
        <v>6</v>
      </c>
      <c r="B136" s="1">
        <v>11</v>
      </c>
      <c r="C136" s="1">
        <v>7860</v>
      </c>
      <c r="D136" s="3">
        <f t="shared" si="16"/>
        <v>5</v>
      </c>
      <c r="E136" s="3">
        <f t="shared" si="17"/>
        <v>2</v>
      </c>
      <c r="F136" s="3">
        <f t="shared" si="14"/>
        <v>270.96769699999993</v>
      </c>
      <c r="G136" s="3">
        <f t="shared" si="15"/>
        <v>2.3333333333333322E-3</v>
      </c>
      <c r="H136" s="3"/>
    </row>
    <row r="137" spans="1:8" x14ac:dyDescent="0.25">
      <c r="A137" s="1">
        <v>6</v>
      </c>
      <c r="B137" s="1">
        <v>12</v>
      </c>
      <c r="C137" s="1">
        <v>7920</v>
      </c>
      <c r="D137" s="3">
        <f t="shared" si="16"/>
        <v>5</v>
      </c>
      <c r="E137" s="3">
        <f t="shared" si="17"/>
        <v>2</v>
      </c>
      <c r="F137" s="3">
        <f t="shared" si="14"/>
        <v>293.0875089999999</v>
      </c>
      <c r="G137" s="3">
        <f t="shared" si="15"/>
        <v>2.5238095238095228E-3</v>
      </c>
      <c r="H137" s="3"/>
    </row>
    <row r="138" spans="1:8" x14ac:dyDescent="0.25">
      <c r="A138" s="1">
        <v>6</v>
      </c>
      <c r="B138" s="1">
        <v>13</v>
      </c>
      <c r="C138" s="1">
        <v>7980</v>
      </c>
      <c r="D138" s="3">
        <f t="shared" si="16"/>
        <v>5</v>
      </c>
      <c r="E138" s="3">
        <f t="shared" si="17"/>
        <v>2</v>
      </c>
      <c r="F138" s="3">
        <f t="shared" si="14"/>
        <v>304.14741499999991</v>
      </c>
      <c r="G138" s="3">
        <f t="shared" si="15"/>
        <v>2.6190476190476181E-3</v>
      </c>
      <c r="H138" s="3"/>
    </row>
    <row r="139" spans="1:8" x14ac:dyDescent="0.25">
      <c r="A139" s="1">
        <v>6</v>
      </c>
      <c r="B139" s="1">
        <v>14</v>
      </c>
      <c r="C139" s="1">
        <v>8040</v>
      </c>
      <c r="D139" s="3">
        <f t="shared" si="16"/>
        <v>5</v>
      </c>
      <c r="E139" s="3">
        <f t="shared" si="17"/>
        <v>2</v>
      </c>
      <c r="F139" s="3">
        <f t="shared" si="14"/>
        <v>304.14741499999991</v>
      </c>
      <c r="G139" s="3">
        <f t="shared" si="15"/>
        <v>2.6190476190476181E-3</v>
      </c>
      <c r="H139" s="3"/>
    </row>
    <row r="140" spans="1:8" x14ac:dyDescent="0.25">
      <c r="A140" s="1">
        <v>6</v>
      </c>
      <c r="B140" s="1">
        <v>15</v>
      </c>
      <c r="C140" s="1">
        <v>8100</v>
      </c>
      <c r="D140" s="3">
        <f t="shared" si="16"/>
        <v>5</v>
      </c>
      <c r="E140" s="3">
        <f t="shared" si="17"/>
        <v>2</v>
      </c>
      <c r="F140" s="3">
        <f t="shared" si="14"/>
        <v>298.61746199999988</v>
      </c>
      <c r="G140" s="3">
        <f t="shared" si="15"/>
        <v>2.5714285714285704E-3</v>
      </c>
      <c r="H140" s="3"/>
    </row>
    <row r="141" spans="1:8" x14ac:dyDescent="0.25">
      <c r="A141" s="1">
        <v>6</v>
      </c>
      <c r="B141" s="1">
        <v>16</v>
      </c>
      <c r="C141" s="1">
        <v>8160</v>
      </c>
      <c r="D141" s="3">
        <f t="shared" si="16"/>
        <v>5</v>
      </c>
      <c r="E141" s="3">
        <f t="shared" si="17"/>
        <v>2</v>
      </c>
      <c r="F141" s="3">
        <f t="shared" si="14"/>
        <v>293.0875089999999</v>
      </c>
      <c r="G141" s="3">
        <f t="shared" si="15"/>
        <v>2.5238095238095228E-3</v>
      </c>
      <c r="H141" s="3"/>
    </row>
    <row r="142" spans="1:8" x14ac:dyDescent="0.25">
      <c r="A142" s="1">
        <v>6</v>
      </c>
      <c r="B142" s="1">
        <v>17</v>
      </c>
      <c r="C142" s="1">
        <v>8220</v>
      </c>
      <c r="D142" s="3">
        <f t="shared" si="16"/>
        <v>5</v>
      </c>
      <c r="E142" s="3">
        <f t="shared" si="17"/>
        <v>2</v>
      </c>
      <c r="F142" s="3">
        <f t="shared" si="14"/>
        <v>287.55755599999992</v>
      </c>
      <c r="G142" s="3">
        <f t="shared" si="15"/>
        <v>2.4761904761904751E-3</v>
      </c>
      <c r="H142" s="3"/>
    </row>
    <row r="143" spans="1:8" x14ac:dyDescent="0.25">
      <c r="A143" s="1">
        <v>6</v>
      </c>
      <c r="B143" s="1">
        <v>18</v>
      </c>
      <c r="C143" s="1">
        <v>8280</v>
      </c>
      <c r="D143" s="3">
        <f t="shared" si="16"/>
        <v>5</v>
      </c>
      <c r="E143" s="3">
        <f t="shared" si="17"/>
        <v>2</v>
      </c>
      <c r="F143" s="3">
        <f t="shared" si="14"/>
        <v>265.4377439999999</v>
      </c>
      <c r="G143" s="3">
        <f t="shared" si="15"/>
        <v>2.285714285714285E-3</v>
      </c>
      <c r="H143" s="3"/>
    </row>
    <row r="144" spans="1:8" x14ac:dyDescent="0.25">
      <c r="A144" s="1">
        <v>6</v>
      </c>
      <c r="B144" s="1">
        <v>19</v>
      </c>
      <c r="C144" s="1">
        <v>8340</v>
      </c>
      <c r="D144" s="3">
        <f t="shared" si="16"/>
        <v>5</v>
      </c>
      <c r="E144" s="3">
        <f t="shared" si="17"/>
        <v>2</v>
      </c>
      <c r="F144" s="3">
        <f t="shared" si="14"/>
        <v>243.31793199999993</v>
      </c>
      <c r="G144" s="3">
        <f t="shared" si="15"/>
        <v>2.0952380952380945E-3</v>
      </c>
      <c r="H144" s="3"/>
    </row>
    <row r="145" spans="1:8" x14ac:dyDescent="0.25">
      <c r="A145" s="1">
        <v>6</v>
      </c>
      <c r="B145" s="1">
        <v>20</v>
      </c>
      <c r="C145" s="1">
        <v>8400</v>
      </c>
      <c r="D145" s="3">
        <f t="shared" si="16"/>
        <v>5</v>
      </c>
      <c r="E145" s="3">
        <f t="shared" si="17"/>
        <v>2</v>
      </c>
      <c r="F145" s="3">
        <f t="shared" si="14"/>
        <v>243.31793199999993</v>
      </c>
      <c r="G145" s="3">
        <f t="shared" si="15"/>
        <v>2.0952380952380945E-3</v>
      </c>
      <c r="H145" s="3"/>
    </row>
    <row r="146" spans="1:8" x14ac:dyDescent="0.25">
      <c r="A146" s="1">
        <v>6</v>
      </c>
      <c r="B146" s="1">
        <v>21</v>
      </c>
      <c r="C146" s="1">
        <v>8460</v>
      </c>
      <c r="D146" s="3">
        <f t="shared" si="16"/>
        <v>5</v>
      </c>
      <c r="E146" s="3">
        <f t="shared" si="17"/>
        <v>2</v>
      </c>
      <c r="F146" s="3">
        <f t="shared" si="14"/>
        <v>237.78797899999992</v>
      </c>
      <c r="G146" s="3">
        <f t="shared" si="15"/>
        <v>2.0476190476190468E-3</v>
      </c>
      <c r="H146" s="3"/>
    </row>
    <row r="147" spans="1:8" x14ac:dyDescent="0.25">
      <c r="A147" s="1">
        <v>6</v>
      </c>
      <c r="B147" s="1">
        <v>22</v>
      </c>
      <c r="C147" s="1">
        <v>8520</v>
      </c>
      <c r="D147" s="3">
        <f t="shared" si="16"/>
        <v>5</v>
      </c>
      <c r="E147" s="3">
        <f t="shared" si="17"/>
        <v>2</v>
      </c>
      <c r="F147" s="3">
        <f t="shared" si="14"/>
        <v>232.25802599999997</v>
      </c>
      <c r="G147" s="3">
        <f t="shared" si="15"/>
        <v>1.9999999999999996E-3</v>
      </c>
      <c r="H147" s="3"/>
    </row>
    <row r="148" spans="1:8" x14ac:dyDescent="0.25">
      <c r="A148" s="1">
        <v>6</v>
      </c>
      <c r="B148" s="1">
        <v>23</v>
      </c>
      <c r="C148" s="1">
        <v>8580</v>
      </c>
      <c r="D148" s="3">
        <f t="shared" si="16"/>
        <v>5</v>
      </c>
      <c r="E148" s="3">
        <f t="shared" si="17"/>
        <v>2</v>
      </c>
      <c r="F148" s="3">
        <f t="shared" si="14"/>
        <v>215.66816699999995</v>
      </c>
      <c r="G148" s="3">
        <f t="shared" si="15"/>
        <v>1.8571428571428567E-3</v>
      </c>
      <c r="H148" s="3"/>
    </row>
    <row r="149" spans="1:8" x14ac:dyDescent="0.25">
      <c r="A149" s="1">
        <v>7</v>
      </c>
      <c r="B149" s="1">
        <v>0</v>
      </c>
      <c r="C149" s="1">
        <v>8640</v>
      </c>
      <c r="D149" s="3">
        <f t="shared" si="16"/>
        <v>6</v>
      </c>
      <c r="E149" s="3">
        <f t="shared" si="17"/>
        <v>2</v>
      </c>
      <c r="F149" s="3">
        <f t="shared" si="14"/>
        <v>174.831591</v>
      </c>
      <c r="G149" s="3">
        <f t="shared" si="15"/>
        <v>1.5714285714285711E-3</v>
      </c>
      <c r="H149" s="3"/>
    </row>
    <row r="150" spans="1:8" x14ac:dyDescent="0.25">
      <c r="A150" s="1">
        <v>7</v>
      </c>
      <c r="B150" s="1">
        <v>1</v>
      </c>
      <c r="C150" s="1">
        <v>8700</v>
      </c>
      <c r="D150" s="3">
        <f t="shared" si="16"/>
        <v>6</v>
      </c>
      <c r="E150" s="3">
        <f t="shared" si="17"/>
        <v>2</v>
      </c>
      <c r="F150" s="3">
        <f t="shared" si="14"/>
        <v>169.53366399999999</v>
      </c>
      <c r="G150" s="3">
        <f t="shared" si="15"/>
        <v>1.5238095238095232E-3</v>
      </c>
      <c r="H150" s="3"/>
    </row>
    <row r="151" spans="1:8" x14ac:dyDescent="0.25">
      <c r="A151" s="1">
        <v>7</v>
      </c>
      <c r="B151" s="1">
        <v>2</v>
      </c>
      <c r="C151" s="1">
        <v>8760</v>
      </c>
      <c r="D151" s="3">
        <f t="shared" si="16"/>
        <v>6</v>
      </c>
      <c r="E151" s="3">
        <f t="shared" si="17"/>
        <v>2</v>
      </c>
      <c r="F151" s="3">
        <f t="shared" si="14"/>
        <v>158.93780999999996</v>
      </c>
      <c r="G151" s="3">
        <f t="shared" si="15"/>
        <v>1.4285714285714279E-3</v>
      </c>
      <c r="H151" s="3"/>
    </row>
    <row r="152" spans="1:8" x14ac:dyDescent="0.25">
      <c r="A152" s="1">
        <v>7</v>
      </c>
      <c r="B152" s="1">
        <v>3</v>
      </c>
      <c r="C152" s="1">
        <v>8820</v>
      </c>
      <c r="D152" s="3">
        <f t="shared" si="16"/>
        <v>6</v>
      </c>
      <c r="E152" s="3">
        <f t="shared" si="17"/>
        <v>2</v>
      </c>
      <c r="F152" s="3">
        <f t="shared" si="14"/>
        <v>153.639883</v>
      </c>
      <c r="G152" s="3">
        <f t="shared" si="15"/>
        <v>1.3809523809523805E-3</v>
      </c>
      <c r="H152" s="3"/>
    </row>
    <row r="153" spans="1:8" x14ac:dyDescent="0.25">
      <c r="A153" s="1">
        <v>7</v>
      </c>
      <c r="B153" s="1">
        <v>4</v>
      </c>
      <c r="C153" s="1">
        <v>8880</v>
      </c>
      <c r="D153" s="3">
        <f t="shared" si="16"/>
        <v>6</v>
      </c>
      <c r="E153" s="3">
        <f t="shared" si="17"/>
        <v>2</v>
      </c>
      <c r="F153" s="3">
        <f t="shared" si="14"/>
        <v>148.34195599999998</v>
      </c>
      <c r="G153" s="3">
        <f t="shared" si="15"/>
        <v>1.3333333333333331E-3</v>
      </c>
      <c r="H153" s="3"/>
    </row>
    <row r="154" spans="1:8" x14ac:dyDescent="0.25">
      <c r="A154" s="1">
        <v>7</v>
      </c>
      <c r="B154" s="1">
        <v>5</v>
      </c>
      <c r="C154" s="1">
        <v>8940</v>
      </c>
      <c r="D154" s="3">
        <f t="shared" si="16"/>
        <v>6</v>
      </c>
      <c r="E154" s="3">
        <f t="shared" si="17"/>
        <v>2</v>
      </c>
      <c r="F154" s="3">
        <f t="shared" si="14"/>
        <v>143.04402899999997</v>
      </c>
      <c r="G154" s="3">
        <f t="shared" si="15"/>
        <v>1.2857142857142852E-3</v>
      </c>
      <c r="H154" s="3"/>
    </row>
    <row r="155" spans="1:8" x14ac:dyDescent="0.25">
      <c r="A155" s="1">
        <v>7</v>
      </c>
      <c r="B155" s="1">
        <v>6</v>
      </c>
      <c r="C155" s="1">
        <v>9000</v>
      </c>
      <c r="D155" s="3">
        <f t="shared" si="16"/>
        <v>6</v>
      </c>
      <c r="E155" s="3">
        <f t="shared" si="17"/>
        <v>2</v>
      </c>
      <c r="F155" s="3">
        <f t="shared" si="14"/>
        <v>148.34195599999998</v>
      </c>
      <c r="G155" s="3">
        <f t="shared" si="15"/>
        <v>1.3333333333333331E-3</v>
      </c>
      <c r="H155" s="3"/>
    </row>
    <row r="156" spans="1:8" x14ac:dyDescent="0.25">
      <c r="A156" s="1">
        <v>7</v>
      </c>
      <c r="B156" s="1">
        <v>7</v>
      </c>
      <c r="C156" s="1">
        <v>9060</v>
      </c>
      <c r="D156" s="3">
        <f t="shared" si="16"/>
        <v>6</v>
      </c>
      <c r="E156" s="3">
        <f t="shared" si="17"/>
        <v>2</v>
      </c>
      <c r="F156" s="3">
        <f t="shared" si="14"/>
        <v>185.42744499999998</v>
      </c>
      <c r="G156" s="3">
        <f t="shared" si="15"/>
        <v>1.6666666666666663E-3</v>
      </c>
      <c r="H156" s="3"/>
    </row>
    <row r="157" spans="1:8" x14ac:dyDescent="0.25">
      <c r="A157" s="1">
        <v>7</v>
      </c>
      <c r="B157" s="1">
        <v>8</v>
      </c>
      <c r="C157" s="1">
        <v>9120</v>
      </c>
      <c r="D157" s="3">
        <f t="shared" si="16"/>
        <v>6</v>
      </c>
      <c r="E157" s="3">
        <f t="shared" si="17"/>
        <v>2</v>
      </c>
      <c r="F157" s="3">
        <f t="shared" si="14"/>
        <v>211.91708</v>
      </c>
      <c r="G157" s="3">
        <f t="shared" si="15"/>
        <v>1.9047619047619043E-3</v>
      </c>
      <c r="H157" s="3"/>
    </row>
    <row r="158" spans="1:8" x14ac:dyDescent="0.25">
      <c r="A158" s="1">
        <v>7</v>
      </c>
      <c r="B158" s="1">
        <v>9</v>
      </c>
      <c r="C158" s="1">
        <v>9180</v>
      </c>
      <c r="D158" s="3">
        <f t="shared" si="16"/>
        <v>6</v>
      </c>
      <c r="E158" s="3">
        <f t="shared" si="17"/>
        <v>2</v>
      </c>
      <c r="F158" s="3">
        <f t="shared" si="14"/>
        <v>222.51293399999997</v>
      </c>
      <c r="G158" s="3">
        <f t="shared" si="15"/>
        <v>1.9999999999999996E-3</v>
      </c>
      <c r="H158" s="3"/>
    </row>
    <row r="159" spans="1:8" x14ac:dyDescent="0.25">
      <c r="A159" s="1">
        <v>7</v>
      </c>
      <c r="B159" s="1">
        <v>10</v>
      </c>
      <c r="C159" s="1">
        <v>9240</v>
      </c>
      <c r="D159" s="3">
        <f t="shared" si="16"/>
        <v>6</v>
      </c>
      <c r="E159" s="3">
        <f t="shared" si="17"/>
        <v>2</v>
      </c>
      <c r="F159" s="3">
        <f t="shared" si="14"/>
        <v>238.40671499999999</v>
      </c>
      <c r="G159" s="3">
        <f t="shared" si="15"/>
        <v>2.1428571428571421E-3</v>
      </c>
      <c r="H159" s="3"/>
    </row>
    <row r="160" spans="1:8" x14ac:dyDescent="0.25">
      <c r="A160" s="1">
        <v>7</v>
      </c>
      <c r="B160" s="1">
        <v>11</v>
      </c>
      <c r="C160" s="1">
        <v>9300</v>
      </c>
      <c r="D160" s="3">
        <f t="shared" si="16"/>
        <v>6</v>
      </c>
      <c r="E160" s="3">
        <f t="shared" si="17"/>
        <v>2</v>
      </c>
      <c r="F160" s="3">
        <f t="shared" si="14"/>
        <v>259.59842299999997</v>
      </c>
      <c r="G160" s="3">
        <f t="shared" si="15"/>
        <v>2.3333333333333322E-3</v>
      </c>
      <c r="H160" s="3"/>
    </row>
    <row r="161" spans="1:8" x14ac:dyDescent="0.25">
      <c r="A161" s="1">
        <v>7</v>
      </c>
      <c r="B161" s="1">
        <v>12</v>
      </c>
      <c r="C161" s="1">
        <v>9360</v>
      </c>
      <c r="D161" s="3">
        <f t="shared" si="16"/>
        <v>6</v>
      </c>
      <c r="E161" s="3">
        <f t="shared" si="17"/>
        <v>2</v>
      </c>
      <c r="F161" s="3">
        <f t="shared" si="14"/>
        <v>280.79013099999992</v>
      </c>
      <c r="G161" s="3">
        <f t="shared" si="15"/>
        <v>2.5238095238095228E-3</v>
      </c>
      <c r="H161" s="3"/>
    </row>
    <row r="162" spans="1:8" x14ac:dyDescent="0.25">
      <c r="A162" s="1">
        <v>7</v>
      </c>
      <c r="B162" s="1">
        <v>13</v>
      </c>
      <c r="C162" s="1">
        <v>9420</v>
      </c>
      <c r="D162" s="3">
        <f t="shared" si="16"/>
        <v>6</v>
      </c>
      <c r="E162" s="3">
        <f t="shared" si="17"/>
        <v>2</v>
      </c>
      <c r="F162" s="3">
        <f t="shared" si="14"/>
        <v>291.38598499999995</v>
      </c>
      <c r="G162" s="3">
        <f t="shared" si="15"/>
        <v>2.6190476190476181E-3</v>
      </c>
      <c r="H162" s="3"/>
    </row>
    <row r="163" spans="1:8" x14ac:dyDescent="0.25">
      <c r="A163" s="1">
        <v>7</v>
      </c>
      <c r="B163" s="1">
        <v>14</v>
      </c>
      <c r="C163" s="1">
        <v>9480</v>
      </c>
      <c r="D163" s="3">
        <f t="shared" si="16"/>
        <v>6</v>
      </c>
      <c r="E163" s="3">
        <f t="shared" si="17"/>
        <v>2</v>
      </c>
      <c r="F163" s="3">
        <f t="shared" si="14"/>
        <v>291.38598499999995</v>
      </c>
      <c r="G163" s="3">
        <f t="shared" si="15"/>
        <v>2.6190476190476181E-3</v>
      </c>
      <c r="H163" s="3"/>
    </row>
    <row r="164" spans="1:8" x14ac:dyDescent="0.25">
      <c r="A164" s="1">
        <v>7</v>
      </c>
      <c r="B164" s="1">
        <v>15</v>
      </c>
      <c r="C164" s="1">
        <v>9540</v>
      </c>
      <c r="D164" s="3">
        <f t="shared" si="16"/>
        <v>6</v>
      </c>
      <c r="E164" s="3">
        <f t="shared" si="17"/>
        <v>2</v>
      </c>
      <c r="F164" s="3">
        <f t="shared" si="14"/>
        <v>286.08805799999993</v>
      </c>
      <c r="G164" s="3">
        <f t="shared" si="15"/>
        <v>2.5714285714285704E-3</v>
      </c>
      <c r="H164" s="3"/>
    </row>
    <row r="165" spans="1:8" x14ac:dyDescent="0.25">
      <c r="A165" s="1">
        <v>7</v>
      </c>
      <c r="B165" s="1">
        <v>16</v>
      </c>
      <c r="C165" s="1">
        <v>9600</v>
      </c>
      <c r="D165" s="3">
        <f t="shared" si="16"/>
        <v>6</v>
      </c>
      <c r="E165" s="3">
        <f t="shared" si="17"/>
        <v>2</v>
      </c>
      <c r="F165" s="3">
        <f t="shared" si="14"/>
        <v>280.79013099999992</v>
      </c>
      <c r="G165" s="3">
        <f t="shared" si="15"/>
        <v>2.5238095238095228E-3</v>
      </c>
      <c r="H165" s="3"/>
    </row>
    <row r="166" spans="1:8" x14ac:dyDescent="0.25">
      <c r="A166" s="1">
        <v>7</v>
      </c>
      <c r="B166" s="1">
        <v>17</v>
      </c>
      <c r="C166" s="1">
        <v>9660</v>
      </c>
      <c r="D166" s="3">
        <f t="shared" si="16"/>
        <v>6</v>
      </c>
      <c r="E166" s="3">
        <f t="shared" si="17"/>
        <v>2</v>
      </c>
      <c r="F166" s="3">
        <f t="shared" si="14"/>
        <v>275.49220399999996</v>
      </c>
      <c r="G166" s="3">
        <f t="shared" si="15"/>
        <v>2.4761904761904751E-3</v>
      </c>
      <c r="H166" s="3"/>
    </row>
    <row r="167" spans="1:8" x14ac:dyDescent="0.25">
      <c r="A167" s="1">
        <v>7</v>
      </c>
      <c r="B167" s="1">
        <v>18</v>
      </c>
      <c r="C167" s="1">
        <v>9720</v>
      </c>
      <c r="D167" s="3">
        <f t="shared" si="16"/>
        <v>6</v>
      </c>
      <c r="E167" s="3">
        <f t="shared" si="17"/>
        <v>2</v>
      </c>
      <c r="F167" s="3">
        <f t="shared" si="14"/>
        <v>254.30049599999995</v>
      </c>
      <c r="G167" s="3">
        <f t="shared" si="15"/>
        <v>2.285714285714285E-3</v>
      </c>
      <c r="H167" s="3"/>
    </row>
    <row r="168" spans="1:8" x14ac:dyDescent="0.25">
      <c r="A168" s="1">
        <v>7</v>
      </c>
      <c r="B168" s="1">
        <v>19</v>
      </c>
      <c r="C168" s="1">
        <v>9780</v>
      </c>
      <c r="D168" s="3">
        <f t="shared" si="16"/>
        <v>6</v>
      </c>
      <c r="E168" s="3">
        <f t="shared" si="17"/>
        <v>2</v>
      </c>
      <c r="F168" s="3">
        <f t="shared" si="14"/>
        <v>233.10878799999998</v>
      </c>
      <c r="G168" s="3">
        <f t="shared" si="15"/>
        <v>2.0952380952380945E-3</v>
      </c>
      <c r="H168" s="3"/>
    </row>
    <row r="169" spans="1:8" x14ac:dyDescent="0.25">
      <c r="A169" s="1">
        <v>7</v>
      </c>
      <c r="B169" s="1">
        <v>20</v>
      </c>
      <c r="C169" s="1">
        <v>9840</v>
      </c>
      <c r="D169" s="3">
        <f t="shared" si="16"/>
        <v>6</v>
      </c>
      <c r="E169" s="3">
        <f t="shared" si="17"/>
        <v>2</v>
      </c>
      <c r="F169" s="3">
        <f t="shared" si="14"/>
        <v>233.10878799999998</v>
      </c>
      <c r="G169" s="3">
        <f t="shared" si="15"/>
        <v>2.0952380952380945E-3</v>
      </c>
      <c r="H169" s="3"/>
    </row>
    <row r="170" spans="1:8" x14ac:dyDescent="0.25">
      <c r="A170" s="1">
        <v>7</v>
      </c>
      <c r="B170" s="1">
        <v>21</v>
      </c>
      <c r="C170" s="1">
        <v>9900</v>
      </c>
      <c r="D170" s="3">
        <f t="shared" si="16"/>
        <v>6</v>
      </c>
      <c r="E170" s="3">
        <f t="shared" si="17"/>
        <v>2</v>
      </c>
      <c r="F170" s="3">
        <f t="shared" si="14"/>
        <v>227.81086099999996</v>
      </c>
      <c r="G170" s="3">
        <f t="shared" si="15"/>
        <v>2.0476190476190468E-3</v>
      </c>
      <c r="H170" s="3"/>
    </row>
    <row r="171" spans="1:8" x14ac:dyDescent="0.25">
      <c r="A171" s="1">
        <v>7</v>
      </c>
      <c r="B171" s="1">
        <v>22</v>
      </c>
      <c r="C171" s="1">
        <v>9960</v>
      </c>
      <c r="D171" s="3">
        <f t="shared" si="16"/>
        <v>6</v>
      </c>
      <c r="E171" s="3">
        <f t="shared" si="17"/>
        <v>2</v>
      </c>
      <c r="F171" s="3">
        <f t="shared" si="14"/>
        <v>222.51293399999997</v>
      </c>
      <c r="G171" s="3">
        <f t="shared" si="15"/>
        <v>1.9999999999999996E-3</v>
      </c>
      <c r="H171" s="3"/>
    </row>
    <row r="172" spans="1:8" x14ac:dyDescent="0.25">
      <c r="A172" s="1">
        <v>7</v>
      </c>
      <c r="B172" s="1">
        <v>23</v>
      </c>
      <c r="C172" s="1">
        <v>10020</v>
      </c>
      <c r="D172" s="3">
        <f t="shared" si="16"/>
        <v>6</v>
      </c>
      <c r="E172" s="3">
        <f t="shared" si="17"/>
        <v>2</v>
      </c>
      <c r="F172" s="3">
        <f t="shared" si="14"/>
        <v>206.61915299999998</v>
      </c>
      <c r="G172" s="3">
        <f t="shared" si="15"/>
        <v>1.8571428571428567E-3</v>
      </c>
      <c r="H172" s="3"/>
    </row>
    <row r="173" spans="1:8" x14ac:dyDescent="0.25">
      <c r="A173" s="1">
        <v>8</v>
      </c>
      <c r="B173" s="1">
        <v>0</v>
      </c>
      <c r="C173" s="1">
        <v>10080</v>
      </c>
      <c r="D173" s="3">
        <f t="shared" si="16"/>
        <v>7</v>
      </c>
      <c r="E173" s="3">
        <f t="shared" si="17"/>
        <v>2</v>
      </c>
      <c r="F173" s="3">
        <f t="shared" si="14"/>
        <v>173.55544799999998</v>
      </c>
      <c r="G173" s="3">
        <f t="shared" si="15"/>
        <v>1.5714285714285711E-3</v>
      </c>
      <c r="H173" s="3"/>
    </row>
    <row r="174" spans="1:8" x14ac:dyDescent="0.25">
      <c r="A174" s="1">
        <v>8</v>
      </c>
      <c r="B174" s="1">
        <v>1</v>
      </c>
      <c r="C174" s="1">
        <v>10140</v>
      </c>
      <c r="D174" s="3">
        <f t="shared" si="16"/>
        <v>7</v>
      </c>
      <c r="E174" s="3">
        <f t="shared" si="17"/>
        <v>2</v>
      </c>
      <c r="F174" s="3">
        <f t="shared" si="14"/>
        <v>168.29619199999996</v>
      </c>
      <c r="G174" s="3">
        <f t="shared" si="15"/>
        <v>1.5238095238095232E-3</v>
      </c>
      <c r="H174" s="3"/>
    </row>
    <row r="175" spans="1:8" x14ac:dyDescent="0.25">
      <c r="A175" s="1">
        <v>8</v>
      </c>
      <c r="B175" s="1">
        <v>2</v>
      </c>
      <c r="C175" s="1">
        <v>10200</v>
      </c>
      <c r="D175" s="3">
        <f t="shared" si="16"/>
        <v>7</v>
      </c>
      <c r="E175" s="3">
        <f t="shared" si="17"/>
        <v>2</v>
      </c>
      <c r="F175" s="3">
        <f t="shared" si="14"/>
        <v>157.77767999999998</v>
      </c>
      <c r="G175" s="3">
        <f t="shared" si="15"/>
        <v>1.4285714285714279E-3</v>
      </c>
      <c r="H175" s="3"/>
    </row>
    <row r="176" spans="1:8" x14ac:dyDescent="0.25">
      <c r="A176" s="1">
        <v>8</v>
      </c>
      <c r="B176" s="1">
        <v>3</v>
      </c>
      <c r="C176" s="1">
        <v>10260</v>
      </c>
      <c r="D176" s="3">
        <f t="shared" si="16"/>
        <v>7</v>
      </c>
      <c r="E176" s="3">
        <f t="shared" si="17"/>
        <v>2</v>
      </c>
      <c r="F176" s="3">
        <f t="shared" si="14"/>
        <v>152.51842399999998</v>
      </c>
      <c r="G176" s="3">
        <f t="shared" si="15"/>
        <v>1.3809523809523805E-3</v>
      </c>
      <c r="H176" s="3"/>
    </row>
    <row r="177" spans="1:8" x14ac:dyDescent="0.25">
      <c r="A177" s="1">
        <v>8</v>
      </c>
      <c r="B177" s="1">
        <v>4</v>
      </c>
      <c r="C177" s="1">
        <v>10320</v>
      </c>
      <c r="D177" s="3">
        <f t="shared" si="16"/>
        <v>7</v>
      </c>
      <c r="E177" s="3">
        <f t="shared" si="17"/>
        <v>2</v>
      </c>
      <c r="F177" s="3">
        <f t="shared" si="14"/>
        <v>147.25916799999996</v>
      </c>
      <c r="G177" s="3">
        <f t="shared" si="15"/>
        <v>1.3333333333333331E-3</v>
      </c>
      <c r="H177" s="3"/>
    </row>
    <row r="178" spans="1:8" x14ac:dyDescent="0.25">
      <c r="A178" s="1">
        <v>8</v>
      </c>
      <c r="B178" s="1">
        <v>5</v>
      </c>
      <c r="C178" s="1">
        <v>10380</v>
      </c>
      <c r="D178" s="3">
        <f t="shared" si="16"/>
        <v>7</v>
      </c>
      <c r="E178" s="3">
        <f t="shared" si="17"/>
        <v>2</v>
      </c>
      <c r="F178" s="3">
        <f t="shared" si="14"/>
        <v>141.99991199999997</v>
      </c>
      <c r="G178" s="3">
        <f t="shared" si="15"/>
        <v>1.2857142857142852E-3</v>
      </c>
      <c r="H178" s="3"/>
    </row>
    <row r="179" spans="1:8" x14ac:dyDescent="0.25">
      <c r="A179" s="1">
        <v>8</v>
      </c>
      <c r="B179" s="1">
        <v>6</v>
      </c>
      <c r="C179" s="1">
        <v>10440</v>
      </c>
      <c r="D179" s="3">
        <f t="shared" si="16"/>
        <v>7</v>
      </c>
      <c r="E179" s="3">
        <f t="shared" si="17"/>
        <v>2</v>
      </c>
      <c r="F179" s="3">
        <f t="shared" si="14"/>
        <v>147.25916799999996</v>
      </c>
      <c r="G179" s="3">
        <f t="shared" si="15"/>
        <v>1.3333333333333331E-3</v>
      </c>
      <c r="H179" s="3"/>
    </row>
    <row r="180" spans="1:8" x14ac:dyDescent="0.25">
      <c r="A180" s="1">
        <v>8</v>
      </c>
      <c r="B180" s="1">
        <v>7</v>
      </c>
      <c r="C180" s="1">
        <v>10500</v>
      </c>
      <c r="D180" s="3">
        <f t="shared" si="16"/>
        <v>7</v>
      </c>
      <c r="E180" s="3">
        <f t="shared" si="17"/>
        <v>2</v>
      </c>
      <c r="F180" s="3">
        <f t="shared" si="14"/>
        <v>184.07395999999997</v>
      </c>
      <c r="G180" s="3">
        <f t="shared" si="15"/>
        <v>1.6666666666666663E-3</v>
      </c>
      <c r="H180" s="3"/>
    </row>
    <row r="181" spans="1:8" x14ac:dyDescent="0.25">
      <c r="A181" s="1">
        <v>8</v>
      </c>
      <c r="B181" s="1">
        <v>8</v>
      </c>
      <c r="C181" s="1">
        <v>10560</v>
      </c>
      <c r="D181" s="3">
        <f t="shared" si="16"/>
        <v>7</v>
      </c>
      <c r="E181" s="3">
        <f t="shared" si="17"/>
        <v>2</v>
      </c>
      <c r="F181" s="3">
        <f t="shared" si="14"/>
        <v>210.37024</v>
      </c>
      <c r="G181" s="3">
        <f t="shared" si="15"/>
        <v>1.9047619047619043E-3</v>
      </c>
      <c r="H181" s="3"/>
    </row>
    <row r="182" spans="1:8" x14ac:dyDescent="0.25">
      <c r="A182" s="1">
        <v>8</v>
      </c>
      <c r="B182" s="1">
        <v>9</v>
      </c>
      <c r="C182" s="1">
        <v>10620</v>
      </c>
      <c r="D182" s="3">
        <f t="shared" si="16"/>
        <v>7</v>
      </c>
      <c r="E182" s="3">
        <f t="shared" si="17"/>
        <v>2</v>
      </c>
      <c r="F182" s="3">
        <f t="shared" si="14"/>
        <v>220.88875200000001</v>
      </c>
      <c r="G182" s="3">
        <f t="shared" si="15"/>
        <v>1.9999999999999996E-3</v>
      </c>
      <c r="H182" s="3"/>
    </row>
    <row r="183" spans="1:8" x14ac:dyDescent="0.25">
      <c r="A183" s="1">
        <v>8</v>
      </c>
      <c r="B183" s="1">
        <v>10</v>
      </c>
      <c r="C183" s="1">
        <v>10680</v>
      </c>
      <c r="D183" s="3">
        <f t="shared" si="16"/>
        <v>7</v>
      </c>
      <c r="E183" s="3">
        <f t="shared" si="17"/>
        <v>2</v>
      </c>
      <c r="F183" s="3">
        <f t="shared" si="14"/>
        <v>236.66651999999999</v>
      </c>
      <c r="G183" s="3">
        <f t="shared" si="15"/>
        <v>2.1428571428571421E-3</v>
      </c>
      <c r="H183" s="3"/>
    </row>
    <row r="184" spans="1:8" x14ac:dyDescent="0.25">
      <c r="A184" s="1">
        <v>8</v>
      </c>
      <c r="B184" s="1">
        <v>11</v>
      </c>
      <c r="C184" s="1">
        <v>10740</v>
      </c>
      <c r="D184" s="3">
        <f t="shared" si="16"/>
        <v>7</v>
      </c>
      <c r="E184" s="3">
        <f t="shared" si="17"/>
        <v>2</v>
      </c>
      <c r="F184" s="3">
        <f t="shared" si="14"/>
        <v>257.70354399999997</v>
      </c>
      <c r="G184" s="3">
        <f t="shared" si="15"/>
        <v>2.3333333333333322E-3</v>
      </c>
      <c r="H184" s="3"/>
    </row>
    <row r="185" spans="1:8" x14ac:dyDescent="0.25">
      <c r="A185" s="1">
        <v>8</v>
      </c>
      <c r="B185" s="1">
        <v>12</v>
      </c>
      <c r="C185" s="1">
        <v>10800</v>
      </c>
      <c r="D185" s="3">
        <f t="shared" si="16"/>
        <v>7</v>
      </c>
      <c r="E185" s="3">
        <f t="shared" si="17"/>
        <v>2</v>
      </c>
      <c r="F185" s="3">
        <f t="shared" si="14"/>
        <v>278.74056799999994</v>
      </c>
      <c r="G185" s="3">
        <f t="shared" si="15"/>
        <v>2.5238095238095228E-3</v>
      </c>
      <c r="H185" s="3"/>
    </row>
    <row r="186" spans="1:8" x14ac:dyDescent="0.25">
      <c r="A186" s="1">
        <v>8</v>
      </c>
      <c r="B186" s="1">
        <v>13</v>
      </c>
      <c r="C186" s="1">
        <v>10860</v>
      </c>
      <c r="D186" s="3">
        <f t="shared" si="16"/>
        <v>7</v>
      </c>
      <c r="E186" s="3">
        <f t="shared" si="17"/>
        <v>2</v>
      </c>
      <c r="F186" s="3">
        <f t="shared" si="14"/>
        <v>289.25907999999993</v>
      </c>
      <c r="G186" s="3">
        <f t="shared" si="15"/>
        <v>2.6190476190476181E-3</v>
      </c>
      <c r="H186" s="3"/>
    </row>
    <row r="187" spans="1:8" x14ac:dyDescent="0.25">
      <c r="A187" s="1">
        <v>8</v>
      </c>
      <c r="B187" s="1">
        <v>14</v>
      </c>
      <c r="C187" s="1">
        <v>10920</v>
      </c>
      <c r="D187" s="3">
        <f t="shared" si="16"/>
        <v>7</v>
      </c>
      <c r="E187" s="3">
        <f t="shared" si="17"/>
        <v>2</v>
      </c>
      <c r="F187" s="3">
        <f t="shared" si="14"/>
        <v>289.25907999999993</v>
      </c>
      <c r="G187" s="3">
        <f t="shared" si="15"/>
        <v>2.6190476190476181E-3</v>
      </c>
      <c r="H187" s="3"/>
    </row>
    <row r="188" spans="1:8" x14ac:dyDescent="0.25">
      <c r="A188" s="1">
        <v>8</v>
      </c>
      <c r="B188" s="1">
        <v>15</v>
      </c>
      <c r="C188" s="1">
        <v>10980</v>
      </c>
      <c r="D188" s="3">
        <f t="shared" si="16"/>
        <v>7</v>
      </c>
      <c r="E188" s="3">
        <f t="shared" si="17"/>
        <v>2</v>
      </c>
      <c r="F188" s="3">
        <f t="shared" si="14"/>
        <v>283.99982399999993</v>
      </c>
      <c r="G188" s="3">
        <f t="shared" si="15"/>
        <v>2.5714285714285704E-3</v>
      </c>
      <c r="H188" s="3"/>
    </row>
    <row r="189" spans="1:8" x14ac:dyDescent="0.25">
      <c r="A189" s="1">
        <v>8</v>
      </c>
      <c r="B189" s="1">
        <v>16</v>
      </c>
      <c r="C189" s="1">
        <v>11040</v>
      </c>
      <c r="D189" s="3">
        <f t="shared" si="16"/>
        <v>7</v>
      </c>
      <c r="E189" s="3">
        <f t="shared" si="17"/>
        <v>2</v>
      </c>
      <c r="F189" s="3">
        <f t="shared" si="14"/>
        <v>278.74056799999994</v>
      </c>
      <c r="G189" s="3">
        <f t="shared" si="15"/>
        <v>2.5238095238095228E-3</v>
      </c>
      <c r="H189" s="3"/>
    </row>
    <row r="190" spans="1:8" x14ac:dyDescent="0.25">
      <c r="A190" s="1">
        <v>8</v>
      </c>
      <c r="B190" s="1">
        <v>17</v>
      </c>
      <c r="C190" s="1">
        <v>11100</v>
      </c>
      <c r="D190" s="3">
        <f t="shared" si="16"/>
        <v>7</v>
      </c>
      <c r="E190" s="3">
        <f t="shared" si="17"/>
        <v>2</v>
      </c>
      <c r="F190" s="3">
        <f t="shared" si="14"/>
        <v>273.48131199999995</v>
      </c>
      <c r="G190" s="3">
        <f t="shared" si="15"/>
        <v>2.4761904761904751E-3</v>
      </c>
      <c r="H190" s="3"/>
    </row>
    <row r="191" spans="1:8" x14ac:dyDescent="0.25">
      <c r="A191" s="1">
        <v>8</v>
      </c>
      <c r="B191" s="1">
        <v>18</v>
      </c>
      <c r="C191" s="1">
        <v>11160</v>
      </c>
      <c r="D191" s="3">
        <f t="shared" si="16"/>
        <v>7</v>
      </c>
      <c r="E191" s="3">
        <f t="shared" si="17"/>
        <v>2</v>
      </c>
      <c r="F191" s="3">
        <f t="shared" si="14"/>
        <v>252.44428799999997</v>
      </c>
      <c r="G191" s="3">
        <f t="shared" si="15"/>
        <v>2.285714285714285E-3</v>
      </c>
      <c r="H191" s="3"/>
    </row>
    <row r="192" spans="1:8" x14ac:dyDescent="0.25">
      <c r="A192" s="1">
        <v>8</v>
      </c>
      <c r="B192" s="1">
        <v>19</v>
      </c>
      <c r="C192" s="1">
        <v>11220</v>
      </c>
      <c r="D192" s="3">
        <f t="shared" si="16"/>
        <v>7</v>
      </c>
      <c r="E192" s="3">
        <f t="shared" si="17"/>
        <v>2</v>
      </c>
      <c r="F192" s="3">
        <f t="shared" si="14"/>
        <v>231.40726399999997</v>
      </c>
      <c r="G192" s="3">
        <f t="shared" si="15"/>
        <v>2.0952380952380945E-3</v>
      </c>
      <c r="H192" s="3"/>
    </row>
    <row r="193" spans="1:8" x14ac:dyDescent="0.25">
      <c r="A193" s="1">
        <v>8</v>
      </c>
      <c r="B193" s="1">
        <v>20</v>
      </c>
      <c r="C193" s="1">
        <v>11280</v>
      </c>
      <c r="D193" s="3">
        <f t="shared" si="16"/>
        <v>7</v>
      </c>
      <c r="E193" s="3">
        <f t="shared" si="17"/>
        <v>2</v>
      </c>
      <c r="F193" s="3">
        <f t="shared" si="14"/>
        <v>231.40726399999997</v>
      </c>
      <c r="G193" s="3">
        <f t="shared" si="15"/>
        <v>2.0952380952380945E-3</v>
      </c>
      <c r="H193" s="3"/>
    </row>
    <row r="194" spans="1:8" x14ac:dyDescent="0.25">
      <c r="A194" s="1">
        <v>8</v>
      </c>
      <c r="B194" s="1">
        <v>21</v>
      </c>
      <c r="C194" s="1">
        <v>11340</v>
      </c>
      <c r="D194" s="3">
        <f t="shared" si="16"/>
        <v>7</v>
      </c>
      <c r="E194" s="3">
        <f t="shared" si="17"/>
        <v>2</v>
      </c>
      <c r="F194" s="3">
        <f t="shared" si="14"/>
        <v>226.14800799999998</v>
      </c>
      <c r="G194" s="3">
        <f t="shared" si="15"/>
        <v>2.0476190476190468E-3</v>
      </c>
      <c r="H194" s="3"/>
    </row>
    <row r="195" spans="1:8" x14ac:dyDescent="0.25">
      <c r="A195" s="1">
        <v>8</v>
      </c>
      <c r="B195" s="1">
        <v>22</v>
      </c>
      <c r="C195" s="1">
        <v>11400</v>
      </c>
      <c r="D195" s="3">
        <f t="shared" si="16"/>
        <v>7</v>
      </c>
      <c r="E195" s="3">
        <f t="shared" si="17"/>
        <v>2</v>
      </c>
      <c r="F195" s="3">
        <f t="shared" si="14"/>
        <v>220.88875200000001</v>
      </c>
      <c r="G195" s="3">
        <f t="shared" si="15"/>
        <v>1.9999999999999996E-3</v>
      </c>
      <c r="H195" s="3"/>
    </row>
    <row r="196" spans="1:8" x14ac:dyDescent="0.25">
      <c r="A196" s="1">
        <v>8</v>
      </c>
      <c r="B196" s="1">
        <v>23</v>
      </c>
      <c r="C196" s="1">
        <v>11460</v>
      </c>
      <c r="D196" s="3">
        <f t="shared" si="16"/>
        <v>7</v>
      </c>
      <c r="E196" s="3">
        <f t="shared" si="17"/>
        <v>2</v>
      </c>
      <c r="F196" s="3">
        <f t="shared" si="14"/>
        <v>205.110984</v>
      </c>
      <c r="G196" s="3">
        <f t="shared" si="15"/>
        <v>1.8571428571428567E-3</v>
      </c>
      <c r="H196" s="3"/>
    </row>
    <row r="197" spans="1:8" x14ac:dyDescent="0.25">
      <c r="A197" s="1">
        <v>9</v>
      </c>
      <c r="B197" s="1">
        <v>0</v>
      </c>
      <c r="C197" s="1">
        <v>11520</v>
      </c>
      <c r="D197" s="3">
        <f t="shared" si="16"/>
        <v>1</v>
      </c>
      <c r="E197" s="3">
        <f t="shared" si="17"/>
        <v>3</v>
      </c>
      <c r="F197" s="3">
        <f t="shared" ref="F197:F260" si="18">VLOOKUP(B197,T_S_comp_hour,3,0)*VLOOKUP(D197,T_S_comp_weekday,3,0)*VLOOKUP(E197,T_S_comp_WoW,2,0)*$Y$5</f>
        <v>185.04073499999998</v>
      </c>
      <c r="G197" s="3">
        <f t="shared" ref="G197:G260" si="19">VLOOKUP(B197,T_SED_comp_hour,3,0)*VLOOKUP(D197,T_SED_comp_weekday,3,0)*VLOOKUP(E197,T_SED_comp_WoW,3,0)</f>
        <v>1.5714285714285711E-3</v>
      </c>
      <c r="H197" s="3"/>
    </row>
    <row r="198" spans="1:8" x14ac:dyDescent="0.25">
      <c r="A198" s="1">
        <v>9</v>
      </c>
      <c r="B198" s="1">
        <v>1</v>
      </c>
      <c r="C198" s="1">
        <v>11580</v>
      </c>
      <c r="D198" s="3">
        <f t="shared" ref="D198:D261" si="20">IF(MOD(A198-1,7)=0,7,MOD(A198-1,7))</f>
        <v>1</v>
      </c>
      <c r="E198" s="3">
        <f t="shared" ref="E198:E261" si="21">CEILING((C198-24*60+0.001)/(7*24*60),1)+1</f>
        <v>3</v>
      </c>
      <c r="F198" s="3">
        <f t="shared" si="18"/>
        <v>179.43343999999996</v>
      </c>
      <c r="G198" s="3">
        <f t="shared" si="19"/>
        <v>1.5238095238095232E-3</v>
      </c>
      <c r="H198" s="3"/>
    </row>
    <row r="199" spans="1:8" x14ac:dyDescent="0.25">
      <c r="A199" s="1">
        <v>9</v>
      </c>
      <c r="B199" s="1">
        <v>2</v>
      </c>
      <c r="C199" s="1">
        <v>11640</v>
      </c>
      <c r="D199" s="3">
        <f t="shared" si="20"/>
        <v>1</v>
      </c>
      <c r="E199" s="3">
        <f t="shared" si="21"/>
        <v>3</v>
      </c>
      <c r="F199" s="3">
        <f t="shared" si="18"/>
        <v>168.21884999999995</v>
      </c>
      <c r="G199" s="3">
        <f t="shared" si="19"/>
        <v>1.4285714285714279E-3</v>
      </c>
      <c r="H199" s="3"/>
    </row>
    <row r="200" spans="1:8" x14ac:dyDescent="0.25">
      <c r="A200" s="1">
        <v>9</v>
      </c>
      <c r="B200" s="1">
        <v>3</v>
      </c>
      <c r="C200" s="1">
        <v>11700</v>
      </c>
      <c r="D200" s="3">
        <f t="shared" si="20"/>
        <v>1</v>
      </c>
      <c r="E200" s="3">
        <f t="shared" si="21"/>
        <v>3</v>
      </c>
      <c r="F200" s="3">
        <f t="shared" si="18"/>
        <v>162.61155499999995</v>
      </c>
      <c r="G200" s="3">
        <f t="shared" si="19"/>
        <v>1.3809523809523805E-3</v>
      </c>
      <c r="H200" s="3"/>
    </row>
    <row r="201" spans="1:8" x14ac:dyDescent="0.25">
      <c r="A201" s="1">
        <v>9</v>
      </c>
      <c r="B201" s="1">
        <v>4</v>
      </c>
      <c r="C201" s="1">
        <v>11760</v>
      </c>
      <c r="D201" s="3">
        <f t="shared" si="20"/>
        <v>1</v>
      </c>
      <c r="E201" s="3">
        <f t="shared" si="21"/>
        <v>3</v>
      </c>
      <c r="F201" s="3">
        <f t="shared" si="18"/>
        <v>157.00425999999993</v>
      </c>
      <c r="G201" s="3">
        <f t="shared" si="19"/>
        <v>1.3333333333333331E-3</v>
      </c>
      <c r="H201" s="3"/>
    </row>
    <row r="202" spans="1:8" x14ac:dyDescent="0.25">
      <c r="A202" s="1">
        <v>9</v>
      </c>
      <c r="B202" s="1">
        <v>5</v>
      </c>
      <c r="C202" s="1">
        <v>11820</v>
      </c>
      <c r="D202" s="3">
        <f t="shared" si="20"/>
        <v>1</v>
      </c>
      <c r="E202" s="3">
        <f t="shared" si="21"/>
        <v>3</v>
      </c>
      <c r="F202" s="3">
        <f t="shared" si="18"/>
        <v>151.39696499999994</v>
      </c>
      <c r="G202" s="3">
        <f t="shared" si="19"/>
        <v>1.2857142857142852E-3</v>
      </c>
      <c r="H202" s="3"/>
    </row>
    <row r="203" spans="1:8" x14ac:dyDescent="0.25">
      <c r="A203" s="1">
        <v>9</v>
      </c>
      <c r="B203" s="1">
        <v>6</v>
      </c>
      <c r="C203" s="1">
        <v>11880</v>
      </c>
      <c r="D203" s="3">
        <f t="shared" si="20"/>
        <v>1</v>
      </c>
      <c r="E203" s="3">
        <f t="shared" si="21"/>
        <v>3</v>
      </c>
      <c r="F203" s="3">
        <f t="shared" si="18"/>
        <v>157.00425999999993</v>
      </c>
      <c r="G203" s="3">
        <f t="shared" si="19"/>
        <v>1.3333333333333331E-3</v>
      </c>
      <c r="H203" s="3"/>
    </row>
    <row r="204" spans="1:8" x14ac:dyDescent="0.25">
      <c r="A204" s="1">
        <v>9</v>
      </c>
      <c r="B204" s="1">
        <v>7</v>
      </c>
      <c r="C204" s="1">
        <v>11940</v>
      </c>
      <c r="D204" s="3">
        <f t="shared" si="20"/>
        <v>1</v>
      </c>
      <c r="E204" s="3">
        <f t="shared" si="21"/>
        <v>3</v>
      </c>
      <c r="F204" s="3">
        <f t="shared" si="18"/>
        <v>196.25532499999994</v>
      </c>
      <c r="G204" s="3">
        <f t="shared" si="19"/>
        <v>1.6666666666666663E-3</v>
      </c>
      <c r="H204" s="3"/>
    </row>
    <row r="205" spans="1:8" x14ac:dyDescent="0.25">
      <c r="A205" s="1">
        <v>9</v>
      </c>
      <c r="B205" s="1">
        <v>8</v>
      </c>
      <c r="C205" s="1">
        <v>12000</v>
      </c>
      <c r="D205" s="3">
        <f t="shared" si="20"/>
        <v>1</v>
      </c>
      <c r="E205" s="3">
        <f t="shared" si="21"/>
        <v>3</v>
      </c>
      <c r="F205" s="3">
        <f t="shared" si="18"/>
        <v>224.29179999999994</v>
      </c>
      <c r="G205" s="3">
        <f t="shared" si="19"/>
        <v>1.9047619047619043E-3</v>
      </c>
      <c r="H205" s="3"/>
    </row>
    <row r="206" spans="1:8" x14ac:dyDescent="0.25">
      <c r="A206" s="1">
        <v>9</v>
      </c>
      <c r="B206" s="1">
        <v>9</v>
      </c>
      <c r="C206" s="1">
        <v>12060</v>
      </c>
      <c r="D206" s="3">
        <f t="shared" si="20"/>
        <v>1</v>
      </c>
      <c r="E206" s="3">
        <f t="shared" si="21"/>
        <v>3</v>
      </c>
      <c r="F206" s="3">
        <f t="shared" si="18"/>
        <v>235.50638999999995</v>
      </c>
      <c r="G206" s="3">
        <f t="shared" si="19"/>
        <v>1.9999999999999996E-3</v>
      </c>
      <c r="H206" s="3"/>
    </row>
    <row r="207" spans="1:8" x14ac:dyDescent="0.25">
      <c r="A207" s="1">
        <v>9</v>
      </c>
      <c r="B207" s="1">
        <v>10</v>
      </c>
      <c r="C207" s="1">
        <v>12120</v>
      </c>
      <c r="D207" s="3">
        <f t="shared" si="20"/>
        <v>1</v>
      </c>
      <c r="E207" s="3">
        <f t="shared" si="21"/>
        <v>3</v>
      </c>
      <c r="F207" s="3">
        <f t="shared" si="18"/>
        <v>252.32827499999996</v>
      </c>
      <c r="G207" s="3">
        <f t="shared" si="19"/>
        <v>2.1428571428571421E-3</v>
      </c>
      <c r="H207" s="3"/>
    </row>
    <row r="208" spans="1:8" x14ac:dyDescent="0.25">
      <c r="A208" s="1">
        <v>9</v>
      </c>
      <c r="B208" s="1">
        <v>11</v>
      </c>
      <c r="C208" s="1">
        <v>12180</v>
      </c>
      <c r="D208" s="3">
        <f t="shared" si="20"/>
        <v>1</v>
      </c>
      <c r="E208" s="3">
        <f t="shared" si="21"/>
        <v>3</v>
      </c>
      <c r="F208" s="3">
        <f t="shared" si="18"/>
        <v>274.75745499999988</v>
      </c>
      <c r="G208" s="3">
        <f t="shared" si="19"/>
        <v>2.3333333333333322E-3</v>
      </c>
      <c r="H208" s="3"/>
    </row>
    <row r="209" spans="1:8" x14ac:dyDescent="0.25">
      <c r="A209" s="1">
        <v>9</v>
      </c>
      <c r="B209" s="1">
        <v>12</v>
      </c>
      <c r="C209" s="1">
        <v>12240</v>
      </c>
      <c r="D209" s="3">
        <f t="shared" si="20"/>
        <v>1</v>
      </c>
      <c r="E209" s="3">
        <f t="shared" si="21"/>
        <v>3</v>
      </c>
      <c r="F209" s="3">
        <f t="shared" si="18"/>
        <v>297.18663499999991</v>
      </c>
      <c r="G209" s="3">
        <f t="shared" si="19"/>
        <v>2.5238095238095228E-3</v>
      </c>
      <c r="H209" s="3"/>
    </row>
    <row r="210" spans="1:8" x14ac:dyDescent="0.25">
      <c r="A210" s="1">
        <v>9</v>
      </c>
      <c r="B210" s="1">
        <v>13</v>
      </c>
      <c r="C210" s="1">
        <v>12300</v>
      </c>
      <c r="D210" s="3">
        <f t="shared" si="20"/>
        <v>1</v>
      </c>
      <c r="E210" s="3">
        <f t="shared" si="21"/>
        <v>3</v>
      </c>
      <c r="F210" s="3">
        <f t="shared" si="18"/>
        <v>308.4012249999999</v>
      </c>
      <c r="G210" s="3">
        <f t="shared" si="19"/>
        <v>2.6190476190476181E-3</v>
      </c>
      <c r="H210" s="3"/>
    </row>
    <row r="211" spans="1:8" x14ac:dyDescent="0.25">
      <c r="A211" s="1">
        <v>9</v>
      </c>
      <c r="B211" s="1">
        <v>14</v>
      </c>
      <c r="C211" s="1">
        <v>12360</v>
      </c>
      <c r="D211" s="3">
        <f t="shared" si="20"/>
        <v>1</v>
      </c>
      <c r="E211" s="3">
        <f t="shared" si="21"/>
        <v>3</v>
      </c>
      <c r="F211" s="3">
        <f t="shared" si="18"/>
        <v>308.4012249999999</v>
      </c>
      <c r="G211" s="3">
        <f t="shared" si="19"/>
        <v>2.6190476190476181E-3</v>
      </c>
      <c r="H211" s="3"/>
    </row>
    <row r="212" spans="1:8" x14ac:dyDescent="0.25">
      <c r="A212" s="1">
        <v>9</v>
      </c>
      <c r="B212" s="1">
        <v>15</v>
      </c>
      <c r="C212" s="1">
        <v>12420</v>
      </c>
      <c r="D212" s="3">
        <f t="shared" si="20"/>
        <v>1</v>
      </c>
      <c r="E212" s="3">
        <f t="shared" si="21"/>
        <v>3</v>
      </c>
      <c r="F212" s="3">
        <f t="shared" si="18"/>
        <v>302.79392999999988</v>
      </c>
      <c r="G212" s="3">
        <f t="shared" si="19"/>
        <v>2.5714285714285704E-3</v>
      </c>
      <c r="H212" s="3"/>
    </row>
    <row r="213" spans="1:8" x14ac:dyDescent="0.25">
      <c r="A213" s="1">
        <v>9</v>
      </c>
      <c r="B213" s="1">
        <v>16</v>
      </c>
      <c r="C213" s="1">
        <v>12480</v>
      </c>
      <c r="D213" s="3">
        <f t="shared" si="20"/>
        <v>1</v>
      </c>
      <c r="E213" s="3">
        <f t="shared" si="21"/>
        <v>3</v>
      </c>
      <c r="F213" s="3">
        <f t="shared" si="18"/>
        <v>297.18663499999991</v>
      </c>
      <c r="G213" s="3">
        <f t="shared" si="19"/>
        <v>2.5238095238095228E-3</v>
      </c>
      <c r="H213" s="3"/>
    </row>
    <row r="214" spans="1:8" x14ac:dyDescent="0.25">
      <c r="A214" s="1">
        <v>9</v>
      </c>
      <c r="B214" s="1">
        <v>17</v>
      </c>
      <c r="C214" s="1">
        <v>12540</v>
      </c>
      <c r="D214" s="3">
        <f t="shared" si="20"/>
        <v>1</v>
      </c>
      <c r="E214" s="3">
        <f t="shared" si="21"/>
        <v>3</v>
      </c>
      <c r="F214" s="3">
        <f t="shared" si="18"/>
        <v>291.57933999999989</v>
      </c>
      <c r="G214" s="3">
        <f t="shared" si="19"/>
        <v>2.4761904761904751E-3</v>
      </c>
      <c r="H214" s="3"/>
    </row>
    <row r="215" spans="1:8" x14ac:dyDescent="0.25">
      <c r="A215" s="1">
        <v>9</v>
      </c>
      <c r="B215" s="1">
        <v>18</v>
      </c>
      <c r="C215" s="1">
        <v>12600</v>
      </c>
      <c r="D215" s="3">
        <f t="shared" si="20"/>
        <v>1</v>
      </c>
      <c r="E215" s="3">
        <f t="shared" si="21"/>
        <v>3</v>
      </c>
      <c r="F215" s="3">
        <f t="shared" si="18"/>
        <v>269.15015999999991</v>
      </c>
      <c r="G215" s="3">
        <f t="shared" si="19"/>
        <v>2.285714285714285E-3</v>
      </c>
      <c r="H215" s="3"/>
    </row>
    <row r="216" spans="1:8" x14ac:dyDescent="0.25">
      <c r="A216" s="1">
        <v>9</v>
      </c>
      <c r="B216" s="1">
        <v>19</v>
      </c>
      <c r="C216" s="1">
        <v>12660</v>
      </c>
      <c r="D216" s="3">
        <f t="shared" si="20"/>
        <v>1</v>
      </c>
      <c r="E216" s="3">
        <f t="shared" si="21"/>
        <v>3</v>
      </c>
      <c r="F216" s="3">
        <f t="shared" si="18"/>
        <v>246.72097999999994</v>
      </c>
      <c r="G216" s="3">
        <f t="shared" si="19"/>
        <v>2.0952380952380945E-3</v>
      </c>
      <c r="H216" s="3"/>
    </row>
    <row r="217" spans="1:8" x14ac:dyDescent="0.25">
      <c r="A217" s="1">
        <v>9</v>
      </c>
      <c r="B217" s="1">
        <v>20</v>
      </c>
      <c r="C217" s="1">
        <v>12720</v>
      </c>
      <c r="D217" s="3">
        <f t="shared" si="20"/>
        <v>1</v>
      </c>
      <c r="E217" s="3">
        <f t="shared" si="21"/>
        <v>3</v>
      </c>
      <c r="F217" s="3">
        <f t="shared" si="18"/>
        <v>246.72097999999994</v>
      </c>
      <c r="G217" s="3">
        <f t="shared" si="19"/>
        <v>2.0952380952380945E-3</v>
      </c>
      <c r="H217" s="3"/>
    </row>
    <row r="218" spans="1:8" x14ac:dyDescent="0.25">
      <c r="A218" s="1">
        <v>9</v>
      </c>
      <c r="B218" s="1">
        <v>21</v>
      </c>
      <c r="C218" s="1">
        <v>12780</v>
      </c>
      <c r="D218" s="3">
        <f t="shared" si="20"/>
        <v>1</v>
      </c>
      <c r="E218" s="3">
        <f t="shared" si="21"/>
        <v>3</v>
      </c>
      <c r="F218" s="3">
        <f t="shared" si="18"/>
        <v>241.11368499999995</v>
      </c>
      <c r="G218" s="3">
        <f t="shared" si="19"/>
        <v>2.0476190476190468E-3</v>
      </c>
      <c r="H218" s="3"/>
    </row>
    <row r="219" spans="1:8" x14ac:dyDescent="0.25">
      <c r="A219" s="1">
        <v>9</v>
      </c>
      <c r="B219" s="1">
        <v>22</v>
      </c>
      <c r="C219" s="1">
        <v>12840</v>
      </c>
      <c r="D219" s="3">
        <f t="shared" si="20"/>
        <v>1</v>
      </c>
      <c r="E219" s="3">
        <f t="shared" si="21"/>
        <v>3</v>
      </c>
      <c r="F219" s="3">
        <f t="shared" si="18"/>
        <v>235.50638999999995</v>
      </c>
      <c r="G219" s="3">
        <f t="shared" si="19"/>
        <v>1.9999999999999996E-3</v>
      </c>
      <c r="H219" s="3"/>
    </row>
    <row r="220" spans="1:8" x14ac:dyDescent="0.25">
      <c r="A220" s="1">
        <v>9</v>
      </c>
      <c r="B220" s="1">
        <v>23</v>
      </c>
      <c r="C220" s="1">
        <v>12900</v>
      </c>
      <c r="D220" s="3">
        <f t="shared" si="20"/>
        <v>1</v>
      </c>
      <c r="E220" s="3">
        <f t="shared" si="21"/>
        <v>3</v>
      </c>
      <c r="F220" s="3">
        <f t="shared" si="18"/>
        <v>218.68450499999994</v>
      </c>
      <c r="G220" s="3">
        <f t="shared" si="19"/>
        <v>1.8571428571428567E-3</v>
      </c>
      <c r="H220" s="3"/>
    </row>
    <row r="221" spans="1:8" x14ac:dyDescent="0.25">
      <c r="A221" s="1">
        <v>10</v>
      </c>
      <c r="B221" s="1">
        <v>0</v>
      </c>
      <c r="C221" s="1">
        <v>12960</v>
      </c>
      <c r="D221" s="3">
        <f t="shared" si="20"/>
        <v>2</v>
      </c>
      <c r="E221" s="3">
        <f t="shared" si="21"/>
        <v>3</v>
      </c>
      <c r="F221" s="3">
        <f t="shared" si="18"/>
        <v>187.59302099999994</v>
      </c>
      <c r="G221" s="3">
        <f t="shared" si="19"/>
        <v>1.5714285714285711E-3</v>
      </c>
      <c r="H221" s="3"/>
    </row>
    <row r="222" spans="1:8" x14ac:dyDescent="0.25">
      <c r="A222" s="1">
        <v>10</v>
      </c>
      <c r="B222" s="1">
        <v>1</v>
      </c>
      <c r="C222" s="1">
        <v>13020</v>
      </c>
      <c r="D222" s="3">
        <f t="shared" si="20"/>
        <v>2</v>
      </c>
      <c r="E222" s="3">
        <f t="shared" si="21"/>
        <v>3</v>
      </c>
      <c r="F222" s="3">
        <f t="shared" si="18"/>
        <v>181.90838399999996</v>
      </c>
      <c r="G222" s="3">
        <f t="shared" si="19"/>
        <v>1.5238095238095232E-3</v>
      </c>
      <c r="H222" s="3"/>
    </row>
    <row r="223" spans="1:8" x14ac:dyDescent="0.25">
      <c r="A223" s="1">
        <v>10</v>
      </c>
      <c r="B223" s="1">
        <v>2</v>
      </c>
      <c r="C223" s="1">
        <v>13080</v>
      </c>
      <c r="D223" s="3">
        <f t="shared" si="20"/>
        <v>2</v>
      </c>
      <c r="E223" s="3">
        <f t="shared" si="21"/>
        <v>3</v>
      </c>
      <c r="F223" s="3">
        <f t="shared" si="18"/>
        <v>170.53910999999997</v>
      </c>
      <c r="G223" s="3">
        <f t="shared" si="19"/>
        <v>1.4285714285714279E-3</v>
      </c>
      <c r="H223" s="3"/>
    </row>
    <row r="224" spans="1:8" x14ac:dyDescent="0.25">
      <c r="A224" s="1">
        <v>10</v>
      </c>
      <c r="B224" s="1">
        <v>3</v>
      </c>
      <c r="C224" s="1">
        <v>13140</v>
      </c>
      <c r="D224" s="3">
        <f t="shared" si="20"/>
        <v>2</v>
      </c>
      <c r="E224" s="3">
        <f t="shared" si="21"/>
        <v>3</v>
      </c>
      <c r="F224" s="3">
        <f t="shared" si="18"/>
        <v>164.85447299999996</v>
      </c>
      <c r="G224" s="3">
        <f t="shared" si="19"/>
        <v>1.3809523809523805E-3</v>
      </c>
      <c r="H224" s="3"/>
    </row>
    <row r="225" spans="1:8" x14ac:dyDescent="0.25">
      <c r="A225" s="1">
        <v>10</v>
      </c>
      <c r="B225" s="1">
        <v>4</v>
      </c>
      <c r="C225" s="1">
        <v>13200</v>
      </c>
      <c r="D225" s="3">
        <f t="shared" si="20"/>
        <v>2</v>
      </c>
      <c r="E225" s="3">
        <f t="shared" si="21"/>
        <v>3</v>
      </c>
      <c r="F225" s="3">
        <f t="shared" si="18"/>
        <v>159.16983599999998</v>
      </c>
      <c r="G225" s="3">
        <f t="shared" si="19"/>
        <v>1.3333333333333331E-3</v>
      </c>
      <c r="H225" s="3"/>
    </row>
    <row r="226" spans="1:8" x14ac:dyDescent="0.25">
      <c r="A226" s="1">
        <v>10</v>
      </c>
      <c r="B226" s="1">
        <v>5</v>
      </c>
      <c r="C226" s="1">
        <v>13260</v>
      </c>
      <c r="D226" s="3">
        <f t="shared" si="20"/>
        <v>2</v>
      </c>
      <c r="E226" s="3">
        <f t="shared" si="21"/>
        <v>3</v>
      </c>
      <c r="F226" s="3">
        <f t="shared" si="18"/>
        <v>153.48519899999994</v>
      </c>
      <c r="G226" s="3">
        <f t="shared" si="19"/>
        <v>1.2857142857142852E-3</v>
      </c>
      <c r="H226" s="3"/>
    </row>
    <row r="227" spans="1:8" x14ac:dyDescent="0.25">
      <c r="A227" s="1">
        <v>10</v>
      </c>
      <c r="B227" s="1">
        <v>6</v>
      </c>
      <c r="C227" s="1">
        <v>13320</v>
      </c>
      <c r="D227" s="3">
        <f t="shared" si="20"/>
        <v>2</v>
      </c>
      <c r="E227" s="3">
        <f t="shared" si="21"/>
        <v>3</v>
      </c>
      <c r="F227" s="3">
        <f t="shared" si="18"/>
        <v>159.16983599999998</v>
      </c>
      <c r="G227" s="3">
        <f t="shared" si="19"/>
        <v>1.3333333333333331E-3</v>
      </c>
      <c r="H227" s="3"/>
    </row>
    <row r="228" spans="1:8" x14ac:dyDescent="0.25">
      <c r="A228" s="1">
        <v>10</v>
      </c>
      <c r="B228" s="1">
        <v>7</v>
      </c>
      <c r="C228" s="1">
        <v>13380</v>
      </c>
      <c r="D228" s="3">
        <f t="shared" si="20"/>
        <v>2</v>
      </c>
      <c r="E228" s="3">
        <f t="shared" si="21"/>
        <v>3</v>
      </c>
      <c r="F228" s="3">
        <f t="shared" si="18"/>
        <v>198.96229499999998</v>
      </c>
      <c r="G228" s="3">
        <f t="shared" si="19"/>
        <v>1.6666666666666663E-3</v>
      </c>
      <c r="H228" s="3"/>
    </row>
    <row r="229" spans="1:8" x14ac:dyDescent="0.25">
      <c r="A229" s="1">
        <v>10</v>
      </c>
      <c r="B229" s="1">
        <v>8</v>
      </c>
      <c r="C229" s="1">
        <v>13440</v>
      </c>
      <c r="D229" s="3">
        <f t="shared" si="20"/>
        <v>2</v>
      </c>
      <c r="E229" s="3">
        <f t="shared" si="21"/>
        <v>3</v>
      </c>
      <c r="F229" s="3">
        <f t="shared" si="18"/>
        <v>227.38547999999997</v>
      </c>
      <c r="G229" s="3">
        <f t="shared" si="19"/>
        <v>1.9047619047619043E-3</v>
      </c>
      <c r="H229" s="3"/>
    </row>
    <row r="230" spans="1:8" x14ac:dyDescent="0.25">
      <c r="A230" s="1">
        <v>10</v>
      </c>
      <c r="B230" s="1">
        <v>9</v>
      </c>
      <c r="C230" s="1">
        <v>13500</v>
      </c>
      <c r="D230" s="3">
        <f t="shared" si="20"/>
        <v>2</v>
      </c>
      <c r="E230" s="3">
        <f t="shared" si="21"/>
        <v>3</v>
      </c>
      <c r="F230" s="3">
        <f t="shared" si="18"/>
        <v>238.75475399999996</v>
      </c>
      <c r="G230" s="3">
        <f t="shared" si="19"/>
        <v>1.9999999999999996E-3</v>
      </c>
      <c r="H230" s="3"/>
    </row>
    <row r="231" spans="1:8" x14ac:dyDescent="0.25">
      <c r="A231" s="1">
        <v>10</v>
      </c>
      <c r="B231" s="1">
        <v>10</v>
      </c>
      <c r="C231" s="1">
        <v>13560</v>
      </c>
      <c r="D231" s="3">
        <f t="shared" si="20"/>
        <v>2</v>
      </c>
      <c r="E231" s="3">
        <f t="shared" si="21"/>
        <v>3</v>
      </c>
      <c r="F231" s="3">
        <f t="shared" si="18"/>
        <v>255.80866499999993</v>
      </c>
      <c r="G231" s="3">
        <f t="shared" si="19"/>
        <v>2.1428571428571421E-3</v>
      </c>
      <c r="H231" s="3"/>
    </row>
    <row r="232" spans="1:8" x14ac:dyDescent="0.25">
      <c r="A232" s="1">
        <v>10</v>
      </c>
      <c r="B232" s="1">
        <v>11</v>
      </c>
      <c r="C232" s="1">
        <v>13620</v>
      </c>
      <c r="D232" s="3">
        <f t="shared" si="20"/>
        <v>2</v>
      </c>
      <c r="E232" s="3">
        <f t="shared" si="21"/>
        <v>3</v>
      </c>
      <c r="F232" s="3">
        <f t="shared" si="18"/>
        <v>278.54721299999989</v>
      </c>
      <c r="G232" s="3">
        <f t="shared" si="19"/>
        <v>2.3333333333333322E-3</v>
      </c>
      <c r="H232" s="3"/>
    </row>
    <row r="233" spans="1:8" x14ac:dyDescent="0.25">
      <c r="A233" s="1">
        <v>10</v>
      </c>
      <c r="B233" s="1">
        <v>12</v>
      </c>
      <c r="C233" s="1">
        <v>13680</v>
      </c>
      <c r="D233" s="3">
        <f t="shared" si="20"/>
        <v>2</v>
      </c>
      <c r="E233" s="3">
        <f t="shared" si="21"/>
        <v>3</v>
      </c>
      <c r="F233" s="3">
        <f t="shared" si="18"/>
        <v>301.28576099999992</v>
      </c>
      <c r="G233" s="3">
        <f t="shared" si="19"/>
        <v>2.5238095238095228E-3</v>
      </c>
      <c r="H233" s="3"/>
    </row>
    <row r="234" spans="1:8" x14ac:dyDescent="0.25">
      <c r="A234" s="1">
        <v>10</v>
      </c>
      <c r="B234" s="1">
        <v>13</v>
      </c>
      <c r="C234" s="1">
        <v>13740</v>
      </c>
      <c r="D234" s="3">
        <f t="shared" si="20"/>
        <v>2</v>
      </c>
      <c r="E234" s="3">
        <f t="shared" si="21"/>
        <v>3</v>
      </c>
      <c r="F234" s="3">
        <f t="shared" si="18"/>
        <v>312.65503499999988</v>
      </c>
      <c r="G234" s="3">
        <f t="shared" si="19"/>
        <v>2.6190476190476181E-3</v>
      </c>
      <c r="H234" s="3"/>
    </row>
    <row r="235" spans="1:8" x14ac:dyDescent="0.25">
      <c r="A235" s="1">
        <v>10</v>
      </c>
      <c r="B235" s="1">
        <v>14</v>
      </c>
      <c r="C235" s="1">
        <v>13800</v>
      </c>
      <c r="D235" s="3">
        <f t="shared" si="20"/>
        <v>2</v>
      </c>
      <c r="E235" s="3">
        <f t="shared" si="21"/>
        <v>3</v>
      </c>
      <c r="F235" s="3">
        <f t="shared" si="18"/>
        <v>312.65503499999988</v>
      </c>
      <c r="G235" s="3">
        <f t="shared" si="19"/>
        <v>2.6190476190476181E-3</v>
      </c>
      <c r="H235" s="3"/>
    </row>
    <row r="236" spans="1:8" x14ac:dyDescent="0.25">
      <c r="A236" s="1">
        <v>10</v>
      </c>
      <c r="B236" s="1">
        <v>15</v>
      </c>
      <c r="C236" s="1">
        <v>13860</v>
      </c>
      <c r="D236" s="3">
        <f t="shared" si="20"/>
        <v>2</v>
      </c>
      <c r="E236" s="3">
        <f t="shared" si="21"/>
        <v>3</v>
      </c>
      <c r="F236" s="3">
        <f t="shared" si="18"/>
        <v>306.97039799999988</v>
      </c>
      <c r="G236" s="3">
        <f t="shared" si="19"/>
        <v>2.5714285714285704E-3</v>
      </c>
      <c r="H236" s="3"/>
    </row>
    <row r="237" spans="1:8" x14ac:dyDescent="0.25">
      <c r="A237" s="1">
        <v>10</v>
      </c>
      <c r="B237" s="1">
        <v>16</v>
      </c>
      <c r="C237" s="1">
        <v>13920</v>
      </c>
      <c r="D237" s="3">
        <f t="shared" si="20"/>
        <v>2</v>
      </c>
      <c r="E237" s="3">
        <f t="shared" si="21"/>
        <v>3</v>
      </c>
      <c r="F237" s="3">
        <f t="shared" si="18"/>
        <v>301.28576099999992</v>
      </c>
      <c r="G237" s="3">
        <f t="shared" si="19"/>
        <v>2.5238095238095228E-3</v>
      </c>
      <c r="H237" s="3"/>
    </row>
    <row r="238" spans="1:8" x14ac:dyDescent="0.25">
      <c r="A238" s="1">
        <v>10</v>
      </c>
      <c r="B238" s="1">
        <v>17</v>
      </c>
      <c r="C238" s="1">
        <v>13980</v>
      </c>
      <c r="D238" s="3">
        <f t="shared" si="20"/>
        <v>2</v>
      </c>
      <c r="E238" s="3">
        <f t="shared" si="21"/>
        <v>3</v>
      </c>
      <c r="F238" s="3">
        <f t="shared" si="18"/>
        <v>295.60112399999991</v>
      </c>
      <c r="G238" s="3">
        <f t="shared" si="19"/>
        <v>2.4761904761904751E-3</v>
      </c>
      <c r="H238" s="3"/>
    </row>
    <row r="239" spans="1:8" x14ac:dyDescent="0.25">
      <c r="A239" s="1">
        <v>10</v>
      </c>
      <c r="B239" s="1">
        <v>18</v>
      </c>
      <c r="C239" s="1">
        <v>14040</v>
      </c>
      <c r="D239" s="3">
        <f t="shared" si="20"/>
        <v>2</v>
      </c>
      <c r="E239" s="3">
        <f t="shared" si="21"/>
        <v>3</v>
      </c>
      <c r="F239" s="3">
        <f t="shared" si="18"/>
        <v>272.86257599999993</v>
      </c>
      <c r="G239" s="3">
        <f t="shared" si="19"/>
        <v>2.285714285714285E-3</v>
      </c>
      <c r="H239" s="3"/>
    </row>
    <row r="240" spans="1:8" x14ac:dyDescent="0.25">
      <c r="A240" s="1">
        <v>10</v>
      </c>
      <c r="B240" s="1">
        <v>19</v>
      </c>
      <c r="C240" s="1">
        <v>14100</v>
      </c>
      <c r="D240" s="3">
        <f t="shared" si="20"/>
        <v>2</v>
      </c>
      <c r="E240" s="3">
        <f t="shared" si="21"/>
        <v>3</v>
      </c>
      <c r="F240" s="3">
        <f t="shared" si="18"/>
        <v>250.12402799999992</v>
      </c>
      <c r="G240" s="3">
        <f t="shared" si="19"/>
        <v>2.0952380952380945E-3</v>
      </c>
      <c r="H240" s="3"/>
    </row>
    <row r="241" spans="1:8" x14ac:dyDescent="0.25">
      <c r="A241" s="1">
        <v>10</v>
      </c>
      <c r="B241" s="1">
        <v>20</v>
      </c>
      <c r="C241" s="1">
        <v>14160</v>
      </c>
      <c r="D241" s="3">
        <f t="shared" si="20"/>
        <v>2</v>
      </c>
      <c r="E241" s="3">
        <f t="shared" si="21"/>
        <v>3</v>
      </c>
      <c r="F241" s="3">
        <f t="shared" si="18"/>
        <v>250.12402799999992</v>
      </c>
      <c r="G241" s="3">
        <f t="shared" si="19"/>
        <v>2.0952380952380945E-3</v>
      </c>
      <c r="H241" s="3"/>
    </row>
    <row r="242" spans="1:8" x14ac:dyDescent="0.25">
      <c r="A242" s="1">
        <v>10</v>
      </c>
      <c r="B242" s="1">
        <v>21</v>
      </c>
      <c r="C242" s="1">
        <v>14220</v>
      </c>
      <c r="D242" s="3">
        <f t="shared" si="20"/>
        <v>2</v>
      </c>
      <c r="E242" s="3">
        <f t="shared" si="21"/>
        <v>3</v>
      </c>
      <c r="F242" s="3">
        <f t="shared" si="18"/>
        <v>244.43939099999994</v>
      </c>
      <c r="G242" s="3">
        <f t="shared" si="19"/>
        <v>2.0476190476190468E-3</v>
      </c>
      <c r="H242" s="3"/>
    </row>
    <row r="243" spans="1:8" x14ac:dyDescent="0.25">
      <c r="A243" s="1">
        <v>10</v>
      </c>
      <c r="B243" s="1">
        <v>22</v>
      </c>
      <c r="C243" s="1">
        <v>14280</v>
      </c>
      <c r="D243" s="3">
        <f t="shared" si="20"/>
        <v>2</v>
      </c>
      <c r="E243" s="3">
        <f t="shared" si="21"/>
        <v>3</v>
      </c>
      <c r="F243" s="3">
        <f t="shared" si="18"/>
        <v>238.75475399999996</v>
      </c>
      <c r="G243" s="3">
        <f t="shared" si="19"/>
        <v>1.9999999999999996E-3</v>
      </c>
      <c r="H243" s="3"/>
    </row>
    <row r="244" spans="1:8" x14ac:dyDescent="0.25">
      <c r="A244" s="1">
        <v>10</v>
      </c>
      <c r="B244" s="1">
        <v>23</v>
      </c>
      <c r="C244" s="1">
        <v>14340</v>
      </c>
      <c r="D244" s="3">
        <f t="shared" si="20"/>
        <v>2</v>
      </c>
      <c r="E244" s="3">
        <f t="shared" si="21"/>
        <v>3</v>
      </c>
      <c r="F244" s="3">
        <f t="shared" si="18"/>
        <v>221.70084299999994</v>
      </c>
      <c r="G244" s="3">
        <f t="shared" si="19"/>
        <v>1.8571428571428567E-3</v>
      </c>
      <c r="H244" s="3"/>
    </row>
    <row r="245" spans="1:8" x14ac:dyDescent="0.25">
      <c r="A245" s="1">
        <v>11</v>
      </c>
      <c r="B245" s="1">
        <v>0</v>
      </c>
      <c r="C245" s="1">
        <v>14400</v>
      </c>
      <c r="D245" s="3">
        <f t="shared" si="20"/>
        <v>3</v>
      </c>
      <c r="E245" s="3">
        <f t="shared" si="21"/>
        <v>3</v>
      </c>
      <c r="F245" s="3">
        <f t="shared" si="18"/>
        <v>186.31687799999995</v>
      </c>
      <c r="G245" s="3">
        <f t="shared" si="19"/>
        <v>1.5714285714285711E-3</v>
      </c>
      <c r="H245" s="3"/>
    </row>
    <row r="246" spans="1:8" x14ac:dyDescent="0.25">
      <c r="A246" s="1">
        <v>11</v>
      </c>
      <c r="B246" s="1">
        <v>1</v>
      </c>
      <c r="C246" s="1">
        <v>14460</v>
      </c>
      <c r="D246" s="3">
        <f t="shared" si="20"/>
        <v>3</v>
      </c>
      <c r="E246" s="3">
        <f t="shared" si="21"/>
        <v>3</v>
      </c>
      <c r="F246" s="3">
        <f t="shared" si="18"/>
        <v>180.67091199999996</v>
      </c>
      <c r="G246" s="3">
        <f t="shared" si="19"/>
        <v>1.5238095238095232E-3</v>
      </c>
      <c r="H246" s="3"/>
    </row>
    <row r="247" spans="1:8" x14ac:dyDescent="0.25">
      <c r="A247" s="1">
        <v>11</v>
      </c>
      <c r="B247" s="1">
        <v>2</v>
      </c>
      <c r="C247" s="1">
        <v>14520</v>
      </c>
      <c r="D247" s="3">
        <f t="shared" si="20"/>
        <v>3</v>
      </c>
      <c r="E247" s="3">
        <f t="shared" si="21"/>
        <v>3</v>
      </c>
      <c r="F247" s="3">
        <f t="shared" si="18"/>
        <v>169.37897999999993</v>
      </c>
      <c r="G247" s="3">
        <f t="shared" si="19"/>
        <v>1.4285714285714279E-3</v>
      </c>
      <c r="H247" s="3"/>
    </row>
    <row r="248" spans="1:8" x14ac:dyDescent="0.25">
      <c r="A248" s="1">
        <v>11</v>
      </c>
      <c r="B248" s="1">
        <v>3</v>
      </c>
      <c r="C248" s="1">
        <v>14580</v>
      </c>
      <c r="D248" s="3">
        <f t="shared" si="20"/>
        <v>3</v>
      </c>
      <c r="E248" s="3">
        <f t="shared" si="21"/>
        <v>3</v>
      </c>
      <c r="F248" s="3">
        <f t="shared" si="18"/>
        <v>163.73301399999997</v>
      </c>
      <c r="G248" s="3">
        <f t="shared" si="19"/>
        <v>1.3809523809523805E-3</v>
      </c>
      <c r="H248" s="3"/>
    </row>
    <row r="249" spans="1:8" x14ac:dyDescent="0.25">
      <c r="A249" s="1">
        <v>11</v>
      </c>
      <c r="B249" s="1">
        <v>4</v>
      </c>
      <c r="C249" s="1">
        <v>14640</v>
      </c>
      <c r="D249" s="3">
        <f t="shared" si="20"/>
        <v>3</v>
      </c>
      <c r="E249" s="3">
        <f t="shared" si="21"/>
        <v>3</v>
      </c>
      <c r="F249" s="3">
        <f t="shared" si="18"/>
        <v>158.08704799999995</v>
      </c>
      <c r="G249" s="3">
        <f t="shared" si="19"/>
        <v>1.3333333333333331E-3</v>
      </c>
      <c r="H249" s="3"/>
    </row>
    <row r="250" spans="1:8" x14ac:dyDescent="0.25">
      <c r="A250" s="1">
        <v>11</v>
      </c>
      <c r="B250" s="1">
        <v>5</v>
      </c>
      <c r="C250" s="1">
        <v>14700</v>
      </c>
      <c r="D250" s="3">
        <f t="shared" si="20"/>
        <v>3</v>
      </c>
      <c r="E250" s="3">
        <f t="shared" si="21"/>
        <v>3</v>
      </c>
      <c r="F250" s="3">
        <f t="shared" si="18"/>
        <v>152.44108199999994</v>
      </c>
      <c r="G250" s="3">
        <f t="shared" si="19"/>
        <v>1.2857142857142852E-3</v>
      </c>
      <c r="H250" s="3"/>
    </row>
    <row r="251" spans="1:8" x14ac:dyDescent="0.25">
      <c r="A251" s="1">
        <v>11</v>
      </c>
      <c r="B251" s="1">
        <v>6</v>
      </c>
      <c r="C251" s="1">
        <v>14760</v>
      </c>
      <c r="D251" s="3">
        <f t="shared" si="20"/>
        <v>3</v>
      </c>
      <c r="E251" s="3">
        <f t="shared" si="21"/>
        <v>3</v>
      </c>
      <c r="F251" s="3">
        <f t="shared" si="18"/>
        <v>158.08704799999995</v>
      </c>
      <c r="G251" s="3">
        <f t="shared" si="19"/>
        <v>1.3333333333333331E-3</v>
      </c>
      <c r="H251" s="3"/>
    </row>
    <row r="252" spans="1:8" x14ac:dyDescent="0.25">
      <c r="A252" s="1">
        <v>11</v>
      </c>
      <c r="B252" s="1">
        <v>7</v>
      </c>
      <c r="C252" s="1">
        <v>14820</v>
      </c>
      <c r="D252" s="3">
        <f t="shared" si="20"/>
        <v>3</v>
      </c>
      <c r="E252" s="3">
        <f t="shared" si="21"/>
        <v>3</v>
      </c>
      <c r="F252" s="3">
        <f t="shared" si="18"/>
        <v>197.60880999999998</v>
      </c>
      <c r="G252" s="3">
        <f t="shared" si="19"/>
        <v>1.6666666666666663E-3</v>
      </c>
      <c r="H252" s="3"/>
    </row>
    <row r="253" spans="1:8" x14ac:dyDescent="0.25">
      <c r="A253" s="1">
        <v>11</v>
      </c>
      <c r="B253" s="1">
        <v>8</v>
      </c>
      <c r="C253" s="1">
        <v>14880</v>
      </c>
      <c r="D253" s="3">
        <f t="shared" si="20"/>
        <v>3</v>
      </c>
      <c r="E253" s="3">
        <f t="shared" si="21"/>
        <v>3</v>
      </c>
      <c r="F253" s="3">
        <f t="shared" si="18"/>
        <v>225.83863999999994</v>
      </c>
      <c r="G253" s="3">
        <f t="shared" si="19"/>
        <v>1.9047619047619043E-3</v>
      </c>
      <c r="H253" s="3"/>
    </row>
    <row r="254" spans="1:8" x14ac:dyDescent="0.25">
      <c r="A254" s="1">
        <v>11</v>
      </c>
      <c r="B254" s="1">
        <v>9</v>
      </c>
      <c r="C254" s="1">
        <v>14940</v>
      </c>
      <c r="D254" s="3">
        <f t="shared" si="20"/>
        <v>3</v>
      </c>
      <c r="E254" s="3">
        <f t="shared" si="21"/>
        <v>3</v>
      </c>
      <c r="F254" s="3">
        <f t="shared" si="18"/>
        <v>237.13057199999994</v>
      </c>
      <c r="G254" s="3">
        <f t="shared" si="19"/>
        <v>1.9999999999999996E-3</v>
      </c>
      <c r="H254" s="3"/>
    </row>
    <row r="255" spans="1:8" x14ac:dyDescent="0.25">
      <c r="A255" s="1">
        <v>11</v>
      </c>
      <c r="B255" s="1">
        <v>10</v>
      </c>
      <c r="C255" s="1">
        <v>15000</v>
      </c>
      <c r="D255" s="3">
        <f t="shared" si="20"/>
        <v>3</v>
      </c>
      <c r="E255" s="3">
        <f t="shared" si="21"/>
        <v>3</v>
      </c>
      <c r="F255" s="3">
        <f t="shared" si="18"/>
        <v>254.06846999999993</v>
      </c>
      <c r="G255" s="3">
        <f t="shared" si="19"/>
        <v>2.1428571428571421E-3</v>
      </c>
      <c r="H255" s="3"/>
    </row>
    <row r="256" spans="1:8" x14ac:dyDescent="0.25">
      <c r="A256" s="1">
        <v>11</v>
      </c>
      <c r="B256" s="1">
        <v>11</v>
      </c>
      <c r="C256" s="1">
        <v>15060</v>
      </c>
      <c r="D256" s="3">
        <f t="shared" si="20"/>
        <v>3</v>
      </c>
      <c r="E256" s="3">
        <f t="shared" si="21"/>
        <v>3</v>
      </c>
      <c r="F256" s="3">
        <f t="shared" si="18"/>
        <v>276.65233399999994</v>
      </c>
      <c r="G256" s="3">
        <f t="shared" si="19"/>
        <v>2.3333333333333322E-3</v>
      </c>
      <c r="H256" s="3"/>
    </row>
    <row r="257" spans="1:8" x14ac:dyDescent="0.25">
      <c r="A257" s="1">
        <v>11</v>
      </c>
      <c r="B257" s="1">
        <v>12</v>
      </c>
      <c r="C257" s="1">
        <v>15120</v>
      </c>
      <c r="D257" s="3">
        <f t="shared" si="20"/>
        <v>3</v>
      </c>
      <c r="E257" s="3">
        <f t="shared" si="21"/>
        <v>3</v>
      </c>
      <c r="F257" s="3">
        <f t="shared" si="18"/>
        <v>299.23619799999989</v>
      </c>
      <c r="G257" s="3">
        <f t="shared" si="19"/>
        <v>2.5238095238095228E-3</v>
      </c>
      <c r="H257" s="3"/>
    </row>
    <row r="258" spans="1:8" x14ac:dyDescent="0.25">
      <c r="A258" s="1">
        <v>11</v>
      </c>
      <c r="B258" s="1">
        <v>13</v>
      </c>
      <c r="C258" s="1">
        <v>15180</v>
      </c>
      <c r="D258" s="3">
        <f t="shared" si="20"/>
        <v>3</v>
      </c>
      <c r="E258" s="3">
        <f t="shared" si="21"/>
        <v>3</v>
      </c>
      <c r="F258" s="3">
        <f t="shared" si="18"/>
        <v>310.52812999999992</v>
      </c>
      <c r="G258" s="3">
        <f t="shared" si="19"/>
        <v>2.6190476190476181E-3</v>
      </c>
      <c r="H258" s="3"/>
    </row>
    <row r="259" spans="1:8" x14ac:dyDescent="0.25">
      <c r="A259" s="1">
        <v>11</v>
      </c>
      <c r="B259" s="1">
        <v>14</v>
      </c>
      <c r="C259" s="1">
        <v>15240</v>
      </c>
      <c r="D259" s="3">
        <f t="shared" si="20"/>
        <v>3</v>
      </c>
      <c r="E259" s="3">
        <f t="shared" si="21"/>
        <v>3</v>
      </c>
      <c r="F259" s="3">
        <f t="shared" si="18"/>
        <v>310.52812999999992</v>
      </c>
      <c r="G259" s="3">
        <f t="shared" si="19"/>
        <v>2.6190476190476181E-3</v>
      </c>
      <c r="H259" s="3"/>
    </row>
    <row r="260" spans="1:8" x14ac:dyDescent="0.25">
      <c r="A260" s="1">
        <v>11</v>
      </c>
      <c r="B260" s="1">
        <v>15</v>
      </c>
      <c r="C260" s="1">
        <v>15300</v>
      </c>
      <c r="D260" s="3">
        <f t="shared" si="20"/>
        <v>3</v>
      </c>
      <c r="E260" s="3">
        <f t="shared" si="21"/>
        <v>3</v>
      </c>
      <c r="F260" s="3">
        <f t="shared" si="18"/>
        <v>304.88216399999988</v>
      </c>
      <c r="G260" s="3">
        <f t="shared" si="19"/>
        <v>2.5714285714285704E-3</v>
      </c>
      <c r="H260" s="3"/>
    </row>
    <row r="261" spans="1:8" x14ac:dyDescent="0.25">
      <c r="A261" s="1">
        <v>11</v>
      </c>
      <c r="B261" s="1">
        <v>16</v>
      </c>
      <c r="C261" s="1">
        <v>15360</v>
      </c>
      <c r="D261" s="3">
        <f t="shared" si="20"/>
        <v>3</v>
      </c>
      <c r="E261" s="3">
        <f t="shared" si="21"/>
        <v>3</v>
      </c>
      <c r="F261" s="3">
        <f t="shared" ref="F261:F324" si="22">VLOOKUP(B261,T_S_comp_hour,3,0)*VLOOKUP(D261,T_S_comp_weekday,3,0)*VLOOKUP(E261,T_S_comp_WoW,2,0)*$Y$5</f>
        <v>299.23619799999989</v>
      </c>
      <c r="G261" s="3">
        <f t="shared" ref="G261:G324" si="23">VLOOKUP(B261,T_SED_comp_hour,3,0)*VLOOKUP(D261,T_SED_comp_weekday,3,0)*VLOOKUP(E261,T_SED_comp_WoW,3,0)</f>
        <v>2.5238095238095228E-3</v>
      </c>
      <c r="H261" s="3"/>
    </row>
    <row r="262" spans="1:8" x14ac:dyDescent="0.25">
      <c r="A262" s="1">
        <v>11</v>
      </c>
      <c r="B262" s="1">
        <v>17</v>
      </c>
      <c r="C262" s="1">
        <v>15420</v>
      </c>
      <c r="D262" s="3">
        <f t="shared" ref="D262:D325" si="24">IF(MOD(A262-1,7)=0,7,MOD(A262-1,7))</f>
        <v>3</v>
      </c>
      <c r="E262" s="3">
        <f t="shared" ref="E262:E325" si="25">CEILING((C262-24*60+0.001)/(7*24*60),1)+1</f>
        <v>3</v>
      </c>
      <c r="F262" s="3">
        <f t="shared" si="22"/>
        <v>293.5902319999999</v>
      </c>
      <c r="G262" s="3">
        <f t="shared" si="23"/>
        <v>2.4761904761904751E-3</v>
      </c>
      <c r="H262" s="3"/>
    </row>
    <row r="263" spans="1:8" x14ac:dyDescent="0.25">
      <c r="A263" s="1">
        <v>11</v>
      </c>
      <c r="B263" s="1">
        <v>18</v>
      </c>
      <c r="C263" s="1">
        <v>15480</v>
      </c>
      <c r="D263" s="3">
        <f t="shared" si="24"/>
        <v>3</v>
      </c>
      <c r="E263" s="3">
        <f t="shared" si="25"/>
        <v>3</v>
      </c>
      <c r="F263" s="3">
        <f t="shared" si="22"/>
        <v>271.0063679999999</v>
      </c>
      <c r="G263" s="3">
        <f t="shared" si="23"/>
        <v>2.285714285714285E-3</v>
      </c>
      <c r="H263" s="3"/>
    </row>
    <row r="264" spans="1:8" x14ac:dyDescent="0.25">
      <c r="A264" s="1">
        <v>11</v>
      </c>
      <c r="B264" s="1">
        <v>19</v>
      </c>
      <c r="C264" s="1">
        <v>15540</v>
      </c>
      <c r="D264" s="3">
        <f t="shared" si="24"/>
        <v>3</v>
      </c>
      <c r="E264" s="3">
        <f t="shared" si="25"/>
        <v>3</v>
      </c>
      <c r="F264" s="3">
        <f t="shared" si="22"/>
        <v>248.42250399999995</v>
      </c>
      <c r="G264" s="3">
        <f t="shared" si="23"/>
        <v>2.0952380952380945E-3</v>
      </c>
      <c r="H264" s="3"/>
    </row>
    <row r="265" spans="1:8" x14ac:dyDescent="0.25">
      <c r="A265" s="1">
        <v>11</v>
      </c>
      <c r="B265" s="1">
        <v>20</v>
      </c>
      <c r="C265" s="1">
        <v>15600</v>
      </c>
      <c r="D265" s="3">
        <f t="shared" si="24"/>
        <v>3</v>
      </c>
      <c r="E265" s="3">
        <f t="shared" si="25"/>
        <v>3</v>
      </c>
      <c r="F265" s="3">
        <f t="shared" si="22"/>
        <v>248.42250399999995</v>
      </c>
      <c r="G265" s="3">
        <f t="shared" si="23"/>
        <v>2.0952380952380945E-3</v>
      </c>
      <c r="H265" s="3"/>
    </row>
    <row r="266" spans="1:8" x14ac:dyDescent="0.25">
      <c r="A266" s="1">
        <v>11</v>
      </c>
      <c r="B266" s="1">
        <v>21</v>
      </c>
      <c r="C266" s="1">
        <v>15660</v>
      </c>
      <c r="D266" s="3">
        <f t="shared" si="24"/>
        <v>3</v>
      </c>
      <c r="E266" s="3">
        <f t="shared" si="25"/>
        <v>3</v>
      </c>
      <c r="F266" s="3">
        <f t="shared" si="22"/>
        <v>242.77653799999993</v>
      </c>
      <c r="G266" s="3">
        <f t="shared" si="23"/>
        <v>2.0476190476190468E-3</v>
      </c>
      <c r="H266" s="3"/>
    </row>
    <row r="267" spans="1:8" x14ac:dyDescent="0.25">
      <c r="A267" s="1">
        <v>11</v>
      </c>
      <c r="B267" s="1">
        <v>22</v>
      </c>
      <c r="C267" s="1">
        <v>15720</v>
      </c>
      <c r="D267" s="3">
        <f t="shared" si="24"/>
        <v>3</v>
      </c>
      <c r="E267" s="3">
        <f t="shared" si="25"/>
        <v>3</v>
      </c>
      <c r="F267" s="3">
        <f t="shared" si="22"/>
        <v>237.13057199999994</v>
      </c>
      <c r="G267" s="3">
        <f t="shared" si="23"/>
        <v>1.9999999999999996E-3</v>
      </c>
      <c r="H267" s="3"/>
    </row>
    <row r="268" spans="1:8" x14ac:dyDescent="0.25">
      <c r="A268" s="1">
        <v>11</v>
      </c>
      <c r="B268" s="1">
        <v>23</v>
      </c>
      <c r="C268" s="1">
        <v>15780</v>
      </c>
      <c r="D268" s="3">
        <f t="shared" si="24"/>
        <v>3</v>
      </c>
      <c r="E268" s="3">
        <f t="shared" si="25"/>
        <v>3</v>
      </c>
      <c r="F268" s="3">
        <f t="shared" si="22"/>
        <v>220.19267399999995</v>
      </c>
      <c r="G268" s="3">
        <f t="shared" si="23"/>
        <v>1.8571428571428567E-3</v>
      </c>
      <c r="H268" s="3"/>
    </row>
    <row r="269" spans="1:8" x14ac:dyDescent="0.25">
      <c r="A269" s="1">
        <v>12</v>
      </c>
      <c r="B269" s="1">
        <v>0</v>
      </c>
      <c r="C269" s="1">
        <v>15840</v>
      </c>
      <c r="D269" s="3">
        <f t="shared" si="24"/>
        <v>4</v>
      </c>
      <c r="E269" s="3">
        <f t="shared" si="25"/>
        <v>3</v>
      </c>
      <c r="F269" s="3">
        <f t="shared" si="22"/>
        <v>186.31687799999995</v>
      </c>
      <c r="G269" s="3">
        <f t="shared" si="23"/>
        <v>1.5714285714285711E-3</v>
      </c>
      <c r="H269" s="3"/>
    </row>
    <row r="270" spans="1:8" x14ac:dyDescent="0.25">
      <c r="A270" s="1">
        <v>12</v>
      </c>
      <c r="B270" s="1">
        <v>1</v>
      </c>
      <c r="C270" s="1">
        <v>15900</v>
      </c>
      <c r="D270" s="3">
        <f t="shared" si="24"/>
        <v>4</v>
      </c>
      <c r="E270" s="3">
        <f t="shared" si="25"/>
        <v>3</v>
      </c>
      <c r="F270" s="3">
        <f t="shared" si="22"/>
        <v>180.67091199999996</v>
      </c>
      <c r="G270" s="3">
        <f t="shared" si="23"/>
        <v>1.5238095238095232E-3</v>
      </c>
      <c r="H270" s="3"/>
    </row>
    <row r="271" spans="1:8" x14ac:dyDescent="0.25">
      <c r="A271" s="1">
        <v>12</v>
      </c>
      <c r="B271" s="1">
        <v>2</v>
      </c>
      <c r="C271" s="1">
        <v>15960</v>
      </c>
      <c r="D271" s="3">
        <f t="shared" si="24"/>
        <v>4</v>
      </c>
      <c r="E271" s="3">
        <f t="shared" si="25"/>
        <v>3</v>
      </c>
      <c r="F271" s="3">
        <f t="shared" si="22"/>
        <v>169.37897999999993</v>
      </c>
      <c r="G271" s="3">
        <f t="shared" si="23"/>
        <v>1.4285714285714279E-3</v>
      </c>
      <c r="H271" s="3"/>
    </row>
    <row r="272" spans="1:8" x14ac:dyDescent="0.25">
      <c r="A272" s="1">
        <v>12</v>
      </c>
      <c r="B272" s="1">
        <v>3</v>
      </c>
      <c r="C272" s="1">
        <v>16020</v>
      </c>
      <c r="D272" s="3">
        <f t="shared" si="24"/>
        <v>4</v>
      </c>
      <c r="E272" s="3">
        <f t="shared" si="25"/>
        <v>3</v>
      </c>
      <c r="F272" s="3">
        <f t="shared" si="22"/>
        <v>163.73301399999997</v>
      </c>
      <c r="G272" s="3">
        <f t="shared" si="23"/>
        <v>1.3809523809523805E-3</v>
      </c>
      <c r="H272" s="3"/>
    </row>
    <row r="273" spans="1:8" x14ac:dyDescent="0.25">
      <c r="A273" s="1">
        <v>12</v>
      </c>
      <c r="B273" s="1">
        <v>4</v>
      </c>
      <c r="C273" s="1">
        <v>16080</v>
      </c>
      <c r="D273" s="3">
        <f t="shared" si="24"/>
        <v>4</v>
      </c>
      <c r="E273" s="3">
        <f t="shared" si="25"/>
        <v>3</v>
      </c>
      <c r="F273" s="3">
        <f t="shared" si="22"/>
        <v>158.08704799999995</v>
      </c>
      <c r="G273" s="3">
        <f t="shared" si="23"/>
        <v>1.3333333333333331E-3</v>
      </c>
      <c r="H273" s="3"/>
    </row>
    <row r="274" spans="1:8" x14ac:dyDescent="0.25">
      <c r="A274" s="1">
        <v>12</v>
      </c>
      <c r="B274" s="1">
        <v>5</v>
      </c>
      <c r="C274" s="1">
        <v>16140</v>
      </c>
      <c r="D274" s="3">
        <f t="shared" si="24"/>
        <v>4</v>
      </c>
      <c r="E274" s="3">
        <f t="shared" si="25"/>
        <v>3</v>
      </c>
      <c r="F274" s="3">
        <f t="shared" si="22"/>
        <v>152.44108199999994</v>
      </c>
      <c r="G274" s="3">
        <f t="shared" si="23"/>
        <v>1.2857142857142852E-3</v>
      </c>
      <c r="H274" s="3"/>
    </row>
    <row r="275" spans="1:8" x14ac:dyDescent="0.25">
      <c r="A275" s="1">
        <v>12</v>
      </c>
      <c r="B275" s="1">
        <v>6</v>
      </c>
      <c r="C275" s="1">
        <v>16200</v>
      </c>
      <c r="D275" s="3">
        <f t="shared" si="24"/>
        <v>4</v>
      </c>
      <c r="E275" s="3">
        <f t="shared" si="25"/>
        <v>3</v>
      </c>
      <c r="F275" s="3">
        <f t="shared" si="22"/>
        <v>158.08704799999995</v>
      </c>
      <c r="G275" s="3">
        <f t="shared" si="23"/>
        <v>1.3333333333333331E-3</v>
      </c>
      <c r="H275" s="3"/>
    </row>
    <row r="276" spans="1:8" x14ac:dyDescent="0.25">
      <c r="A276" s="1">
        <v>12</v>
      </c>
      <c r="B276" s="1">
        <v>7</v>
      </c>
      <c r="C276" s="1">
        <v>16260</v>
      </c>
      <c r="D276" s="3">
        <f t="shared" si="24"/>
        <v>4</v>
      </c>
      <c r="E276" s="3">
        <f t="shared" si="25"/>
        <v>3</v>
      </c>
      <c r="F276" s="3">
        <f t="shared" si="22"/>
        <v>197.60880999999998</v>
      </c>
      <c r="G276" s="3">
        <f t="shared" si="23"/>
        <v>1.6666666666666663E-3</v>
      </c>
      <c r="H276" s="3"/>
    </row>
    <row r="277" spans="1:8" x14ac:dyDescent="0.25">
      <c r="A277" s="1">
        <v>12</v>
      </c>
      <c r="B277" s="1">
        <v>8</v>
      </c>
      <c r="C277" s="1">
        <v>16320</v>
      </c>
      <c r="D277" s="3">
        <f t="shared" si="24"/>
        <v>4</v>
      </c>
      <c r="E277" s="3">
        <f t="shared" si="25"/>
        <v>3</v>
      </c>
      <c r="F277" s="3">
        <f t="shared" si="22"/>
        <v>225.83863999999994</v>
      </c>
      <c r="G277" s="3">
        <f t="shared" si="23"/>
        <v>1.9047619047619043E-3</v>
      </c>
      <c r="H277" s="3"/>
    </row>
    <row r="278" spans="1:8" x14ac:dyDescent="0.25">
      <c r="A278" s="1">
        <v>12</v>
      </c>
      <c r="B278" s="1">
        <v>9</v>
      </c>
      <c r="C278" s="1">
        <v>16380</v>
      </c>
      <c r="D278" s="3">
        <f t="shared" si="24"/>
        <v>4</v>
      </c>
      <c r="E278" s="3">
        <f t="shared" si="25"/>
        <v>3</v>
      </c>
      <c r="F278" s="3">
        <f t="shared" si="22"/>
        <v>237.13057199999994</v>
      </c>
      <c r="G278" s="3">
        <f t="shared" si="23"/>
        <v>1.9999999999999996E-3</v>
      </c>
      <c r="H278" s="3"/>
    </row>
    <row r="279" spans="1:8" x14ac:dyDescent="0.25">
      <c r="A279" s="1">
        <v>12</v>
      </c>
      <c r="B279" s="1">
        <v>10</v>
      </c>
      <c r="C279" s="1">
        <v>16440</v>
      </c>
      <c r="D279" s="3">
        <f t="shared" si="24"/>
        <v>4</v>
      </c>
      <c r="E279" s="3">
        <f t="shared" si="25"/>
        <v>3</v>
      </c>
      <c r="F279" s="3">
        <f t="shared" si="22"/>
        <v>254.06846999999993</v>
      </c>
      <c r="G279" s="3">
        <f t="shared" si="23"/>
        <v>2.1428571428571421E-3</v>
      </c>
      <c r="H279" s="3"/>
    </row>
    <row r="280" spans="1:8" x14ac:dyDescent="0.25">
      <c r="A280" s="1">
        <v>12</v>
      </c>
      <c r="B280" s="1">
        <v>11</v>
      </c>
      <c r="C280" s="1">
        <v>16500</v>
      </c>
      <c r="D280" s="3">
        <f t="shared" si="24"/>
        <v>4</v>
      </c>
      <c r="E280" s="3">
        <f t="shared" si="25"/>
        <v>3</v>
      </c>
      <c r="F280" s="3">
        <f t="shared" si="22"/>
        <v>276.65233399999994</v>
      </c>
      <c r="G280" s="3">
        <f t="shared" si="23"/>
        <v>2.3333333333333322E-3</v>
      </c>
      <c r="H280" s="3"/>
    </row>
    <row r="281" spans="1:8" x14ac:dyDescent="0.25">
      <c r="A281" s="1">
        <v>12</v>
      </c>
      <c r="B281" s="1">
        <v>12</v>
      </c>
      <c r="C281" s="1">
        <v>16560</v>
      </c>
      <c r="D281" s="3">
        <f t="shared" si="24"/>
        <v>4</v>
      </c>
      <c r="E281" s="3">
        <f t="shared" si="25"/>
        <v>3</v>
      </c>
      <c r="F281" s="3">
        <f t="shared" si="22"/>
        <v>299.23619799999989</v>
      </c>
      <c r="G281" s="3">
        <f t="shared" si="23"/>
        <v>2.5238095238095228E-3</v>
      </c>
      <c r="H281" s="3"/>
    </row>
    <row r="282" spans="1:8" x14ac:dyDescent="0.25">
      <c r="A282" s="1">
        <v>12</v>
      </c>
      <c r="B282" s="1">
        <v>13</v>
      </c>
      <c r="C282" s="1">
        <v>16620</v>
      </c>
      <c r="D282" s="3">
        <f t="shared" si="24"/>
        <v>4</v>
      </c>
      <c r="E282" s="3">
        <f t="shared" si="25"/>
        <v>3</v>
      </c>
      <c r="F282" s="3">
        <f t="shared" si="22"/>
        <v>310.52812999999992</v>
      </c>
      <c r="G282" s="3">
        <f t="shared" si="23"/>
        <v>2.6190476190476181E-3</v>
      </c>
      <c r="H282" s="3"/>
    </row>
    <row r="283" spans="1:8" x14ac:dyDescent="0.25">
      <c r="A283" s="1">
        <v>12</v>
      </c>
      <c r="B283" s="1">
        <v>14</v>
      </c>
      <c r="C283" s="1">
        <v>16680</v>
      </c>
      <c r="D283" s="3">
        <f t="shared" si="24"/>
        <v>4</v>
      </c>
      <c r="E283" s="3">
        <f t="shared" si="25"/>
        <v>3</v>
      </c>
      <c r="F283" s="3">
        <f t="shared" si="22"/>
        <v>310.52812999999992</v>
      </c>
      <c r="G283" s="3">
        <f t="shared" si="23"/>
        <v>2.6190476190476181E-3</v>
      </c>
      <c r="H283" s="3"/>
    </row>
    <row r="284" spans="1:8" x14ac:dyDescent="0.25">
      <c r="A284" s="1">
        <v>12</v>
      </c>
      <c r="B284" s="1">
        <v>15</v>
      </c>
      <c r="C284" s="1">
        <v>16740</v>
      </c>
      <c r="D284" s="3">
        <f t="shared" si="24"/>
        <v>4</v>
      </c>
      <c r="E284" s="3">
        <f t="shared" si="25"/>
        <v>3</v>
      </c>
      <c r="F284" s="3">
        <f t="shared" si="22"/>
        <v>304.88216399999988</v>
      </c>
      <c r="G284" s="3">
        <f t="shared" si="23"/>
        <v>2.5714285714285704E-3</v>
      </c>
      <c r="H284" s="3"/>
    </row>
    <row r="285" spans="1:8" x14ac:dyDescent="0.25">
      <c r="A285" s="1">
        <v>12</v>
      </c>
      <c r="B285" s="1">
        <v>16</v>
      </c>
      <c r="C285" s="1">
        <v>16800</v>
      </c>
      <c r="D285" s="3">
        <f t="shared" si="24"/>
        <v>4</v>
      </c>
      <c r="E285" s="3">
        <f t="shared" si="25"/>
        <v>3</v>
      </c>
      <c r="F285" s="3">
        <f t="shared" si="22"/>
        <v>299.23619799999989</v>
      </c>
      <c r="G285" s="3">
        <f t="shared" si="23"/>
        <v>2.5238095238095228E-3</v>
      </c>
      <c r="H285" s="3"/>
    </row>
    <row r="286" spans="1:8" x14ac:dyDescent="0.25">
      <c r="A286" s="1">
        <v>12</v>
      </c>
      <c r="B286" s="1">
        <v>17</v>
      </c>
      <c r="C286" s="1">
        <v>16860</v>
      </c>
      <c r="D286" s="3">
        <f t="shared" si="24"/>
        <v>4</v>
      </c>
      <c r="E286" s="3">
        <f t="shared" si="25"/>
        <v>3</v>
      </c>
      <c r="F286" s="3">
        <f t="shared" si="22"/>
        <v>293.5902319999999</v>
      </c>
      <c r="G286" s="3">
        <f t="shared" si="23"/>
        <v>2.4761904761904751E-3</v>
      </c>
      <c r="H286" s="3"/>
    </row>
    <row r="287" spans="1:8" x14ac:dyDescent="0.25">
      <c r="A287" s="1">
        <v>12</v>
      </c>
      <c r="B287" s="1">
        <v>18</v>
      </c>
      <c r="C287" s="1">
        <v>16920</v>
      </c>
      <c r="D287" s="3">
        <f t="shared" si="24"/>
        <v>4</v>
      </c>
      <c r="E287" s="3">
        <f t="shared" si="25"/>
        <v>3</v>
      </c>
      <c r="F287" s="3">
        <f t="shared" si="22"/>
        <v>271.0063679999999</v>
      </c>
      <c r="G287" s="3">
        <f t="shared" si="23"/>
        <v>2.285714285714285E-3</v>
      </c>
      <c r="H287" s="3"/>
    </row>
    <row r="288" spans="1:8" x14ac:dyDescent="0.25">
      <c r="A288" s="1">
        <v>12</v>
      </c>
      <c r="B288" s="1">
        <v>19</v>
      </c>
      <c r="C288" s="1">
        <v>16980</v>
      </c>
      <c r="D288" s="3">
        <f t="shared" si="24"/>
        <v>4</v>
      </c>
      <c r="E288" s="3">
        <f t="shared" si="25"/>
        <v>3</v>
      </c>
      <c r="F288" s="3">
        <f t="shared" si="22"/>
        <v>248.42250399999995</v>
      </c>
      <c r="G288" s="3">
        <f t="shared" si="23"/>
        <v>2.0952380952380945E-3</v>
      </c>
      <c r="H288" s="3"/>
    </row>
    <row r="289" spans="1:8" x14ac:dyDescent="0.25">
      <c r="A289" s="1">
        <v>12</v>
      </c>
      <c r="B289" s="1">
        <v>20</v>
      </c>
      <c r="C289" s="1">
        <v>17040</v>
      </c>
      <c r="D289" s="3">
        <f t="shared" si="24"/>
        <v>4</v>
      </c>
      <c r="E289" s="3">
        <f t="shared" si="25"/>
        <v>3</v>
      </c>
      <c r="F289" s="3">
        <f t="shared" si="22"/>
        <v>248.42250399999995</v>
      </c>
      <c r="G289" s="3">
        <f t="shared" si="23"/>
        <v>2.0952380952380945E-3</v>
      </c>
      <c r="H289" s="3"/>
    </row>
    <row r="290" spans="1:8" x14ac:dyDescent="0.25">
      <c r="A290" s="1">
        <v>12</v>
      </c>
      <c r="B290" s="1">
        <v>21</v>
      </c>
      <c r="C290" s="1">
        <v>17100</v>
      </c>
      <c r="D290" s="3">
        <f t="shared" si="24"/>
        <v>4</v>
      </c>
      <c r="E290" s="3">
        <f t="shared" si="25"/>
        <v>3</v>
      </c>
      <c r="F290" s="3">
        <f t="shared" si="22"/>
        <v>242.77653799999993</v>
      </c>
      <c r="G290" s="3">
        <f t="shared" si="23"/>
        <v>2.0476190476190468E-3</v>
      </c>
      <c r="H290" s="3"/>
    </row>
    <row r="291" spans="1:8" x14ac:dyDescent="0.25">
      <c r="A291" s="1">
        <v>12</v>
      </c>
      <c r="B291" s="1">
        <v>22</v>
      </c>
      <c r="C291" s="1">
        <v>17160</v>
      </c>
      <c r="D291" s="3">
        <f t="shared" si="24"/>
        <v>4</v>
      </c>
      <c r="E291" s="3">
        <f t="shared" si="25"/>
        <v>3</v>
      </c>
      <c r="F291" s="3">
        <f t="shared" si="22"/>
        <v>237.13057199999994</v>
      </c>
      <c r="G291" s="3">
        <f t="shared" si="23"/>
        <v>1.9999999999999996E-3</v>
      </c>
      <c r="H291" s="3"/>
    </row>
    <row r="292" spans="1:8" x14ac:dyDescent="0.25">
      <c r="A292" s="1">
        <v>12</v>
      </c>
      <c r="B292" s="1">
        <v>23</v>
      </c>
      <c r="C292" s="1">
        <v>17220</v>
      </c>
      <c r="D292" s="3">
        <f t="shared" si="24"/>
        <v>4</v>
      </c>
      <c r="E292" s="3">
        <f t="shared" si="25"/>
        <v>3</v>
      </c>
      <c r="F292" s="3">
        <f t="shared" si="22"/>
        <v>220.19267399999995</v>
      </c>
      <c r="G292" s="3">
        <f t="shared" si="23"/>
        <v>1.8571428571428567E-3</v>
      </c>
      <c r="H292" s="3"/>
    </row>
    <row r="293" spans="1:8" x14ac:dyDescent="0.25">
      <c r="A293" s="1">
        <v>13</v>
      </c>
      <c r="B293" s="1">
        <v>0</v>
      </c>
      <c r="C293" s="1">
        <v>17280</v>
      </c>
      <c r="D293" s="3">
        <f t="shared" si="24"/>
        <v>5</v>
      </c>
      <c r="E293" s="3">
        <f t="shared" si="25"/>
        <v>3</v>
      </c>
      <c r="F293" s="3">
        <f t="shared" si="22"/>
        <v>182.48844899999997</v>
      </c>
      <c r="G293" s="3">
        <f t="shared" si="23"/>
        <v>1.5714285714285711E-3</v>
      </c>
      <c r="H293" s="3"/>
    </row>
    <row r="294" spans="1:8" x14ac:dyDescent="0.25">
      <c r="A294" s="1">
        <v>13</v>
      </c>
      <c r="B294" s="1">
        <v>1</v>
      </c>
      <c r="C294" s="1">
        <v>17340</v>
      </c>
      <c r="D294" s="3">
        <f t="shared" si="24"/>
        <v>5</v>
      </c>
      <c r="E294" s="3">
        <f t="shared" si="25"/>
        <v>3</v>
      </c>
      <c r="F294" s="3">
        <f t="shared" si="22"/>
        <v>176.95849599999994</v>
      </c>
      <c r="G294" s="3">
        <f t="shared" si="23"/>
        <v>1.5238095238095232E-3</v>
      </c>
      <c r="H294" s="3"/>
    </row>
    <row r="295" spans="1:8" x14ac:dyDescent="0.25">
      <c r="A295" s="1">
        <v>13</v>
      </c>
      <c r="B295" s="1">
        <v>2</v>
      </c>
      <c r="C295" s="1">
        <v>17400</v>
      </c>
      <c r="D295" s="3">
        <f t="shared" si="24"/>
        <v>5</v>
      </c>
      <c r="E295" s="3">
        <f t="shared" si="25"/>
        <v>3</v>
      </c>
      <c r="F295" s="3">
        <f t="shared" si="22"/>
        <v>165.89858999999996</v>
      </c>
      <c r="G295" s="3">
        <f t="shared" si="23"/>
        <v>1.4285714285714279E-3</v>
      </c>
      <c r="H295" s="3"/>
    </row>
    <row r="296" spans="1:8" x14ac:dyDescent="0.25">
      <c r="A296" s="1">
        <v>13</v>
      </c>
      <c r="B296" s="1">
        <v>3</v>
      </c>
      <c r="C296" s="1">
        <v>17460</v>
      </c>
      <c r="D296" s="3">
        <f t="shared" si="24"/>
        <v>5</v>
      </c>
      <c r="E296" s="3">
        <f t="shared" si="25"/>
        <v>3</v>
      </c>
      <c r="F296" s="3">
        <f t="shared" si="22"/>
        <v>160.36863699999995</v>
      </c>
      <c r="G296" s="3">
        <f t="shared" si="23"/>
        <v>1.3809523809523805E-3</v>
      </c>
      <c r="H296" s="3"/>
    </row>
    <row r="297" spans="1:8" x14ac:dyDescent="0.25">
      <c r="A297" s="1">
        <v>13</v>
      </c>
      <c r="B297" s="1">
        <v>4</v>
      </c>
      <c r="C297" s="1">
        <v>17520</v>
      </c>
      <c r="D297" s="3">
        <f t="shared" si="24"/>
        <v>5</v>
      </c>
      <c r="E297" s="3">
        <f t="shared" si="25"/>
        <v>3</v>
      </c>
      <c r="F297" s="3">
        <f t="shared" si="22"/>
        <v>154.83868399999994</v>
      </c>
      <c r="G297" s="3">
        <f t="shared" si="23"/>
        <v>1.3333333333333331E-3</v>
      </c>
      <c r="H297" s="3"/>
    </row>
    <row r="298" spans="1:8" x14ac:dyDescent="0.25">
      <c r="A298" s="1">
        <v>13</v>
      </c>
      <c r="B298" s="1">
        <v>5</v>
      </c>
      <c r="C298" s="1">
        <v>17580</v>
      </c>
      <c r="D298" s="3">
        <f t="shared" si="24"/>
        <v>5</v>
      </c>
      <c r="E298" s="3">
        <f t="shared" si="25"/>
        <v>3</v>
      </c>
      <c r="F298" s="3">
        <f t="shared" si="22"/>
        <v>149.30873099999994</v>
      </c>
      <c r="G298" s="3">
        <f t="shared" si="23"/>
        <v>1.2857142857142852E-3</v>
      </c>
      <c r="H298" s="3"/>
    </row>
    <row r="299" spans="1:8" x14ac:dyDescent="0.25">
      <c r="A299" s="1">
        <v>13</v>
      </c>
      <c r="B299" s="1">
        <v>6</v>
      </c>
      <c r="C299" s="1">
        <v>17640</v>
      </c>
      <c r="D299" s="3">
        <f t="shared" si="24"/>
        <v>5</v>
      </c>
      <c r="E299" s="3">
        <f t="shared" si="25"/>
        <v>3</v>
      </c>
      <c r="F299" s="3">
        <f t="shared" si="22"/>
        <v>154.83868399999994</v>
      </c>
      <c r="G299" s="3">
        <f t="shared" si="23"/>
        <v>1.3333333333333331E-3</v>
      </c>
      <c r="H299" s="3"/>
    </row>
    <row r="300" spans="1:8" x14ac:dyDescent="0.25">
      <c r="A300" s="1">
        <v>13</v>
      </c>
      <c r="B300" s="1">
        <v>7</v>
      </c>
      <c r="C300" s="1">
        <v>17700</v>
      </c>
      <c r="D300" s="3">
        <f t="shared" si="24"/>
        <v>5</v>
      </c>
      <c r="E300" s="3">
        <f t="shared" si="25"/>
        <v>3</v>
      </c>
      <c r="F300" s="3">
        <f t="shared" si="22"/>
        <v>193.54835499999996</v>
      </c>
      <c r="G300" s="3">
        <f t="shared" si="23"/>
        <v>1.6666666666666663E-3</v>
      </c>
      <c r="H300" s="3"/>
    </row>
    <row r="301" spans="1:8" x14ac:dyDescent="0.25">
      <c r="A301" s="1">
        <v>13</v>
      </c>
      <c r="B301" s="1">
        <v>8</v>
      </c>
      <c r="C301" s="1">
        <v>17760</v>
      </c>
      <c r="D301" s="3">
        <f t="shared" si="24"/>
        <v>5</v>
      </c>
      <c r="E301" s="3">
        <f t="shared" si="25"/>
        <v>3</v>
      </c>
      <c r="F301" s="3">
        <f t="shared" si="22"/>
        <v>221.19811999999993</v>
      </c>
      <c r="G301" s="3">
        <f t="shared" si="23"/>
        <v>1.9047619047619043E-3</v>
      </c>
      <c r="H301" s="3"/>
    </row>
    <row r="302" spans="1:8" x14ac:dyDescent="0.25">
      <c r="A302" s="1">
        <v>13</v>
      </c>
      <c r="B302" s="1">
        <v>9</v>
      </c>
      <c r="C302" s="1">
        <v>17820</v>
      </c>
      <c r="D302" s="3">
        <f t="shared" si="24"/>
        <v>5</v>
      </c>
      <c r="E302" s="3">
        <f t="shared" si="25"/>
        <v>3</v>
      </c>
      <c r="F302" s="3">
        <f t="shared" si="22"/>
        <v>232.25802599999997</v>
      </c>
      <c r="G302" s="3">
        <f t="shared" si="23"/>
        <v>1.9999999999999996E-3</v>
      </c>
      <c r="H302" s="3"/>
    </row>
    <row r="303" spans="1:8" x14ac:dyDescent="0.25">
      <c r="A303" s="1">
        <v>13</v>
      </c>
      <c r="B303" s="1">
        <v>10</v>
      </c>
      <c r="C303" s="1">
        <v>17880</v>
      </c>
      <c r="D303" s="3">
        <f t="shared" si="24"/>
        <v>5</v>
      </c>
      <c r="E303" s="3">
        <f t="shared" si="25"/>
        <v>3</v>
      </c>
      <c r="F303" s="3">
        <f t="shared" si="22"/>
        <v>248.84788499999993</v>
      </c>
      <c r="G303" s="3">
        <f t="shared" si="23"/>
        <v>2.1428571428571421E-3</v>
      </c>
      <c r="H303" s="3"/>
    </row>
    <row r="304" spans="1:8" x14ac:dyDescent="0.25">
      <c r="A304" s="1">
        <v>13</v>
      </c>
      <c r="B304" s="1">
        <v>11</v>
      </c>
      <c r="C304" s="1">
        <v>17940</v>
      </c>
      <c r="D304" s="3">
        <f t="shared" si="24"/>
        <v>5</v>
      </c>
      <c r="E304" s="3">
        <f t="shared" si="25"/>
        <v>3</v>
      </c>
      <c r="F304" s="3">
        <f t="shared" si="22"/>
        <v>270.96769699999993</v>
      </c>
      <c r="G304" s="3">
        <f t="shared" si="23"/>
        <v>2.3333333333333322E-3</v>
      </c>
      <c r="H304" s="3"/>
    </row>
    <row r="305" spans="1:8" x14ac:dyDescent="0.25">
      <c r="A305" s="1">
        <v>13</v>
      </c>
      <c r="B305" s="1">
        <v>12</v>
      </c>
      <c r="C305" s="1">
        <v>18000</v>
      </c>
      <c r="D305" s="3">
        <f t="shared" si="24"/>
        <v>5</v>
      </c>
      <c r="E305" s="3">
        <f t="shared" si="25"/>
        <v>3</v>
      </c>
      <c r="F305" s="3">
        <f t="shared" si="22"/>
        <v>293.0875089999999</v>
      </c>
      <c r="G305" s="3">
        <f t="shared" si="23"/>
        <v>2.5238095238095228E-3</v>
      </c>
      <c r="H305" s="3"/>
    </row>
    <row r="306" spans="1:8" x14ac:dyDescent="0.25">
      <c r="A306" s="1">
        <v>13</v>
      </c>
      <c r="B306" s="1">
        <v>13</v>
      </c>
      <c r="C306" s="1">
        <v>18060</v>
      </c>
      <c r="D306" s="3">
        <f t="shared" si="24"/>
        <v>5</v>
      </c>
      <c r="E306" s="3">
        <f t="shared" si="25"/>
        <v>3</v>
      </c>
      <c r="F306" s="3">
        <f t="shared" si="22"/>
        <v>304.14741499999991</v>
      </c>
      <c r="G306" s="3">
        <f t="shared" si="23"/>
        <v>2.6190476190476181E-3</v>
      </c>
      <c r="H306" s="3"/>
    </row>
    <row r="307" spans="1:8" x14ac:dyDescent="0.25">
      <c r="A307" s="1">
        <v>13</v>
      </c>
      <c r="B307" s="1">
        <v>14</v>
      </c>
      <c r="C307" s="1">
        <v>18120</v>
      </c>
      <c r="D307" s="3">
        <f t="shared" si="24"/>
        <v>5</v>
      </c>
      <c r="E307" s="3">
        <f t="shared" si="25"/>
        <v>3</v>
      </c>
      <c r="F307" s="3">
        <f t="shared" si="22"/>
        <v>304.14741499999991</v>
      </c>
      <c r="G307" s="3">
        <f t="shared" si="23"/>
        <v>2.6190476190476181E-3</v>
      </c>
      <c r="H307" s="3"/>
    </row>
    <row r="308" spans="1:8" x14ac:dyDescent="0.25">
      <c r="A308" s="1">
        <v>13</v>
      </c>
      <c r="B308" s="1">
        <v>15</v>
      </c>
      <c r="C308" s="1">
        <v>18180</v>
      </c>
      <c r="D308" s="3">
        <f t="shared" si="24"/>
        <v>5</v>
      </c>
      <c r="E308" s="3">
        <f t="shared" si="25"/>
        <v>3</v>
      </c>
      <c r="F308" s="3">
        <f t="shared" si="22"/>
        <v>298.61746199999988</v>
      </c>
      <c r="G308" s="3">
        <f t="shared" si="23"/>
        <v>2.5714285714285704E-3</v>
      </c>
      <c r="H308" s="3"/>
    </row>
    <row r="309" spans="1:8" x14ac:dyDescent="0.25">
      <c r="A309" s="1">
        <v>13</v>
      </c>
      <c r="B309" s="1">
        <v>16</v>
      </c>
      <c r="C309" s="1">
        <v>18240</v>
      </c>
      <c r="D309" s="3">
        <f t="shared" si="24"/>
        <v>5</v>
      </c>
      <c r="E309" s="3">
        <f t="shared" si="25"/>
        <v>3</v>
      </c>
      <c r="F309" s="3">
        <f t="shared" si="22"/>
        <v>293.0875089999999</v>
      </c>
      <c r="G309" s="3">
        <f t="shared" si="23"/>
        <v>2.5238095238095228E-3</v>
      </c>
      <c r="H309" s="3"/>
    </row>
    <row r="310" spans="1:8" x14ac:dyDescent="0.25">
      <c r="A310" s="1">
        <v>13</v>
      </c>
      <c r="B310" s="1">
        <v>17</v>
      </c>
      <c r="C310" s="1">
        <v>18300</v>
      </c>
      <c r="D310" s="3">
        <f t="shared" si="24"/>
        <v>5</v>
      </c>
      <c r="E310" s="3">
        <f t="shared" si="25"/>
        <v>3</v>
      </c>
      <c r="F310" s="3">
        <f t="shared" si="22"/>
        <v>287.55755599999992</v>
      </c>
      <c r="G310" s="3">
        <f t="shared" si="23"/>
        <v>2.4761904761904751E-3</v>
      </c>
      <c r="H310" s="3"/>
    </row>
    <row r="311" spans="1:8" x14ac:dyDescent="0.25">
      <c r="A311" s="1">
        <v>13</v>
      </c>
      <c r="B311" s="1">
        <v>18</v>
      </c>
      <c r="C311" s="1">
        <v>18360</v>
      </c>
      <c r="D311" s="3">
        <f t="shared" si="24"/>
        <v>5</v>
      </c>
      <c r="E311" s="3">
        <f t="shared" si="25"/>
        <v>3</v>
      </c>
      <c r="F311" s="3">
        <f t="shared" si="22"/>
        <v>265.4377439999999</v>
      </c>
      <c r="G311" s="3">
        <f t="shared" si="23"/>
        <v>2.285714285714285E-3</v>
      </c>
      <c r="H311" s="3"/>
    </row>
    <row r="312" spans="1:8" x14ac:dyDescent="0.25">
      <c r="A312" s="1">
        <v>13</v>
      </c>
      <c r="B312" s="1">
        <v>19</v>
      </c>
      <c r="C312" s="1">
        <v>18420</v>
      </c>
      <c r="D312" s="3">
        <f t="shared" si="24"/>
        <v>5</v>
      </c>
      <c r="E312" s="3">
        <f t="shared" si="25"/>
        <v>3</v>
      </c>
      <c r="F312" s="3">
        <f t="shared" si="22"/>
        <v>243.31793199999993</v>
      </c>
      <c r="G312" s="3">
        <f t="shared" si="23"/>
        <v>2.0952380952380945E-3</v>
      </c>
      <c r="H312" s="3"/>
    </row>
    <row r="313" spans="1:8" x14ac:dyDescent="0.25">
      <c r="A313" s="1">
        <v>13</v>
      </c>
      <c r="B313" s="1">
        <v>20</v>
      </c>
      <c r="C313" s="1">
        <v>18480</v>
      </c>
      <c r="D313" s="3">
        <f t="shared" si="24"/>
        <v>5</v>
      </c>
      <c r="E313" s="3">
        <f t="shared" si="25"/>
        <v>3</v>
      </c>
      <c r="F313" s="3">
        <f t="shared" si="22"/>
        <v>243.31793199999993</v>
      </c>
      <c r="G313" s="3">
        <f t="shared" si="23"/>
        <v>2.0952380952380945E-3</v>
      </c>
      <c r="H313" s="3"/>
    </row>
    <row r="314" spans="1:8" x14ac:dyDescent="0.25">
      <c r="A314" s="1">
        <v>13</v>
      </c>
      <c r="B314" s="1">
        <v>21</v>
      </c>
      <c r="C314" s="1">
        <v>18540</v>
      </c>
      <c r="D314" s="3">
        <f t="shared" si="24"/>
        <v>5</v>
      </c>
      <c r="E314" s="3">
        <f t="shared" si="25"/>
        <v>3</v>
      </c>
      <c r="F314" s="3">
        <f t="shared" si="22"/>
        <v>237.78797899999992</v>
      </c>
      <c r="G314" s="3">
        <f t="shared" si="23"/>
        <v>2.0476190476190468E-3</v>
      </c>
      <c r="H314" s="3"/>
    </row>
    <row r="315" spans="1:8" x14ac:dyDescent="0.25">
      <c r="A315" s="1">
        <v>13</v>
      </c>
      <c r="B315" s="1">
        <v>22</v>
      </c>
      <c r="C315" s="1">
        <v>18600</v>
      </c>
      <c r="D315" s="3">
        <f t="shared" si="24"/>
        <v>5</v>
      </c>
      <c r="E315" s="3">
        <f t="shared" si="25"/>
        <v>3</v>
      </c>
      <c r="F315" s="3">
        <f t="shared" si="22"/>
        <v>232.25802599999997</v>
      </c>
      <c r="G315" s="3">
        <f t="shared" si="23"/>
        <v>1.9999999999999996E-3</v>
      </c>
      <c r="H315" s="3"/>
    </row>
    <row r="316" spans="1:8" x14ac:dyDescent="0.25">
      <c r="A316" s="1">
        <v>13</v>
      </c>
      <c r="B316" s="1">
        <v>23</v>
      </c>
      <c r="C316" s="1">
        <v>18660</v>
      </c>
      <c r="D316" s="3">
        <f t="shared" si="24"/>
        <v>5</v>
      </c>
      <c r="E316" s="3">
        <f t="shared" si="25"/>
        <v>3</v>
      </c>
      <c r="F316" s="3">
        <f t="shared" si="22"/>
        <v>215.66816699999995</v>
      </c>
      <c r="G316" s="3">
        <f t="shared" si="23"/>
        <v>1.8571428571428567E-3</v>
      </c>
      <c r="H316" s="3"/>
    </row>
    <row r="317" spans="1:8" x14ac:dyDescent="0.25">
      <c r="A317" s="1">
        <v>14</v>
      </c>
      <c r="B317" s="1">
        <v>0</v>
      </c>
      <c r="C317" s="1">
        <v>18720</v>
      </c>
      <c r="D317" s="3">
        <f t="shared" si="24"/>
        <v>6</v>
      </c>
      <c r="E317" s="3">
        <f t="shared" si="25"/>
        <v>3</v>
      </c>
      <c r="F317" s="3">
        <f t="shared" si="22"/>
        <v>174.831591</v>
      </c>
      <c r="G317" s="3">
        <f t="shared" si="23"/>
        <v>1.5714285714285711E-3</v>
      </c>
      <c r="H317" s="3"/>
    </row>
    <row r="318" spans="1:8" x14ac:dyDescent="0.25">
      <c r="A318" s="1">
        <v>14</v>
      </c>
      <c r="B318" s="1">
        <v>1</v>
      </c>
      <c r="C318" s="1">
        <v>18780</v>
      </c>
      <c r="D318" s="3">
        <f t="shared" si="24"/>
        <v>6</v>
      </c>
      <c r="E318" s="3">
        <f t="shared" si="25"/>
        <v>3</v>
      </c>
      <c r="F318" s="3">
        <f t="shared" si="22"/>
        <v>169.53366399999999</v>
      </c>
      <c r="G318" s="3">
        <f t="shared" si="23"/>
        <v>1.5238095238095232E-3</v>
      </c>
      <c r="H318" s="3"/>
    </row>
    <row r="319" spans="1:8" x14ac:dyDescent="0.25">
      <c r="A319" s="1">
        <v>14</v>
      </c>
      <c r="B319" s="1">
        <v>2</v>
      </c>
      <c r="C319" s="1">
        <v>18840</v>
      </c>
      <c r="D319" s="3">
        <f t="shared" si="24"/>
        <v>6</v>
      </c>
      <c r="E319" s="3">
        <f t="shared" si="25"/>
        <v>3</v>
      </c>
      <c r="F319" s="3">
        <f t="shared" si="22"/>
        <v>158.93780999999996</v>
      </c>
      <c r="G319" s="3">
        <f t="shared" si="23"/>
        <v>1.4285714285714279E-3</v>
      </c>
      <c r="H319" s="3"/>
    </row>
    <row r="320" spans="1:8" x14ac:dyDescent="0.25">
      <c r="A320" s="1">
        <v>14</v>
      </c>
      <c r="B320" s="1">
        <v>3</v>
      </c>
      <c r="C320" s="1">
        <v>18900</v>
      </c>
      <c r="D320" s="3">
        <f t="shared" si="24"/>
        <v>6</v>
      </c>
      <c r="E320" s="3">
        <f t="shared" si="25"/>
        <v>3</v>
      </c>
      <c r="F320" s="3">
        <f t="shared" si="22"/>
        <v>153.639883</v>
      </c>
      <c r="G320" s="3">
        <f t="shared" si="23"/>
        <v>1.3809523809523805E-3</v>
      </c>
      <c r="H320" s="3"/>
    </row>
    <row r="321" spans="1:8" x14ac:dyDescent="0.25">
      <c r="A321" s="1">
        <v>14</v>
      </c>
      <c r="B321" s="1">
        <v>4</v>
      </c>
      <c r="C321" s="1">
        <v>18960</v>
      </c>
      <c r="D321" s="3">
        <f t="shared" si="24"/>
        <v>6</v>
      </c>
      <c r="E321" s="3">
        <f t="shared" si="25"/>
        <v>3</v>
      </c>
      <c r="F321" s="3">
        <f t="shared" si="22"/>
        <v>148.34195599999998</v>
      </c>
      <c r="G321" s="3">
        <f t="shared" si="23"/>
        <v>1.3333333333333331E-3</v>
      </c>
      <c r="H321" s="3"/>
    </row>
    <row r="322" spans="1:8" x14ac:dyDescent="0.25">
      <c r="A322" s="1">
        <v>14</v>
      </c>
      <c r="B322" s="1">
        <v>5</v>
      </c>
      <c r="C322" s="1">
        <v>19020</v>
      </c>
      <c r="D322" s="3">
        <f t="shared" si="24"/>
        <v>6</v>
      </c>
      <c r="E322" s="3">
        <f t="shared" si="25"/>
        <v>3</v>
      </c>
      <c r="F322" s="3">
        <f t="shared" si="22"/>
        <v>143.04402899999997</v>
      </c>
      <c r="G322" s="3">
        <f t="shared" si="23"/>
        <v>1.2857142857142852E-3</v>
      </c>
      <c r="H322" s="3"/>
    </row>
    <row r="323" spans="1:8" x14ac:dyDescent="0.25">
      <c r="A323" s="1">
        <v>14</v>
      </c>
      <c r="B323" s="1">
        <v>6</v>
      </c>
      <c r="C323" s="1">
        <v>19080</v>
      </c>
      <c r="D323" s="3">
        <f t="shared" si="24"/>
        <v>6</v>
      </c>
      <c r="E323" s="3">
        <f t="shared" si="25"/>
        <v>3</v>
      </c>
      <c r="F323" s="3">
        <f t="shared" si="22"/>
        <v>148.34195599999998</v>
      </c>
      <c r="G323" s="3">
        <f t="shared" si="23"/>
        <v>1.3333333333333331E-3</v>
      </c>
      <c r="H323" s="3"/>
    </row>
    <row r="324" spans="1:8" x14ac:dyDescent="0.25">
      <c r="A324" s="1">
        <v>14</v>
      </c>
      <c r="B324" s="1">
        <v>7</v>
      </c>
      <c r="C324" s="1">
        <v>19140</v>
      </c>
      <c r="D324" s="3">
        <f t="shared" si="24"/>
        <v>6</v>
      </c>
      <c r="E324" s="3">
        <f t="shared" si="25"/>
        <v>3</v>
      </c>
      <c r="F324" s="3">
        <f t="shared" si="22"/>
        <v>185.42744499999998</v>
      </c>
      <c r="G324" s="3">
        <f t="shared" si="23"/>
        <v>1.6666666666666663E-3</v>
      </c>
      <c r="H324" s="3"/>
    </row>
    <row r="325" spans="1:8" x14ac:dyDescent="0.25">
      <c r="A325" s="1">
        <v>14</v>
      </c>
      <c r="B325" s="1">
        <v>8</v>
      </c>
      <c r="C325" s="1">
        <v>19200</v>
      </c>
      <c r="D325" s="3">
        <f t="shared" si="24"/>
        <v>6</v>
      </c>
      <c r="E325" s="3">
        <f t="shared" si="25"/>
        <v>3</v>
      </c>
      <c r="F325" s="3">
        <f t="shared" ref="F325:F340" si="26">VLOOKUP(B325,T_S_comp_hour,3,0)*VLOOKUP(D325,T_S_comp_weekday,3,0)*VLOOKUP(E325,T_S_comp_WoW,2,0)*$Y$5</f>
        <v>211.91708</v>
      </c>
      <c r="G325" s="3">
        <f t="shared" ref="G325:G340" si="27">VLOOKUP(B325,T_SED_comp_hour,3,0)*VLOOKUP(D325,T_SED_comp_weekday,3,0)*VLOOKUP(E325,T_SED_comp_WoW,3,0)</f>
        <v>1.9047619047619043E-3</v>
      </c>
      <c r="H325" s="3"/>
    </row>
    <row r="326" spans="1:8" x14ac:dyDescent="0.25">
      <c r="A326" s="1">
        <v>14</v>
      </c>
      <c r="B326" s="1">
        <v>9</v>
      </c>
      <c r="C326" s="1">
        <v>19260</v>
      </c>
      <c r="D326" s="3">
        <f t="shared" ref="D326:D364" si="28">IF(MOD(A326-1,7)=0,7,MOD(A326-1,7))</f>
        <v>6</v>
      </c>
      <c r="E326" s="3">
        <f t="shared" ref="E326:E364" si="29">CEILING((C326-24*60+0.001)/(7*24*60),1)+1</f>
        <v>3</v>
      </c>
      <c r="F326" s="3">
        <f t="shared" si="26"/>
        <v>222.51293399999997</v>
      </c>
      <c r="G326" s="3">
        <f t="shared" si="27"/>
        <v>1.9999999999999996E-3</v>
      </c>
      <c r="H326" s="3"/>
    </row>
    <row r="327" spans="1:8" x14ac:dyDescent="0.25">
      <c r="A327" s="1">
        <v>14</v>
      </c>
      <c r="B327" s="1">
        <v>10</v>
      </c>
      <c r="C327" s="1">
        <v>19320</v>
      </c>
      <c r="D327" s="3">
        <f t="shared" si="28"/>
        <v>6</v>
      </c>
      <c r="E327" s="3">
        <f t="shared" si="29"/>
        <v>3</v>
      </c>
      <c r="F327" s="3">
        <f t="shared" si="26"/>
        <v>238.40671499999999</v>
      </c>
      <c r="G327" s="3">
        <f t="shared" si="27"/>
        <v>2.1428571428571421E-3</v>
      </c>
      <c r="H327" s="3"/>
    </row>
    <row r="328" spans="1:8" x14ac:dyDescent="0.25">
      <c r="A328" s="1">
        <v>14</v>
      </c>
      <c r="B328" s="1">
        <v>11</v>
      </c>
      <c r="C328" s="1">
        <v>19380</v>
      </c>
      <c r="D328" s="3">
        <f t="shared" si="28"/>
        <v>6</v>
      </c>
      <c r="E328" s="3">
        <f t="shared" si="29"/>
        <v>3</v>
      </c>
      <c r="F328" s="3">
        <f t="shared" si="26"/>
        <v>259.59842299999997</v>
      </c>
      <c r="G328" s="3">
        <f t="shared" si="27"/>
        <v>2.3333333333333322E-3</v>
      </c>
      <c r="H328" s="3"/>
    </row>
    <row r="329" spans="1:8" x14ac:dyDescent="0.25">
      <c r="A329" s="1">
        <v>14</v>
      </c>
      <c r="B329" s="1">
        <v>12</v>
      </c>
      <c r="C329" s="1">
        <v>19440</v>
      </c>
      <c r="D329" s="3">
        <f t="shared" si="28"/>
        <v>6</v>
      </c>
      <c r="E329" s="3">
        <f t="shared" si="29"/>
        <v>3</v>
      </c>
      <c r="F329" s="3">
        <f t="shared" si="26"/>
        <v>280.79013099999992</v>
      </c>
      <c r="G329" s="3">
        <f t="shared" si="27"/>
        <v>2.5238095238095228E-3</v>
      </c>
      <c r="H329" s="3"/>
    </row>
    <row r="330" spans="1:8" x14ac:dyDescent="0.25">
      <c r="A330" s="1">
        <v>14</v>
      </c>
      <c r="B330" s="1">
        <v>13</v>
      </c>
      <c r="C330" s="1">
        <v>19500</v>
      </c>
      <c r="D330" s="3">
        <f t="shared" si="28"/>
        <v>6</v>
      </c>
      <c r="E330" s="3">
        <f t="shared" si="29"/>
        <v>3</v>
      </c>
      <c r="F330" s="3">
        <f t="shared" si="26"/>
        <v>291.38598499999995</v>
      </c>
      <c r="G330" s="3">
        <f t="shared" si="27"/>
        <v>2.6190476190476181E-3</v>
      </c>
      <c r="H330" s="3"/>
    </row>
    <row r="331" spans="1:8" x14ac:dyDescent="0.25">
      <c r="A331" s="1">
        <v>14</v>
      </c>
      <c r="B331" s="1">
        <v>14</v>
      </c>
      <c r="C331" s="1">
        <v>19560</v>
      </c>
      <c r="D331" s="3">
        <f t="shared" si="28"/>
        <v>6</v>
      </c>
      <c r="E331" s="3">
        <f t="shared" si="29"/>
        <v>3</v>
      </c>
      <c r="F331" s="3">
        <f t="shared" si="26"/>
        <v>291.38598499999995</v>
      </c>
      <c r="G331" s="3">
        <f t="shared" si="27"/>
        <v>2.6190476190476181E-3</v>
      </c>
      <c r="H331" s="3"/>
    </row>
    <row r="332" spans="1:8" x14ac:dyDescent="0.25">
      <c r="A332" s="1">
        <v>14</v>
      </c>
      <c r="B332" s="1">
        <v>15</v>
      </c>
      <c r="C332" s="1">
        <v>19620</v>
      </c>
      <c r="D332" s="3">
        <f t="shared" si="28"/>
        <v>6</v>
      </c>
      <c r="E332" s="3">
        <f t="shared" si="29"/>
        <v>3</v>
      </c>
      <c r="F332" s="3">
        <f t="shared" si="26"/>
        <v>286.08805799999993</v>
      </c>
      <c r="G332" s="3">
        <f t="shared" si="27"/>
        <v>2.5714285714285704E-3</v>
      </c>
      <c r="H332" s="3"/>
    </row>
    <row r="333" spans="1:8" x14ac:dyDescent="0.25">
      <c r="A333" s="1">
        <v>14</v>
      </c>
      <c r="B333" s="1">
        <v>16</v>
      </c>
      <c r="C333" s="1">
        <v>19680</v>
      </c>
      <c r="D333" s="3">
        <f t="shared" si="28"/>
        <v>6</v>
      </c>
      <c r="E333" s="3">
        <f t="shared" si="29"/>
        <v>3</v>
      </c>
      <c r="F333" s="3">
        <f t="shared" si="26"/>
        <v>280.79013099999992</v>
      </c>
      <c r="G333" s="3">
        <f t="shared" si="27"/>
        <v>2.5238095238095228E-3</v>
      </c>
      <c r="H333" s="3"/>
    </row>
    <row r="334" spans="1:8" x14ac:dyDescent="0.25">
      <c r="A334" s="1">
        <v>14</v>
      </c>
      <c r="B334" s="1">
        <v>17</v>
      </c>
      <c r="C334" s="1">
        <v>19740</v>
      </c>
      <c r="D334" s="3">
        <f t="shared" si="28"/>
        <v>6</v>
      </c>
      <c r="E334" s="3">
        <f t="shared" si="29"/>
        <v>3</v>
      </c>
      <c r="F334" s="3">
        <f t="shared" si="26"/>
        <v>275.49220399999996</v>
      </c>
      <c r="G334" s="3">
        <f t="shared" si="27"/>
        <v>2.4761904761904751E-3</v>
      </c>
      <c r="H334" s="3"/>
    </row>
    <row r="335" spans="1:8" x14ac:dyDescent="0.25">
      <c r="A335" s="1">
        <v>14</v>
      </c>
      <c r="B335" s="1">
        <v>18</v>
      </c>
      <c r="C335" s="1">
        <v>19800</v>
      </c>
      <c r="D335" s="3">
        <f t="shared" si="28"/>
        <v>6</v>
      </c>
      <c r="E335" s="3">
        <f t="shared" si="29"/>
        <v>3</v>
      </c>
      <c r="F335" s="3">
        <f t="shared" si="26"/>
        <v>254.30049599999995</v>
      </c>
      <c r="G335" s="3">
        <f t="shared" si="27"/>
        <v>2.285714285714285E-3</v>
      </c>
      <c r="H335" s="3"/>
    </row>
    <row r="336" spans="1:8" x14ac:dyDescent="0.25">
      <c r="A336" s="1">
        <v>14</v>
      </c>
      <c r="B336" s="1">
        <v>19</v>
      </c>
      <c r="C336" s="1">
        <v>19860</v>
      </c>
      <c r="D336" s="3">
        <f t="shared" si="28"/>
        <v>6</v>
      </c>
      <c r="E336" s="3">
        <f t="shared" si="29"/>
        <v>3</v>
      </c>
      <c r="F336" s="3">
        <f t="shared" si="26"/>
        <v>233.10878799999998</v>
      </c>
      <c r="G336" s="3">
        <f t="shared" si="27"/>
        <v>2.0952380952380945E-3</v>
      </c>
      <c r="H336" s="3"/>
    </row>
    <row r="337" spans="1:8" x14ac:dyDescent="0.25">
      <c r="A337" s="1">
        <v>14</v>
      </c>
      <c r="B337" s="1">
        <v>20</v>
      </c>
      <c r="C337" s="1">
        <v>19920</v>
      </c>
      <c r="D337" s="3">
        <f t="shared" si="28"/>
        <v>6</v>
      </c>
      <c r="E337" s="3">
        <f t="shared" si="29"/>
        <v>3</v>
      </c>
      <c r="F337" s="3">
        <f t="shared" si="26"/>
        <v>233.10878799999998</v>
      </c>
      <c r="G337" s="3">
        <f t="shared" si="27"/>
        <v>2.0952380952380945E-3</v>
      </c>
      <c r="H337" s="3"/>
    </row>
    <row r="338" spans="1:8" x14ac:dyDescent="0.25">
      <c r="A338" s="1">
        <v>14</v>
      </c>
      <c r="B338" s="1">
        <v>21</v>
      </c>
      <c r="C338" s="1">
        <v>19980</v>
      </c>
      <c r="D338" s="3">
        <f t="shared" si="28"/>
        <v>6</v>
      </c>
      <c r="E338" s="3">
        <f t="shared" si="29"/>
        <v>3</v>
      </c>
      <c r="F338" s="3">
        <f t="shared" si="26"/>
        <v>227.81086099999996</v>
      </c>
      <c r="G338" s="3">
        <f t="shared" si="27"/>
        <v>2.0476190476190468E-3</v>
      </c>
      <c r="H338" s="3"/>
    </row>
    <row r="339" spans="1:8" x14ac:dyDescent="0.25">
      <c r="A339" s="1">
        <v>14</v>
      </c>
      <c r="B339" s="1">
        <v>22</v>
      </c>
      <c r="C339" s="1">
        <v>20040</v>
      </c>
      <c r="D339" s="3">
        <f t="shared" si="28"/>
        <v>6</v>
      </c>
      <c r="E339" s="3">
        <f t="shared" si="29"/>
        <v>3</v>
      </c>
      <c r="F339" s="3">
        <f t="shared" si="26"/>
        <v>222.51293399999997</v>
      </c>
      <c r="G339" s="3">
        <f t="shared" si="27"/>
        <v>1.9999999999999996E-3</v>
      </c>
      <c r="H339" s="3"/>
    </row>
    <row r="340" spans="1:8" x14ac:dyDescent="0.25">
      <c r="A340" s="1">
        <v>14</v>
      </c>
      <c r="B340" s="1">
        <v>23</v>
      </c>
      <c r="C340" s="1">
        <v>20100</v>
      </c>
      <c r="D340" s="3">
        <f t="shared" si="28"/>
        <v>6</v>
      </c>
      <c r="E340" s="3">
        <f t="shared" si="29"/>
        <v>3</v>
      </c>
      <c r="F340" s="3">
        <f t="shared" si="26"/>
        <v>206.61915299999998</v>
      </c>
      <c r="G340" s="3">
        <f t="shared" si="27"/>
        <v>1.8571428571428567E-3</v>
      </c>
      <c r="H340" s="3"/>
    </row>
    <row r="341" spans="1:8" x14ac:dyDescent="0.25">
      <c r="A341" s="1">
        <v>15</v>
      </c>
      <c r="B341" s="1">
        <v>0</v>
      </c>
      <c r="C341" s="1">
        <v>20160</v>
      </c>
      <c r="D341" s="3">
        <f t="shared" si="28"/>
        <v>7</v>
      </c>
      <c r="E341" s="3">
        <f t="shared" si="29"/>
        <v>3</v>
      </c>
      <c r="F341" s="3">
        <f t="shared" ref="F341:F364" si="30">VLOOKUP(B341,T_S_comp_hour,3,0)*VLOOKUP(D341,T_S_comp_weekday,3,0)*VLOOKUP(E341,T_S_comp_WoW,2,0)*$Y$5</f>
        <v>173.55544799999998</v>
      </c>
      <c r="G341" s="3">
        <f t="shared" ref="G341:G364" si="31">VLOOKUP(B341,T_SED_comp_hour,3,0)*VLOOKUP(D341,T_SED_comp_weekday,3,0)*VLOOKUP(E341,T_SED_comp_WoW,3,0)</f>
        <v>1.5714285714285711E-3</v>
      </c>
      <c r="H341" s="3"/>
    </row>
    <row r="342" spans="1:8" x14ac:dyDescent="0.25">
      <c r="A342" s="1">
        <v>15</v>
      </c>
      <c r="B342" s="1">
        <v>1</v>
      </c>
      <c r="C342" s="1">
        <v>20220</v>
      </c>
      <c r="D342" s="3">
        <f t="shared" si="28"/>
        <v>7</v>
      </c>
      <c r="E342" s="3">
        <f t="shared" si="29"/>
        <v>3</v>
      </c>
      <c r="F342" s="3">
        <f t="shared" si="30"/>
        <v>168.29619199999996</v>
      </c>
      <c r="G342" s="3">
        <f t="shared" si="31"/>
        <v>1.5238095238095232E-3</v>
      </c>
      <c r="H342" s="3"/>
    </row>
    <row r="343" spans="1:8" x14ac:dyDescent="0.25">
      <c r="A343" s="1">
        <v>15</v>
      </c>
      <c r="B343" s="1">
        <v>2</v>
      </c>
      <c r="C343" s="1">
        <v>20280</v>
      </c>
      <c r="D343" s="3">
        <f t="shared" si="28"/>
        <v>7</v>
      </c>
      <c r="E343" s="3">
        <f t="shared" si="29"/>
        <v>3</v>
      </c>
      <c r="F343" s="3">
        <f t="shared" si="30"/>
        <v>157.77767999999998</v>
      </c>
      <c r="G343" s="3">
        <f t="shared" si="31"/>
        <v>1.4285714285714279E-3</v>
      </c>
      <c r="H343" s="3"/>
    </row>
    <row r="344" spans="1:8" x14ac:dyDescent="0.25">
      <c r="A344" s="1">
        <v>15</v>
      </c>
      <c r="B344" s="1">
        <v>3</v>
      </c>
      <c r="C344" s="1">
        <v>20340</v>
      </c>
      <c r="D344" s="3">
        <f t="shared" si="28"/>
        <v>7</v>
      </c>
      <c r="E344" s="3">
        <f t="shared" si="29"/>
        <v>3</v>
      </c>
      <c r="F344" s="3">
        <f t="shared" si="30"/>
        <v>152.51842399999998</v>
      </c>
      <c r="G344" s="3">
        <f t="shared" si="31"/>
        <v>1.3809523809523805E-3</v>
      </c>
      <c r="H344" s="3"/>
    </row>
    <row r="345" spans="1:8" x14ac:dyDescent="0.25">
      <c r="A345" s="1">
        <v>15</v>
      </c>
      <c r="B345" s="1">
        <v>4</v>
      </c>
      <c r="C345" s="1">
        <v>20400</v>
      </c>
      <c r="D345" s="3">
        <f t="shared" si="28"/>
        <v>7</v>
      </c>
      <c r="E345" s="3">
        <f t="shared" si="29"/>
        <v>3</v>
      </c>
      <c r="F345" s="3">
        <f t="shared" si="30"/>
        <v>147.25916799999996</v>
      </c>
      <c r="G345" s="3">
        <f t="shared" si="31"/>
        <v>1.3333333333333331E-3</v>
      </c>
      <c r="H345" s="3"/>
    </row>
    <row r="346" spans="1:8" x14ac:dyDescent="0.25">
      <c r="A346" s="1">
        <v>15</v>
      </c>
      <c r="B346" s="1">
        <v>5</v>
      </c>
      <c r="C346" s="1">
        <v>20460</v>
      </c>
      <c r="D346" s="3">
        <f t="shared" si="28"/>
        <v>7</v>
      </c>
      <c r="E346" s="3">
        <f t="shared" si="29"/>
        <v>3</v>
      </c>
      <c r="F346" s="3">
        <f t="shared" si="30"/>
        <v>141.99991199999997</v>
      </c>
      <c r="G346" s="3">
        <f t="shared" si="31"/>
        <v>1.2857142857142852E-3</v>
      </c>
      <c r="H346" s="3"/>
    </row>
    <row r="347" spans="1:8" x14ac:dyDescent="0.25">
      <c r="A347" s="1">
        <v>15</v>
      </c>
      <c r="B347" s="1">
        <v>6</v>
      </c>
      <c r="C347" s="1">
        <v>20520</v>
      </c>
      <c r="D347" s="3">
        <f t="shared" si="28"/>
        <v>7</v>
      </c>
      <c r="E347" s="3">
        <f t="shared" si="29"/>
        <v>3</v>
      </c>
      <c r="F347" s="3">
        <f t="shared" si="30"/>
        <v>147.25916799999996</v>
      </c>
      <c r="G347" s="3">
        <f t="shared" si="31"/>
        <v>1.3333333333333331E-3</v>
      </c>
      <c r="H347" s="3"/>
    </row>
    <row r="348" spans="1:8" x14ac:dyDescent="0.25">
      <c r="A348" s="1">
        <v>15</v>
      </c>
      <c r="B348" s="1">
        <v>7</v>
      </c>
      <c r="C348" s="1">
        <v>20580</v>
      </c>
      <c r="D348" s="3">
        <f t="shared" si="28"/>
        <v>7</v>
      </c>
      <c r="E348" s="3">
        <f t="shared" si="29"/>
        <v>3</v>
      </c>
      <c r="F348" s="3">
        <f t="shared" si="30"/>
        <v>184.07395999999997</v>
      </c>
      <c r="G348" s="3">
        <f t="shared" si="31"/>
        <v>1.6666666666666663E-3</v>
      </c>
      <c r="H348" s="3"/>
    </row>
    <row r="349" spans="1:8" x14ac:dyDescent="0.25">
      <c r="A349" s="1">
        <v>15</v>
      </c>
      <c r="B349" s="1">
        <v>8</v>
      </c>
      <c r="C349" s="1">
        <v>20640</v>
      </c>
      <c r="D349" s="3">
        <f t="shared" si="28"/>
        <v>7</v>
      </c>
      <c r="E349" s="3">
        <f t="shared" si="29"/>
        <v>3</v>
      </c>
      <c r="F349" s="3">
        <f t="shared" si="30"/>
        <v>210.37024</v>
      </c>
      <c r="G349" s="3">
        <f t="shared" si="31"/>
        <v>1.9047619047619043E-3</v>
      </c>
      <c r="H349" s="3"/>
    </row>
    <row r="350" spans="1:8" x14ac:dyDescent="0.25">
      <c r="A350" s="1">
        <v>15</v>
      </c>
      <c r="B350" s="1">
        <v>9</v>
      </c>
      <c r="C350" s="1">
        <v>20700</v>
      </c>
      <c r="D350" s="3">
        <f t="shared" si="28"/>
        <v>7</v>
      </c>
      <c r="E350" s="3">
        <f t="shared" si="29"/>
        <v>3</v>
      </c>
      <c r="F350" s="3">
        <f t="shared" si="30"/>
        <v>220.88875200000001</v>
      </c>
      <c r="G350" s="3">
        <f t="shared" si="31"/>
        <v>1.9999999999999996E-3</v>
      </c>
      <c r="H350" s="3"/>
    </row>
    <row r="351" spans="1:8" x14ac:dyDescent="0.25">
      <c r="A351" s="1">
        <v>15</v>
      </c>
      <c r="B351" s="1">
        <v>10</v>
      </c>
      <c r="C351" s="1">
        <v>20760</v>
      </c>
      <c r="D351" s="3">
        <f t="shared" si="28"/>
        <v>7</v>
      </c>
      <c r="E351" s="3">
        <f t="shared" si="29"/>
        <v>3</v>
      </c>
      <c r="F351" s="3">
        <f t="shared" si="30"/>
        <v>236.66651999999999</v>
      </c>
      <c r="G351" s="3">
        <f t="shared" si="31"/>
        <v>2.1428571428571421E-3</v>
      </c>
      <c r="H351" s="3"/>
    </row>
    <row r="352" spans="1:8" x14ac:dyDescent="0.25">
      <c r="A352" s="1">
        <v>15</v>
      </c>
      <c r="B352" s="1">
        <v>11</v>
      </c>
      <c r="C352" s="1">
        <v>20820</v>
      </c>
      <c r="D352" s="3">
        <f t="shared" si="28"/>
        <v>7</v>
      </c>
      <c r="E352" s="3">
        <f t="shared" si="29"/>
        <v>3</v>
      </c>
      <c r="F352" s="3">
        <f t="shared" si="30"/>
        <v>257.70354399999997</v>
      </c>
      <c r="G352" s="3">
        <f t="shared" si="31"/>
        <v>2.3333333333333322E-3</v>
      </c>
      <c r="H352" s="3"/>
    </row>
    <row r="353" spans="1:8" x14ac:dyDescent="0.25">
      <c r="A353" s="1">
        <v>15</v>
      </c>
      <c r="B353" s="1">
        <v>12</v>
      </c>
      <c r="C353" s="1">
        <v>20880</v>
      </c>
      <c r="D353" s="3">
        <f t="shared" si="28"/>
        <v>7</v>
      </c>
      <c r="E353" s="3">
        <f t="shared" si="29"/>
        <v>3</v>
      </c>
      <c r="F353" s="3">
        <f t="shared" si="30"/>
        <v>278.74056799999994</v>
      </c>
      <c r="G353" s="3">
        <f t="shared" si="31"/>
        <v>2.5238095238095228E-3</v>
      </c>
      <c r="H353" s="3"/>
    </row>
    <row r="354" spans="1:8" x14ac:dyDescent="0.25">
      <c r="A354" s="1">
        <v>15</v>
      </c>
      <c r="B354" s="1">
        <v>13</v>
      </c>
      <c r="C354" s="1">
        <v>20940</v>
      </c>
      <c r="D354" s="3">
        <f t="shared" si="28"/>
        <v>7</v>
      </c>
      <c r="E354" s="3">
        <f t="shared" si="29"/>
        <v>3</v>
      </c>
      <c r="F354" s="3">
        <f t="shared" si="30"/>
        <v>289.25907999999993</v>
      </c>
      <c r="G354" s="3">
        <f t="shared" si="31"/>
        <v>2.6190476190476181E-3</v>
      </c>
      <c r="H354" s="3"/>
    </row>
    <row r="355" spans="1:8" x14ac:dyDescent="0.25">
      <c r="A355" s="1">
        <v>15</v>
      </c>
      <c r="B355" s="1">
        <v>14</v>
      </c>
      <c r="C355" s="1">
        <v>21000</v>
      </c>
      <c r="D355" s="3">
        <f t="shared" si="28"/>
        <v>7</v>
      </c>
      <c r="E355" s="3">
        <f t="shared" si="29"/>
        <v>3</v>
      </c>
      <c r="F355" s="3">
        <f t="shared" si="30"/>
        <v>289.25907999999993</v>
      </c>
      <c r="G355" s="3">
        <f t="shared" si="31"/>
        <v>2.6190476190476181E-3</v>
      </c>
      <c r="H355" s="3"/>
    </row>
    <row r="356" spans="1:8" x14ac:dyDescent="0.25">
      <c r="A356" s="1">
        <v>15</v>
      </c>
      <c r="B356" s="1">
        <v>15</v>
      </c>
      <c r="C356" s="1">
        <v>21060</v>
      </c>
      <c r="D356" s="3">
        <f t="shared" si="28"/>
        <v>7</v>
      </c>
      <c r="E356" s="3">
        <f t="shared" si="29"/>
        <v>3</v>
      </c>
      <c r="F356" s="3">
        <f t="shared" si="30"/>
        <v>283.99982399999993</v>
      </c>
      <c r="G356" s="3">
        <f t="shared" si="31"/>
        <v>2.5714285714285704E-3</v>
      </c>
      <c r="H356" s="3"/>
    </row>
    <row r="357" spans="1:8" x14ac:dyDescent="0.25">
      <c r="A357" s="1">
        <v>15</v>
      </c>
      <c r="B357" s="1">
        <v>16</v>
      </c>
      <c r="C357" s="1">
        <v>21120</v>
      </c>
      <c r="D357" s="3">
        <f t="shared" si="28"/>
        <v>7</v>
      </c>
      <c r="E357" s="3">
        <f t="shared" si="29"/>
        <v>3</v>
      </c>
      <c r="F357" s="3">
        <f t="shared" si="30"/>
        <v>278.74056799999994</v>
      </c>
      <c r="G357" s="3">
        <f t="shared" si="31"/>
        <v>2.5238095238095228E-3</v>
      </c>
      <c r="H357" s="3"/>
    </row>
    <row r="358" spans="1:8" x14ac:dyDescent="0.25">
      <c r="A358" s="1">
        <v>15</v>
      </c>
      <c r="B358" s="1">
        <v>17</v>
      </c>
      <c r="C358" s="1">
        <v>21180</v>
      </c>
      <c r="D358" s="3">
        <f t="shared" si="28"/>
        <v>7</v>
      </c>
      <c r="E358" s="3">
        <f t="shared" si="29"/>
        <v>3</v>
      </c>
      <c r="F358" s="3">
        <f t="shared" si="30"/>
        <v>273.48131199999995</v>
      </c>
      <c r="G358" s="3">
        <f t="shared" si="31"/>
        <v>2.4761904761904751E-3</v>
      </c>
      <c r="H358" s="3"/>
    </row>
    <row r="359" spans="1:8" x14ac:dyDescent="0.25">
      <c r="A359" s="1">
        <v>15</v>
      </c>
      <c r="B359" s="1">
        <v>18</v>
      </c>
      <c r="C359" s="1">
        <v>21240</v>
      </c>
      <c r="D359" s="3">
        <f t="shared" si="28"/>
        <v>7</v>
      </c>
      <c r="E359" s="3">
        <f t="shared" si="29"/>
        <v>3</v>
      </c>
      <c r="F359" s="3">
        <f t="shared" si="30"/>
        <v>252.44428799999997</v>
      </c>
      <c r="G359" s="3">
        <f t="shared" si="31"/>
        <v>2.285714285714285E-3</v>
      </c>
      <c r="H359" s="3"/>
    </row>
    <row r="360" spans="1:8" x14ac:dyDescent="0.25">
      <c r="A360" s="1">
        <v>15</v>
      </c>
      <c r="B360" s="1">
        <v>19</v>
      </c>
      <c r="C360" s="1">
        <v>21300</v>
      </c>
      <c r="D360" s="3">
        <f t="shared" si="28"/>
        <v>7</v>
      </c>
      <c r="E360" s="3">
        <f t="shared" si="29"/>
        <v>3</v>
      </c>
      <c r="F360" s="3">
        <f t="shared" si="30"/>
        <v>231.40726399999997</v>
      </c>
      <c r="G360" s="3">
        <f t="shared" si="31"/>
        <v>2.0952380952380945E-3</v>
      </c>
      <c r="H360" s="3"/>
    </row>
    <row r="361" spans="1:8" x14ac:dyDescent="0.25">
      <c r="A361" s="1">
        <v>15</v>
      </c>
      <c r="B361" s="1">
        <v>20</v>
      </c>
      <c r="C361" s="1">
        <v>21360</v>
      </c>
      <c r="D361" s="3">
        <f t="shared" si="28"/>
        <v>7</v>
      </c>
      <c r="E361" s="3">
        <f t="shared" si="29"/>
        <v>3</v>
      </c>
      <c r="F361" s="3">
        <f t="shared" si="30"/>
        <v>231.40726399999997</v>
      </c>
      <c r="G361" s="3">
        <f t="shared" si="31"/>
        <v>2.0952380952380945E-3</v>
      </c>
      <c r="H361" s="3"/>
    </row>
    <row r="362" spans="1:8" x14ac:dyDescent="0.25">
      <c r="A362" s="1">
        <v>15</v>
      </c>
      <c r="B362" s="1">
        <v>21</v>
      </c>
      <c r="C362" s="1">
        <v>21420</v>
      </c>
      <c r="D362" s="3">
        <f t="shared" si="28"/>
        <v>7</v>
      </c>
      <c r="E362" s="3">
        <f t="shared" si="29"/>
        <v>3</v>
      </c>
      <c r="F362" s="3">
        <f t="shared" si="30"/>
        <v>226.14800799999998</v>
      </c>
      <c r="G362" s="3">
        <f t="shared" si="31"/>
        <v>2.0476190476190468E-3</v>
      </c>
      <c r="H362" s="3"/>
    </row>
    <row r="363" spans="1:8" x14ac:dyDescent="0.25">
      <c r="A363" s="1">
        <v>15</v>
      </c>
      <c r="B363" s="1">
        <v>22</v>
      </c>
      <c r="C363" s="1">
        <v>21480</v>
      </c>
      <c r="D363" s="3">
        <f t="shared" si="28"/>
        <v>7</v>
      </c>
      <c r="E363" s="3">
        <f t="shared" si="29"/>
        <v>3</v>
      </c>
      <c r="F363" s="3">
        <f t="shared" si="30"/>
        <v>220.88875200000001</v>
      </c>
      <c r="G363" s="3">
        <f t="shared" si="31"/>
        <v>1.9999999999999996E-3</v>
      </c>
      <c r="H363" s="3"/>
    </row>
    <row r="364" spans="1:8" x14ac:dyDescent="0.25">
      <c r="A364" s="1">
        <v>15</v>
      </c>
      <c r="B364" s="1">
        <v>23</v>
      </c>
      <c r="C364" s="1">
        <v>21540</v>
      </c>
      <c r="D364" s="3">
        <f t="shared" si="28"/>
        <v>7</v>
      </c>
      <c r="E364" s="3">
        <f t="shared" si="29"/>
        <v>3</v>
      </c>
      <c r="F364" s="3">
        <f t="shared" si="30"/>
        <v>205.110984</v>
      </c>
      <c r="G364" s="3">
        <f t="shared" si="31"/>
        <v>1.8571428571428567E-3</v>
      </c>
      <c r="H364" s="3"/>
    </row>
  </sheetData>
  <sheetProtection sheet="1" objects="1" scenarios="1"/>
  <mergeCells count="2">
    <mergeCell ref="J1:Y1"/>
    <mergeCell ref="AB1:A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4CF7-1CAE-4790-9E45-285B84A8B859}">
  <sheetPr>
    <tabColor theme="9" tint="0.79998168889431442"/>
  </sheetPr>
  <dimension ref="A1:G363"/>
  <sheetViews>
    <sheetView showGridLines="0" workbookViewId="0">
      <selection activeCell="J12" sqref="J12"/>
    </sheetView>
  </sheetViews>
  <sheetFormatPr defaultColWidth="8.85546875" defaultRowHeight="15" x14ac:dyDescent="0.25"/>
  <cols>
    <col min="6" max="7" width="21.85546875" style="3" customWidth="1"/>
  </cols>
  <sheetData>
    <row r="1" spans="1:7" x14ac:dyDescent="0.25">
      <c r="A1" s="7" t="s">
        <v>30</v>
      </c>
      <c r="B1" s="8"/>
      <c r="C1" s="8"/>
    </row>
    <row r="3" spans="1:7" x14ac:dyDescent="0.25">
      <c r="A3" s="1" t="s">
        <v>25</v>
      </c>
      <c r="B3" s="1" t="s">
        <v>14</v>
      </c>
      <c r="C3" s="1" t="s">
        <v>26</v>
      </c>
      <c r="D3" s="1" t="s">
        <v>35</v>
      </c>
      <c r="E3" s="1" t="s">
        <v>36</v>
      </c>
      <c r="F3" s="12" t="s">
        <v>47</v>
      </c>
      <c r="G3" s="12" t="s">
        <v>51</v>
      </c>
    </row>
    <row r="4" spans="1:7" x14ac:dyDescent="0.25">
      <c r="A4" s="1">
        <v>1</v>
      </c>
      <c r="B4" s="1">
        <v>0</v>
      </c>
      <c r="C4" s="1">
        <v>0</v>
      </c>
      <c r="D4" s="3">
        <f>IF(MOD(A4,7)=0,7,MOD(A4,7))</f>
        <v>1</v>
      </c>
      <c r="E4" s="3">
        <f>CEILING((C4+0.001)/(7*24*60),1)</f>
        <v>1</v>
      </c>
      <c r="F4" s="38">
        <v>176</v>
      </c>
      <c r="G4" s="40">
        <v>1.5938558272456335E-3</v>
      </c>
    </row>
    <row r="5" spans="1:7" x14ac:dyDescent="0.25">
      <c r="A5" s="1">
        <v>1</v>
      </c>
      <c r="B5" s="1">
        <v>1</v>
      </c>
      <c r="C5" s="1">
        <v>60</v>
      </c>
      <c r="D5" s="3">
        <f t="shared" ref="D5:D68" si="0">IF(MOD(A5,7)=0,7,MOD(A5,7))</f>
        <v>1</v>
      </c>
      <c r="E5" s="3">
        <f t="shared" ref="E5:E68" si="1">CEILING((C5+0.001)/(7*24*60),1)</f>
        <v>1</v>
      </c>
      <c r="F5" s="38">
        <v>167</v>
      </c>
      <c r="G5" s="40">
        <v>1.5127753577905685E-3</v>
      </c>
    </row>
    <row r="6" spans="1:7" x14ac:dyDescent="0.25">
      <c r="A6" s="1">
        <v>1</v>
      </c>
      <c r="B6" s="1">
        <v>2</v>
      </c>
      <c r="C6" s="1">
        <v>120</v>
      </c>
      <c r="D6" s="3">
        <f t="shared" si="0"/>
        <v>1</v>
      </c>
      <c r="E6" s="3">
        <f t="shared" si="1"/>
        <v>1</v>
      </c>
      <c r="F6" s="38">
        <v>157</v>
      </c>
      <c r="G6" s="40">
        <v>1.424977465720774E-3</v>
      </c>
    </row>
    <row r="7" spans="1:7" x14ac:dyDescent="0.25">
      <c r="A7" s="1">
        <v>1</v>
      </c>
      <c r="B7" s="1">
        <v>3</v>
      </c>
      <c r="C7" s="1">
        <v>180</v>
      </c>
      <c r="D7" s="3">
        <f t="shared" si="0"/>
        <v>1</v>
      </c>
      <c r="E7" s="3">
        <f t="shared" si="1"/>
        <v>1</v>
      </c>
      <c r="F7" s="38">
        <v>152</v>
      </c>
      <c r="G7" s="40">
        <v>1.3767770122220498E-3</v>
      </c>
    </row>
    <row r="8" spans="1:7" x14ac:dyDescent="0.25">
      <c r="A8" s="1">
        <v>1</v>
      </c>
      <c r="B8" s="1">
        <v>4</v>
      </c>
      <c r="C8" s="1">
        <v>240</v>
      </c>
      <c r="D8" s="3">
        <f t="shared" si="0"/>
        <v>1</v>
      </c>
      <c r="E8" s="3">
        <f t="shared" si="1"/>
        <v>1</v>
      </c>
      <c r="F8" s="38">
        <v>148</v>
      </c>
      <c r="G8" s="40">
        <v>1.340066886880111E-3</v>
      </c>
    </row>
    <row r="9" spans="1:7" x14ac:dyDescent="0.25">
      <c r="A9" s="1">
        <v>1</v>
      </c>
      <c r="B9" s="1">
        <v>5</v>
      </c>
      <c r="C9" s="1">
        <v>300</v>
      </c>
      <c r="D9" s="3">
        <f t="shared" si="0"/>
        <v>1</v>
      </c>
      <c r="E9" s="3">
        <f t="shared" si="1"/>
        <v>1</v>
      </c>
      <c r="F9" s="38">
        <v>142</v>
      </c>
      <c r="G9" s="40">
        <v>1.2900986905880422E-3</v>
      </c>
    </row>
    <row r="10" spans="1:7" x14ac:dyDescent="0.25">
      <c r="A10" s="1">
        <v>1</v>
      </c>
      <c r="B10" s="1">
        <v>6</v>
      </c>
      <c r="C10" s="1">
        <v>360</v>
      </c>
      <c r="D10" s="3">
        <f t="shared" si="0"/>
        <v>1</v>
      </c>
      <c r="E10" s="3">
        <f t="shared" si="1"/>
        <v>1</v>
      </c>
      <c r="F10" s="38">
        <v>149</v>
      </c>
      <c r="G10" s="40">
        <v>1.3563301205789466E-3</v>
      </c>
    </row>
    <row r="11" spans="1:7" x14ac:dyDescent="0.25">
      <c r="A11" s="1">
        <v>1</v>
      </c>
      <c r="B11" s="1">
        <v>7</v>
      </c>
      <c r="C11" s="1">
        <v>420</v>
      </c>
      <c r="D11" s="3">
        <f t="shared" si="0"/>
        <v>1</v>
      </c>
      <c r="E11" s="3">
        <f t="shared" si="1"/>
        <v>1</v>
      </c>
      <c r="F11" s="38">
        <v>181</v>
      </c>
      <c r="G11" s="40">
        <v>1.6466524120070723E-3</v>
      </c>
    </row>
    <row r="12" spans="1:7" x14ac:dyDescent="0.25">
      <c r="A12" s="1">
        <v>1</v>
      </c>
      <c r="B12" s="1">
        <v>8</v>
      </c>
      <c r="C12" s="1">
        <v>480</v>
      </c>
      <c r="D12" s="3">
        <f t="shared" si="0"/>
        <v>1</v>
      </c>
      <c r="E12" s="3">
        <f t="shared" si="1"/>
        <v>1</v>
      </c>
      <c r="F12" s="38">
        <v>209</v>
      </c>
      <c r="G12" s="40">
        <v>1.8953148982718679E-3</v>
      </c>
    </row>
    <row r="13" spans="1:7" x14ac:dyDescent="0.25">
      <c r="A13" s="1">
        <v>1</v>
      </c>
      <c r="B13" s="1">
        <v>9</v>
      </c>
      <c r="C13" s="1">
        <v>540</v>
      </c>
      <c r="D13" s="3">
        <f t="shared" si="0"/>
        <v>1</v>
      </c>
      <c r="E13" s="3">
        <f t="shared" si="1"/>
        <v>1</v>
      </c>
      <c r="F13" s="38">
        <v>221</v>
      </c>
      <c r="G13" s="40">
        <v>2.0042667791021129E-3</v>
      </c>
    </row>
    <row r="14" spans="1:7" x14ac:dyDescent="0.25">
      <c r="A14" s="1">
        <v>1</v>
      </c>
      <c r="B14" s="1">
        <v>10</v>
      </c>
      <c r="C14" s="1">
        <v>600</v>
      </c>
      <c r="D14" s="3">
        <f t="shared" si="0"/>
        <v>1</v>
      </c>
      <c r="E14" s="3">
        <f t="shared" si="1"/>
        <v>1</v>
      </c>
      <c r="F14" s="38">
        <v>238</v>
      </c>
      <c r="G14" s="40">
        <v>2.1624797591070868E-3</v>
      </c>
    </row>
    <row r="15" spans="1:7" x14ac:dyDescent="0.25">
      <c r="A15" s="1">
        <v>1</v>
      </c>
      <c r="B15" s="1">
        <v>11</v>
      </c>
      <c r="C15" s="1">
        <v>660</v>
      </c>
      <c r="D15" s="3">
        <f t="shared" si="0"/>
        <v>1</v>
      </c>
      <c r="E15" s="3">
        <f t="shared" si="1"/>
        <v>1</v>
      </c>
      <c r="F15" s="38">
        <v>257</v>
      </c>
      <c r="G15" s="40">
        <v>2.329531453078819E-3</v>
      </c>
    </row>
    <row r="16" spans="1:7" x14ac:dyDescent="0.25">
      <c r="A16" s="1">
        <v>1</v>
      </c>
      <c r="B16" s="1">
        <v>12</v>
      </c>
      <c r="C16" s="1">
        <v>720</v>
      </c>
      <c r="D16" s="3">
        <f t="shared" si="0"/>
        <v>1</v>
      </c>
      <c r="E16" s="3">
        <f t="shared" si="1"/>
        <v>1</v>
      </c>
      <c r="F16" s="38">
        <v>279</v>
      </c>
      <c r="G16" s="40">
        <v>2.5303470344035682E-3</v>
      </c>
    </row>
    <row r="17" spans="1:7" x14ac:dyDescent="0.25">
      <c r="A17" s="1">
        <v>1</v>
      </c>
      <c r="B17" s="1">
        <v>13</v>
      </c>
      <c r="C17" s="1">
        <v>780</v>
      </c>
      <c r="D17" s="3">
        <f t="shared" si="0"/>
        <v>1</v>
      </c>
      <c r="E17" s="3">
        <f t="shared" si="1"/>
        <v>1</v>
      </c>
      <c r="F17" s="38">
        <v>286</v>
      </c>
      <c r="G17" s="40">
        <v>2.6015870689756401E-3</v>
      </c>
    </row>
    <row r="18" spans="1:7" x14ac:dyDescent="0.25">
      <c r="A18" s="1">
        <v>1</v>
      </c>
      <c r="B18" s="1">
        <v>14</v>
      </c>
      <c r="C18" s="1">
        <v>840</v>
      </c>
      <c r="D18" s="3">
        <f t="shared" si="0"/>
        <v>1</v>
      </c>
      <c r="E18" s="3">
        <f t="shared" si="1"/>
        <v>1</v>
      </c>
      <c r="F18" s="38">
        <v>286</v>
      </c>
      <c r="G18" s="40">
        <v>2.5972266367520367E-3</v>
      </c>
    </row>
    <row r="19" spans="1:7" x14ac:dyDescent="0.25">
      <c r="A19" s="1">
        <v>1</v>
      </c>
      <c r="B19" s="1">
        <v>15</v>
      </c>
      <c r="C19" s="1">
        <v>900</v>
      </c>
      <c r="D19" s="3">
        <f t="shared" si="0"/>
        <v>1</v>
      </c>
      <c r="E19" s="3">
        <f t="shared" si="1"/>
        <v>1</v>
      </c>
      <c r="F19" s="38">
        <v>284</v>
      </c>
      <c r="G19" s="40">
        <v>2.5792865442113744E-3</v>
      </c>
    </row>
    <row r="20" spans="1:7" x14ac:dyDescent="0.25">
      <c r="A20" s="1">
        <v>1</v>
      </c>
      <c r="B20" s="1">
        <v>16</v>
      </c>
      <c r="C20" s="1">
        <v>960</v>
      </c>
      <c r="D20" s="3">
        <f t="shared" si="0"/>
        <v>1</v>
      </c>
      <c r="E20" s="3">
        <f t="shared" si="1"/>
        <v>1</v>
      </c>
      <c r="F20" s="38">
        <v>278</v>
      </c>
      <c r="G20" s="40">
        <v>2.521068612985687E-3</v>
      </c>
    </row>
    <row r="21" spans="1:7" x14ac:dyDescent="0.25">
      <c r="A21" s="1">
        <v>1</v>
      </c>
      <c r="B21" s="1">
        <v>17</v>
      </c>
      <c r="C21" s="1">
        <v>1020</v>
      </c>
      <c r="D21" s="3">
        <f t="shared" si="0"/>
        <v>1</v>
      </c>
      <c r="E21" s="3">
        <f t="shared" si="1"/>
        <v>1</v>
      </c>
      <c r="F21" s="38">
        <v>272</v>
      </c>
      <c r="G21" s="40">
        <v>2.4694777575524872E-3</v>
      </c>
    </row>
    <row r="22" spans="1:7" x14ac:dyDescent="0.25">
      <c r="A22" s="1">
        <v>1</v>
      </c>
      <c r="B22" s="1">
        <v>18</v>
      </c>
      <c r="C22" s="1">
        <v>1080</v>
      </c>
      <c r="D22" s="3">
        <f t="shared" si="0"/>
        <v>1</v>
      </c>
      <c r="E22" s="3">
        <f t="shared" si="1"/>
        <v>1</v>
      </c>
      <c r="F22" s="38">
        <v>251</v>
      </c>
      <c r="G22" s="40">
        <v>2.2793275577476322E-3</v>
      </c>
    </row>
    <row r="23" spans="1:7" x14ac:dyDescent="0.25">
      <c r="A23" s="1">
        <v>1</v>
      </c>
      <c r="B23" s="1">
        <v>19</v>
      </c>
      <c r="C23" s="1">
        <v>1140</v>
      </c>
      <c r="D23" s="3">
        <f t="shared" si="0"/>
        <v>1</v>
      </c>
      <c r="E23" s="3">
        <f t="shared" si="1"/>
        <v>1</v>
      </c>
      <c r="F23" s="38">
        <v>233</v>
      </c>
      <c r="G23" s="40">
        <v>2.1146917789268086E-3</v>
      </c>
    </row>
    <row r="24" spans="1:7" x14ac:dyDescent="0.25">
      <c r="A24" s="1">
        <v>1</v>
      </c>
      <c r="B24" s="1">
        <v>20</v>
      </c>
      <c r="C24" s="1">
        <v>1200</v>
      </c>
      <c r="D24" s="3">
        <f t="shared" si="0"/>
        <v>1</v>
      </c>
      <c r="E24" s="3">
        <f t="shared" si="1"/>
        <v>1</v>
      </c>
      <c r="F24" s="38">
        <v>231</v>
      </c>
      <c r="G24" s="40">
        <v>2.0954823072390589E-3</v>
      </c>
    </row>
    <row r="25" spans="1:7" x14ac:dyDescent="0.25">
      <c r="A25" s="1">
        <v>1</v>
      </c>
      <c r="B25" s="1">
        <v>21</v>
      </c>
      <c r="C25" s="1">
        <v>1260</v>
      </c>
      <c r="D25" s="3">
        <f t="shared" si="0"/>
        <v>1</v>
      </c>
      <c r="E25" s="3">
        <f t="shared" si="1"/>
        <v>1</v>
      </c>
      <c r="F25" s="38">
        <v>228</v>
      </c>
      <c r="G25" s="40">
        <v>2.0663145511487565E-3</v>
      </c>
    </row>
    <row r="26" spans="1:7" x14ac:dyDescent="0.25">
      <c r="A26" s="1">
        <v>1</v>
      </c>
      <c r="B26" s="1">
        <v>22</v>
      </c>
      <c r="C26" s="1">
        <v>1320</v>
      </c>
      <c r="D26" s="3">
        <f t="shared" si="0"/>
        <v>1</v>
      </c>
      <c r="E26" s="3">
        <f t="shared" si="1"/>
        <v>1</v>
      </c>
      <c r="F26" s="38">
        <v>218</v>
      </c>
      <c r="G26" s="40">
        <v>1.9833484893807801E-3</v>
      </c>
    </row>
    <row r="27" spans="1:7" x14ac:dyDescent="0.25">
      <c r="A27" s="1">
        <v>1</v>
      </c>
      <c r="B27" s="1">
        <v>23</v>
      </c>
      <c r="C27" s="1">
        <v>1380</v>
      </c>
      <c r="D27" s="3">
        <f t="shared" si="0"/>
        <v>1</v>
      </c>
      <c r="E27" s="3">
        <f t="shared" si="1"/>
        <v>1</v>
      </c>
      <c r="F27" s="38">
        <v>203</v>
      </c>
      <c r="G27" s="40">
        <v>1.8477626171307081E-3</v>
      </c>
    </row>
    <row r="28" spans="1:7" x14ac:dyDescent="0.25">
      <c r="A28" s="1">
        <v>2</v>
      </c>
      <c r="B28" s="1">
        <v>0</v>
      </c>
      <c r="C28" s="1">
        <v>1440</v>
      </c>
      <c r="D28" s="3">
        <f t="shared" si="0"/>
        <v>2</v>
      </c>
      <c r="E28" s="3">
        <f t="shared" si="1"/>
        <v>1</v>
      </c>
      <c r="F28" s="38">
        <v>188</v>
      </c>
      <c r="G28" s="40">
        <v>1.5938558272456335E-3</v>
      </c>
    </row>
    <row r="29" spans="1:7" x14ac:dyDescent="0.25">
      <c r="A29" s="1">
        <v>2</v>
      </c>
      <c r="B29" s="1">
        <v>1</v>
      </c>
      <c r="C29" s="1">
        <v>1500</v>
      </c>
      <c r="D29" s="3">
        <f t="shared" si="0"/>
        <v>2</v>
      </c>
      <c r="E29" s="3">
        <f t="shared" si="1"/>
        <v>1</v>
      </c>
      <c r="F29" s="38">
        <v>178</v>
      </c>
      <c r="G29" s="40">
        <v>1.5127753577905685E-3</v>
      </c>
    </row>
    <row r="30" spans="1:7" x14ac:dyDescent="0.25">
      <c r="A30" s="1">
        <v>2</v>
      </c>
      <c r="B30" s="1">
        <v>2</v>
      </c>
      <c r="C30" s="1">
        <v>1560</v>
      </c>
      <c r="D30" s="3">
        <f t="shared" si="0"/>
        <v>2</v>
      </c>
      <c r="E30" s="3">
        <f t="shared" si="1"/>
        <v>1</v>
      </c>
      <c r="F30" s="38">
        <v>168</v>
      </c>
      <c r="G30" s="40">
        <v>1.424977465720774E-3</v>
      </c>
    </row>
    <row r="31" spans="1:7" x14ac:dyDescent="0.25">
      <c r="A31" s="1">
        <v>2</v>
      </c>
      <c r="B31" s="1">
        <v>3</v>
      </c>
      <c r="C31" s="1">
        <v>1620</v>
      </c>
      <c r="D31" s="3">
        <f t="shared" si="0"/>
        <v>2</v>
      </c>
      <c r="E31" s="3">
        <f t="shared" si="1"/>
        <v>1</v>
      </c>
      <c r="F31" s="38">
        <v>162</v>
      </c>
      <c r="G31" s="40">
        <v>1.3767770122220498E-3</v>
      </c>
    </row>
    <row r="32" spans="1:7" x14ac:dyDescent="0.25">
      <c r="A32" s="1">
        <v>2</v>
      </c>
      <c r="B32" s="1">
        <v>4</v>
      </c>
      <c r="C32" s="1">
        <v>1680</v>
      </c>
      <c r="D32" s="3">
        <f t="shared" si="0"/>
        <v>2</v>
      </c>
      <c r="E32" s="3">
        <f t="shared" si="1"/>
        <v>1</v>
      </c>
      <c r="F32" s="38">
        <v>158</v>
      </c>
      <c r="G32" s="40">
        <v>1.340066886880111E-3</v>
      </c>
    </row>
    <row r="33" spans="1:7" x14ac:dyDescent="0.25">
      <c r="A33" s="1">
        <v>2</v>
      </c>
      <c r="B33" s="1">
        <v>5</v>
      </c>
      <c r="C33" s="1">
        <v>1740</v>
      </c>
      <c r="D33" s="3">
        <f t="shared" si="0"/>
        <v>2</v>
      </c>
      <c r="E33" s="3">
        <f t="shared" si="1"/>
        <v>1</v>
      </c>
      <c r="F33" s="38">
        <v>152</v>
      </c>
      <c r="G33" s="40">
        <v>1.2900986905880422E-3</v>
      </c>
    </row>
    <row r="34" spans="1:7" x14ac:dyDescent="0.25">
      <c r="A34" s="1">
        <v>2</v>
      </c>
      <c r="B34" s="1">
        <v>6</v>
      </c>
      <c r="C34" s="1">
        <v>1800</v>
      </c>
      <c r="D34" s="3">
        <f t="shared" si="0"/>
        <v>2</v>
      </c>
      <c r="E34" s="3">
        <f t="shared" si="1"/>
        <v>1</v>
      </c>
      <c r="F34" s="38">
        <v>160</v>
      </c>
      <c r="G34" s="40">
        <v>1.3563301205789466E-3</v>
      </c>
    </row>
    <row r="35" spans="1:7" x14ac:dyDescent="0.25">
      <c r="A35" s="1">
        <v>2</v>
      </c>
      <c r="B35" s="1">
        <v>7</v>
      </c>
      <c r="C35" s="1">
        <v>1860</v>
      </c>
      <c r="D35" s="3">
        <f t="shared" si="0"/>
        <v>2</v>
      </c>
      <c r="E35" s="3">
        <f t="shared" si="1"/>
        <v>1</v>
      </c>
      <c r="F35" s="38">
        <v>194</v>
      </c>
      <c r="G35" s="40">
        <v>1.6466524120070723E-3</v>
      </c>
    </row>
    <row r="36" spans="1:7" x14ac:dyDescent="0.25">
      <c r="A36" s="1">
        <v>2</v>
      </c>
      <c r="B36" s="1">
        <v>8</v>
      </c>
      <c r="C36" s="1">
        <v>1920</v>
      </c>
      <c r="D36" s="3">
        <f t="shared" si="0"/>
        <v>2</v>
      </c>
      <c r="E36" s="3">
        <f t="shared" si="1"/>
        <v>1</v>
      </c>
      <c r="F36" s="38">
        <v>223</v>
      </c>
      <c r="G36" s="40">
        <v>1.8953148982718679E-3</v>
      </c>
    </row>
    <row r="37" spans="1:7" x14ac:dyDescent="0.25">
      <c r="A37" s="1">
        <v>2</v>
      </c>
      <c r="B37" s="1">
        <v>9</v>
      </c>
      <c r="C37" s="1">
        <v>1980</v>
      </c>
      <c r="D37" s="3">
        <f t="shared" si="0"/>
        <v>2</v>
      </c>
      <c r="E37" s="3">
        <f t="shared" si="1"/>
        <v>1</v>
      </c>
      <c r="F37" s="38">
        <v>236</v>
      </c>
      <c r="G37" s="40">
        <v>2.0042667791021129E-3</v>
      </c>
    </row>
    <row r="38" spans="1:7" x14ac:dyDescent="0.25">
      <c r="A38" s="1">
        <v>2</v>
      </c>
      <c r="B38" s="1">
        <v>10</v>
      </c>
      <c r="C38" s="1">
        <v>2040</v>
      </c>
      <c r="D38" s="3">
        <f t="shared" si="0"/>
        <v>2</v>
      </c>
      <c r="E38" s="3">
        <f t="shared" si="1"/>
        <v>1</v>
      </c>
      <c r="F38" s="38">
        <v>254</v>
      </c>
      <c r="G38" s="40">
        <v>2.1624797591070868E-3</v>
      </c>
    </row>
    <row r="39" spans="1:7" x14ac:dyDescent="0.25">
      <c r="A39" s="1">
        <v>2</v>
      </c>
      <c r="B39" s="1">
        <v>11</v>
      </c>
      <c r="C39" s="1">
        <v>2100</v>
      </c>
      <c r="D39" s="3">
        <f t="shared" si="0"/>
        <v>2</v>
      </c>
      <c r="E39" s="3">
        <f t="shared" si="1"/>
        <v>1</v>
      </c>
      <c r="F39" s="38">
        <v>274</v>
      </c>
      <c r="G39" s="40">
        <v>2.329531453078819E-3</v>
      </c>
    </row>
    <row r="40" spans="1:7" x14ac:dyDescent="0.25">
      <c r="A40" s="1">
        <v>2</v>
      </c>
      <c r="B40" s="1">
        <v>12</v>
      </c>
      <c r="C40" s="1">
        <v>2160</v>
      </c>
      <c r="D40" s="3">
        <f t="shared" si="0"/>
        <v>2</v>
      </c>
      <c r="E40" s="3">
        <f t="shared" si="1"/>
        <v>1</v>
      </c>
      <c r="F40" s="38">
        <v>298</v>
      </c>
      <c r="G40" s="40">
        <v>2.5303470344035682E-3</v>
      </c>
    </row>
    <row r="41" spans="1:7" x14ac:dyDescent="0.25">
      <c r="A41" s="1">
        <v>2</v>
      </c>
      <c r="B41" s="1">
        <v>13</v>
      </c>
      <c r="C41" s="1">
        <v>2220</v>
      </c>
      <c r="D41" s="3">
        <f t="shared" si="0"/>
        <v>2</v>
      </c>
      <c r="E41" s="3">
        <f t="shared" si="1"/>
        <v>1</v>
      </c>
      <c r="F41" s="38">
        <v>306</v>
      </c>
      <c r="G41" s="40">
        <v>2.6015870689756401E-3</v>
      </c>
    </row>
    <row r="42" spans="1:7" x14ac:dyDescent="0.25">
      <c r="A42" s="1">
        <v>2</v>
      </c>
      <c r="B42" s="1">
        <v>14</v>
      </c>
      <c r="C42" s="1">
        <v>2280</v>
      </c>
      <c r="D42" s="3">
        <f t="shared" si="0"/>
        <v>2</v>
      </c>
      <c r="E42" s="3">
        <f t="shared" si="1"/>
        <v>1</v>
      </c>
      <c r="F42" s="38">
        <v>306</v>
      </c>
      <c r="G42" s="40">
        <v>2.5972266367520367E-3</v>
      </c>
    </row>
    <row r="43" spans="1:7" x14ac:dyDescent="0.25">
      <c r="A43" s="1">
        <v>2</v>
      </c>
      <c r="B43" s="1">
        <v>15</v>
      </c>
      <c r="C43" s="1">
        <v>2340</v>
      </c>
      <c r="D43" s="3">
        <f t="shared" si="0"/>
        <v>2</v>
      </c>
      <c r="E43" s="3">
        <f t="shared" si="1"/>
        <v>1</v>
      </c>
      <c r="F43" s="38">
        <v>303</v>
      </c>
      <c r="G43" s="40">
        <v>2.5792865442113744E-3</v>
      </c>
    </row>
    <row r="44" spans="1:7" x14ac:dyDescent="0.25">
      <c r="A44" s="1">
        <v>2</v>
      </c>
      <c r="B44" s="1">
        <v>16</v>
      </c>
      <c r="C44" s="1">
        <v>2400</v>
      </c>
      <c r="D44" s="3">
        <f t="shared" si="0"/>
        <v>2</v>
      </c>
      <c r="E44" s="3">
        <f t="shared" si="1"/>
        <v>1</v>
      </c>
      <c r="F44" s="38">
        <v>297</v>
      </c>
      <c r="G44" s="40">
        <v>2.521068612985687E-3</v>
      </c>
    </row>
    <row r="45" spans="1:7" x14ac:dyDescent="0.25">
      <c r="A45" s="1">
        <v>2</v>
      </c>
      <c r="B45" s="1">
        <v>17</v>
      </c>
      <c r="C45" s="1">
        <v>2460</v>
      </c>
      <c r="D45" s="3">
        <f t="shared" si="0"/>
        <v>2</v>
      </c>
      <c r="E45" s="3">
        <f t="shared" si="1"/>
        <v>1</v>
      </c>
      <c r="F45" s="38">
        <v>291</v>
      </c>
      <c r="G45" s="40">
        <v>2.4694777575524872E-3</v>
      </c>
    </row>
    <row r="46" spans="1:7" x14ac:dyDescent="0.25">
      <c r="A46" s="1">
        <v>2</v>
      </c>
      <c r="B46" s="1">
        <v>18</v>
      </c>
      <c r="C46" s="1">
        <v>2520</v>
      </c>
      <c r="D46" s="3">
        <f t="shared" si="0"/>
        <v>2</v>
      </c>
      <c r="E46" s="3">
        <f t="shared" si="1"/>
        <v>1</v>
      </c>
      <c r="F46" s="38">
        <v>268</v>
      </c>
      <c r="G46" s="40">
        <v>2.2793275577476322E-3</v>
      </c>
    </row>
    <row r="47" spans="1:7" x14ac:dyDescent="0.25">
      <c r="A47" s="1">
        <v>2</v>
      </c>
      <c r="B47" s="1">
        <v>19</v>
      </c>
      <c r="C47" s="1">
        <v>2580</v>
      </c>
      <c r="D47" s="3">
        <f t="shared" si="0"/>
        <v>2</v>
      </c>
      <c r="E47" s="3">
        <f t="shared" si="1"/>
        <v>1</v>
      </c>
      <c r="F47" s="38">
        <v>249</v>
      </c>
      <c r="G47" s="40">
        <v>2.1146917789268086E-3</v>
      </c>
    </row>
    <row r="48" spans="1:7" x14ac:dyDescent="0.25">
      <c r="A48" s="1">
        <v>2</v>
      </c>
      <c r="B48" s="1">
        <v>20</v>
      </c>
      <c r="C48" s="1">
        <v>2640</v>
      </c>
      <c r="D48" s="3">
        <f t="shared" si="0"/>
        <v>2</v>
      </c>
      <c r="E48" s="3">
        <f t="shared" si="1"/>
        <v>1</v>
      </c>
      <c r="F48" s="38">
        <v>247</v>
      </c>
      <c r="G48" s="40">
        <v>2.0954823072390589E-3</v>
      </c>
    </row>
    <row r="49" spans="1:7" x14ac:dyDescent="0.25">
      <c r="A49" s="1">
        <v>2</v>
      </c>
      <c r="B49" s="1">
        <v>21</v>
      </c>
      <c r="C49" s="1">
        <v>2700</v>
      </c>
      <c r="D49" s="3">
        <f t="shared" si="0"/>
        <v>2</v>
      </c>
      <c r="E49" s="3">
        <f t="shared" si="1"/>
        <v>1</v>
      </c>
      <c r="F49" s="38">
        <v>243</v>
      </c>
      <c r="G49" s="40">
        <v>2.0663145511487565E-3</v>
      </c>
    </row>
    <row r="50" spans="1:7" x14ac:dyDescent="0.25">
      <c r="A50" s="1">
        <v>2</v>
      </c>
      <c r="B50" s="1">
        <v>22</v>
      </c>
      <c r="C50" s="1">
        <v>2760</v>
      </c>
      <c r="D50" s="3">
        <f t="shared" si="0"/>
        <v>2</v>
      </c>
      <c r="E50" s="3">
        <f t="shared" si="1"/>
        <v>1</v>
      </c>
      <c r="F50" s="38">
        <v>233</v>
      </c>
      <c r="G50" s="40">
        <v>1.9833484893807801E-3</v>
      </c>
    </row>
    <row r="51" spans="1:7" x14ac:dyDescent="0.25">
      <c r="A51" s="1">
        <v>2</v>
      </c>
      <c r="B51" s="1">
        <v>23</v>
      </c>
      <c r="C51" s="1">
        <v>2820</v>
      </c>
      <c r="D51" s="3">
        <f t="shared" si="0"/>
        <v>2</v>
      </c>
      <c r="E51" s="3">
        <f t="shared" si="1"/>
        <v>1</v>
      </c>
      <c r="F51" s="38">
        <v>217</v>
      </c>
      <c r="G51" s="40">
        <v>1.8477626171307081E-3</v>
      </c>
    </row>
    <row r="52" spans="1:7" x14ac:dyDescent="0.25">
      <c r="A52" s="1">
        <v>3</v>
      </c>
      <c r="B52" s="1">
        <v>0</v>
      </c>
      <c r="C52" s="1">
        <v>2880</v>
      </c>
      <c r="D52" s="3">
        <f t="shared" si="0"/>
        <v>3</v>
      </c>
      <c r="E52" s="3">
        <f t="shared" si="1"/>
        <v>1</v>
      </c>
      <c r="F52" s="38">
        <v>197</v>
      </c>
      <c r="G52" s="40">
        <v>1.5938558272456335E-3</v>
      </c>
    </row>
    <row r="53" spans="1:7" x14ac:dyDescent="0.25">
      <c r="A53" s="1">
        <v>3</v>
      </c>
      <c r="B53" s="1">
        <v>1</v>
      </c>
      <c r="C53" s="1">
        <v>2940</v>
      </c>
      <c r="D53" s="3">
        <f t="shared" si="0"/>
        <v>3</v>
      </c>
      <c r="E53" s="3">
        <f t="shared" si="1"/>
        <v>1</v>
      </c>
      <c r="F53" s="38">
        <v>187</v>
      </c>
      <c r="G53" s="40">
        <v>1.5127753577905685E-3</v>
      </c>
    </row>
    <row r="54" spans="1:7" x14ac:dyDescent="0.25">
      <c r="A54" s="1">
        <v>3</v>
      </c>
      <c r="B54" s="1">
        <v>2</v>
      </c>
      <c r="C54" s="1">
        <v>3000</v>
      </c>
      <c r="D54" s="3">
        <f t="shared" si="0"/>
        <v>3</v>
      </c>
      <c r="E54" s="3">
        <f t="shared" si="1"/>
        <v>1</v>
      </c>
      <c r="F54" s="38">
        <v>176</v>
      </c>
      <c r="G54" s="40">
        <v>1.424977465720774E-3</v>
      </c>
    </row>
    <row r="55" spans="1:7" x14ac:dyDescent="0.25">
      <c r="A55" s="1">
        <v>3</v>
      </c>
      <c r="B55" s="1">
        <v>3</v>
      </c>
      <c r="C55" s="1">
        <v>3060</v>
      </c>
      <c r="D55" s="3">
        <f t="shared" si="0"/>
        <v>3</v>
      </c>
      <c r="E55" s="3">
        <f t="shared" si="1"/>
        <v>1</v>
      </c>
      <c r="F55" s="38">
        <v>170</v>
      </c>
      <c r="G55" s="40">
        <v>1.3767770122220498E-3</v>
      </c>
    </row>
    <row r="56" spans="1:7" x14ac:dyDescent="0.25">
      <c r="A56" s="1">
        <v>3</v>
      </c>
      <c r="B56" s="1">
        <v>4</v>
      </c>
      <c r="C56" s="1">
        <v>3120</v>
      </c>
      <c r="D56" s="3">
        <f t="shared" si="0"/>
        <v>3</v>
      </c>
      <c r="E56" s="3">
        <f t="shared" si="1"/>
        <v>1</v>
      </c>
      <c r="F56" s="38">
        <v>165</v>
      </c>
      <c r="G56" s="40">
        <v>1.340066886880111E-3</v>
      </c>
    </row>
    <row r="57" spans="1:7" x14ac:dyDescent="0.25">
      <c r="A57" s="1">
        <v>3</v>
      </c>
      <c r="B57" s="1">
        <v>5</v>
      </c>
      <c r="C57" s="1">
        <v>3180</v>
      </c>
      <c r="D57" s="3">
        <f t="shared" si="0"/>
        <v>3</v>
      </c>
      <c r="E57" s="3">
        <f t="shared" si="1"/>
        <v>1</v>
      </c>
      <c r="F57" s="38">
        <v>159</v>
      </c>
      <c r="G57" s="40">
        <v>1.2900986905880422E-3</v>
      </c>
    </row>
    <row r="58" spans="1:7" x14ac:dyDescent="0.25">
      <c r="A58" s="1">
        <v>3</v>
      </c>
      <c r="B58" s="1">
        <v>6</v>
      </c>
      <c r="C58" s="1">
        <v>3240</v>
      </c>
      <c r="D58" s="3">
        <f t="shared" si="0"/>
        <v>3</v>
      </c>
      <c r="E58" s="3">
        <f t="shared" si="1"/>
        <v>1</v>
      </c>
      <c r="F58" s="38">
        <v>167</v>
      </c>
      <c r="G58" s="40">
        <v>1.3563301205789466E-3</v>
      </c>
    </row>
    <row r="59" spans="1:7" x14ac:dyDescent="0.25">
      <c r="A59" s="1">
        <v>3</v>
      </c>
      <c r="B59" s="1">
        <v>7</v>
      </c>
      <c r="C59" s="1">
        <v>3300</v>
      </c>
      <c r="D59" s="3">
        <f t="shared" si="0"/>
        <v>3</v>
      </c>
      <c r="E59" s="3">
        <f t="shared" si="1"/>
        <v>1</v>
      </c>
      <c r="F59" s="38">
        <v>203</v>
      </c>
      <c r="G59" s="40">
        <v>1.6466524120070723E-3</v>
      </c>
    </row>
    <row r="60" spans="1:7" x14ac:dyDescent="0.25">
      <c r="A60" s="1">
        <v>3</v>
      </c>
      <c r="B60" s="1">
        <v>8</v>
      </c>
      <c r="C60" s="1">
        <v>3360</v>
      </c>
      <c r="D60" s="3">
        <f t="shared" si="0"/>
        <v>3</v>
      </c>
      <c r="E60" s="3">
        <f t="shared" si="1"/>
        <v>1</v>
      </c>
      <c r="F60" s="38">
        <v>234</v>
      </c>
      <c r="G60" s="40">
        <v>1.8953148982718679E-3</v>
      </c>
    </row>
    <row r="61" spans="1:7" x14ac:dyDescent="0.25">
      <c r="A61" s="1">
        <v>3</v>
      </c>
      <c r="B61" s="1">
        <v>9</v>
      </c>
      <c r="C61" s="1">
        <v>3420</v>
      </c>
      <c r="D61" s="3">
        <f t="shared" si="0"/>
        <v>3</v>
      </c>
      <c r="E61" s="3">
        <f t="shared" si="1"/>
        <v>1</v>
      </c>
      <c r="F61" s="38">
        <v>247</v>
      </c>
      <c r="G61" s="40">
        <v>2.0042667791021129E-3</v>
      </c>
    </row>
    <row r="62" spans="1:7" x14ac:dyDescent="0.25">
      <c r="A62" s="1">
        <v>3</v>
      </c>
      <c r="B62" s="1">
        <v>10</v>
      </c>
      <c r="C62" s="1">
        <v>3480</v>
      </c>
      <c r="D62" s="3">
        <f t="shared" si="0"/>
        <v>3</v>
      </c>
      <c r="E62" s="3">
        <f t="shared" si="1"/>
        <v>1</v>
      </c>
      <c r="F62" s="38">
        <v>267</v>
      </c>
      <c r="G62" s="40">
        <v>2.1624797591070868E-3</v>
      </c>
    </row>
    <row r="63" spans="1:7" x14ac:dyDescent="0.25">
      <c r="A63" s="1">
        <v>3</v>
      </c>
      <c r="B63" s="1">
        <v>11</v>
      </c>
      <c r="C63" s="1">
        <v>3540</v>
      </c>
      <c r="D63" s="3">
        <f t="shared" si="0"/>
        <v>3</v>
      </c>
      <c r="E63" s="3">
        <f t="shared" si="1"/>
        <v>1</v>
      </c>
      <c r="F63" s="38">
        <v>288</v>
      </c>
      <c r="G63" s="40">
        <v>2.329531453078819E-3</v>
      </c>
    </row>
    <row r="64" spans="1:7" x14ac:dyDescent="0.25">
      <c r="A64" s="1">
        <v>3</v>
      </c>
      <c r="B64" s="1">
        <v>12</v>
      </c>
      <c r="C64" s="1">
        <v>3600</v>
      </c>
      <c r="D64" s="3">
        <f t="shared" si="0"/>
        <v>3</v>
      </c>
      <c r="E64" s="3">
        <f t="shared" si="1"/>
        <v>1</v>
      </c>
      <c r="F64" s="38">
        <v>312</v>
      </c>
      <c r="G64" s="40">
        <v>2.5303470344035682E-3</v>
      </c>
    </row>
    <row r="65" spans="1:7" x14ac:dyDescent="0.25">
      <c r="A65" s="1">
        <v>3</v>
      </c>
      <c r="B65" s="1">
        <v>13</v>
      </c>
      <c r="C65" s="1">
        <v>3660</v>
      </c>
      <c r="D65" s="3">
        <f t="shared" si="0"/>
        <v>3</v>
      </c>
      <c r="E65" s="3">
        <f t="shared" si="1"/>
        <v>1</v>
      </c>
      <c r="F65" s="38">
        <v>321</v>
      </c>
      <c r="G65" s="40">
        <v>2.6015870689756401E-3</v>
      </c>
    </row>
    <row r="66" spans="1:7" x14ac:dyDescent="0.25">
      <c r="A66" s="1">
        <v>3</v>
      </c>
      <c r="B66" s="1">
        <v>14</v>
      </c>
      <c r="C66" s="1">
        <v>3720</v>
      </c>
      <c r="D66" s="3">
        <f t="shared" si="0"/>
        <v>3</v>
      </c>
      <c r="E66" s="3">
        <f t="shared" si="1"/>
        <v>1</v>
      </c>
      <c r="F66" s="38">
        <v>321</v>
      </c>
      <c r="G66" s="40">
        <v>2.5972266367520367E-3</v>
      </c>
    </row>
    <row r="67" spans="1:7" x14ac:dyDescent="0.25">
      <c r="A67" s="1">
        <v>3</v>
      </c>
      <c r="B67" s="1">
        <v>15</v>
      </c>
      <c r="C67" s="1">
        <v>3780</v>
      </c>
      <c r="D67" s="3">
        <f t="shared" si="0"/>
        <v>3</v>
      </c>
      <c r="E67" s="3">
        <f t="shared" si="1"/>
        <v>1</v>
      </c>
      <c r="F67" s="38">
        <v>318</v>
      </c>
      <c r="G67" s="40">
        <v>2.5792865442113744E-3</v>
      </c>
    </row>
    <row r="68" spans="1:7" x14ac:dyDescent="0.25">
      <c r="A68" s="1">
        <v>3</v>
      </c>
      <c r="B68" s="1">
        <v>16</v>
      </c>
      <c r="C68" s="1">
        <v>3840</v>
      </c>
      <c r="D68" s="3">
        <f t="shared" si="0"/>
        <v>3</v>
      </c>
      <c r="E68" s="3">
        <f t="shared" si="1"/>
        <v>1</v>
      </c>
      <c r="F68" s="38">
        <v>311</v>
      </c>
      <c r="G68" s="40">
        <v>2.521068612985687E-3</v>
      </c>
    </row>
    <row r="69" spans="1:7" x14ac:dyDescent="0.25">
      <c r="A69" s="1">
        <v>3</v>
      </c>
      <c r="B69" s="1">
        <v>17</v>
      </c>
      <c r="C69" s="1">
        <v>3900</v>
      </c>
      <c r="D69" s="3">
        <f t="shared" ref="D69:D132" si="2">IF(MOD(A69,7)=0,7,MOD(A69,7))</f>
        <v>3</v>
      </c>
      <c r="E69" s="3">
        <f t="shared" ref="E69:E132" si="3">CEILING((C69+0.001)/(7*24*60),1)</f>
        <v>1</v>
      </c>
      <c r="F69" s="38">
        <v>305</v>
      </c>
      <c r="G69" s="40">
        <v>2.4694777575524872E-3</v>
      </c>
    </row>
    <row r="70" spans="1:7" x14ac:dyDescent="0.25">
      <c r="A70" s="1">
        <v>3</v>
      </c>
      <c r="B70" s="1">
        <v>18</v>
      </c>
      <c r="C70" s="1">
        <v>3960</v>
      </c>
      <c r="D70" s="3">
        <f t="shared" si="2"/>
        <v>3</v>
      </c>
      <c r="E70" s="3">
        <f t="shared" si="3"/>
        <v>1</v>
      </c>
      <c r="F70" s="38">
        <v>281</v>
      </c>
      <c r="G70" s="40">
        <v>2.2793275577476322E-3</v>
      </c>
    </row>
    <row r="71" spans="1:7" x14ac:dyDescent="0.25">
      <c r="A71" s="1">
        <v>3</v>
      </c>
      <c r="B71" s="1">
        <v>19</v>
      </c>
      <c r="C71" s="1">
        <v>4020</v>
      </c>
      <c r="D71" s="3">
        <f t="shared" si="2"/>
        <v>3</v>
      </c>
      <c r="E71" s="3">
        <f t="shared" si="3"/>
        <v>1</v>
      </c>
      <c r="F71" s="38">
        <v>261</v>
      </c>
      <c r="G71" s="40">
        <v>2.1146917789268086E-3</v>
      </c>
    </row>
    <row r="72" spans="1:7" x14ac:dyDescent="0.25">
      <c r="A72" s="1">
        <v>3</v>
      </c>
      <c r="B72" s="1">
        <v>20</v>
      </c>
      <c r="C72" s="1">
        <v>4080</v>
      </c>
      <c r="D72" s="3">
        <f t="shared" si="2"/>
        <v>3</v>
      </c>
      <c r="E72" s="3">
        <f t="shared" si="3"/>
        <v>1</v>
      </c>
      <c r="F72" s="38">
        <v>259</v>
      </c>
      <c r="G72" s="40">
        <v>2.0954823072390589E-3</v>
      </c>
    </row>
    <row r="73" spans="1:7" x14ac:dyDescent="0.25">
      <c r="A73" s="1">
        <v>3</v>
      </c>
      <c r="B73" s="1">
        <v>21</v>
      </c>
      <c r="C73" s="1">
        <v>4140</v>
      </c>
      <c r="D73" s="3">
        <f t="shared" si="2"/>
        <v>3</v>
      </c>
      <c r="E73" s="3">
        <f t="shared" si="3"/>
        <v>1</v>
      </c>
      <c r="F73" s="38">
        <v>255</v>
      </c>
      <c r="G73" s="40">
        <v>2.0663145511487565E-3</v>
      </c>
    </row>
    <row r="74" spans="1:7" x14ac:dyDescent="0.25">
      <c r="A74" s="1">
        <v>3</v>
      </c>
      <c r="B74" s="1">
        <v>22</v>
      </c>
      <c r="C74" s="1">
        <v>4200</v>
      </c>
      <c r="D74" s="3">
        <f t="shared" si="2"/>
        <v>3</v>
      </c>
      <c r="E74" s="3">
        <f t="shared" si="3"/>
        <v>1</v>
      </c>
      <c r="F74" s="38">
        <v>245</v>
      </c>
      <c r="G74" s="40">
        <v>1.9833484893807801E-3</v>
      </c>
    </row>
    <row r="75" spans="1:7" x14ac:dyDescent="0.25">
      <c r="A75" s="1">
        <v>3</v>
      </c>
      <c r="B75" s="1">
        <v>23</v>
      </c>
      <c r="C75" s="1">
        <v>4260</v>
      </c>
      <c r="D75" s="3">
        <f t="shared" si="2"/>
        <v>3</v>
      </c>
      <c r="E75" s="3">
        <f t="shared" si="3"/>
        <v>1</v>
      </c>
      <c r="F75" s="38">
        <v>228</v>
      </c>
      <c r="G75" s="40">
        <v>1.8477626171307081E-3</v>
      </c>
    </row>
    <row r="76" spans="1:7" x14ac:dyDescent="0.25">
      <c r="A76" s="1">
        <v>4</v>
      </c>
      <c r="B76" s="1">
        <v>0</v>
      </c>
      <c r="C76" s="1">
        <v>4320</v>
      </c>
      <c r="D76" s="3">
        <f t="shared" si="2"/>
        <v>4</v>
      </c>
      <c r="E76" s="3">
        <f t="shared" si="3"/>
        <v>1</v>
      </c>
      <c r="F76" s="38">
        <v>189</v>
      </c>
      <c r="G76" s="40">
        <v>1.5938558272456335E-3</v>
      </c>
    </row>
    <row r="77" spans="1:7" x14ac:dyDescent="0.25">
      <c r="A77" s="1">
        <v>4</v>
      </c>
      <c r="B77" s="1">
        <v>1</v>
      </c>
      <c r="C77" s="1">
        <v>4380</v>
      </c>
      <c r="D77" s="3">
        <f t="shared" si="2"/>
        <v>4</v>
      </c>
      <c r="E77" s="3">
        <f t="shared" si="3"/>
        <v>1</v>
      </c>
      <c r="F77" s="38">
        <v>180</v>
      </c>
      <c r="G77" s="40">
        <v>1.5127753577905685E-3</v>
      </c>
    </row>
    <row r="78" spans="1:7" x14ac:dyDescent="0.25">
      <c r="A78" s="1">
        <v>4</v>
      </c>
      <c r="B78" s="1">
        <v>2</v>
      </c>
      <c r="C78" s="1">
        <v>4440</v>
      </c>
      <c r="D78" s="3">
        <f t="shared" si="2"/>
        <v>4</v>
      </c>
      <c r="E78" s="3">
        <f t="shared" si="3"/>
        <v>1</v>
      </c>
      <c r="F78" s="38">
        <v>169</v>
      </c>
      <c r="G78" s="40">
        <v>1.424977465720774E-3</v>
      </c>
    </row>
    <row r="79" spans="1:7" x14ac:dyDescent="0.25">
      <c r="A79" s="1">
        <v>4</v>
      </c>
      <c r="B79" s="1">
        <v>3</v>
      </c>
      <c r="C79" s="1">
        <v>4500</v>
      </c>
      <c r="D79" s="3">
        <f t="shared" si="2"/>
        <v>4</v>
      </c>
      <c r="E79" s="3">
        <f t="shared" si="3"/>
        <v>1</v>
      </c>
      <c r="F79" s="38">
        <v>163</v>
      </c>
      <c r="G79" s="40">
        <v>1.3767770122220498E-3</v>
      </c>
    </row>
    <row r="80" spans="1:7" x14ac:dyDescent="0.25">
      <c r="A80" s="1">
        <v>4</v>
      </c>
      <c r="B80" s="1">
        <v>4</v>
      </c>
      <c r="C80" s="1">
        <v>4560</v>
      </c>
      <c r="D80" s="3">
        <f t="shared" si="2"/>
        <v>4</v>
      </c>
      <c r="E80" s="3">
        <f t="shared" si="3"/>
        <v>1</v>
      </c>
      <c r="F80" s="38">
        <v>159</v>
      </c>
      <c r="G80" s="40">
        <v>1.340066886880111E-3</v>
      </c>
    </row>
    <row r="81" spans="1:7" x14ac:dyDescent="0.25">
      <c r="A81" s="1">
        <v>4</v>
      </c>
      <c r="B81" s="1">
        <v>5</v>
      </c>
      <c r="C81" s="1">
        <v>4620</v>
      </c>
      <c r="D81" s="3">
        <f t="shared" si="2"/>
        <v>4</v>
      </c>
      <c r="E81" s="3">
        <f t="shared" si="3"/>
        <v>1</v>
      </c>
      <c r="F81" s="38">
        <v>153</v>
      </c>
      <c r="G81" s="40">
        <v>1.2900986905880422E-3</v>
      </c>
    </row>
    <row r="82" spans="1:7" x14ac:dyDescent="0.25">
      <c r="A82" s="1">
        <v>4</v>
      </c>
      <c r="B82" s="1">
        <v>6</v>
      </c>
      <c r="C82" s="1">
        <v>4680</v>
      </c>
      <c r="D82" s="3">
        <f t="shared" si="2"/>
        <v>4</v>
      </c>
      <c r="E82" s="3">
        <f t="shared" si="3"/>
        <v>1</v>
      </c>
      <c r="F82" s="38">
        <v>161</v>
      </c>
      <c r="G82" s="40">
        <v>1.3563301205789466E-3</v>
      </c>
    </row>
    <row r="83" spans="1:7" x14ac:dyDescent="0.25">
      <c r="A83" s="1">
        <v>4</v>
      </c>
      <c r="B83" s="1">
        <v>7</v>
      </c>
      <c r="C83" s="1">
        <v>4740</v>
      </c>
      <c r="D83" s="3">
        <f t="shared" si="2"/>
        <v>4</v>
      </c>
      <c r="E83" s="3">
        <f t="shared" si="3"/>
        <v>1</v>
      </c>
      <c r="F83" s="38">
        <v>195</v>
      </c>
      <c r="G83" s="40">
        <v>1.6466524120070723E-3</v>
      </c>
    </row>
    <row r="84" spans="1:7" x14ac:dyDescent="0.25">
      <c r="A84" s="1">
        <v>4</v>
      </c>
      <c r="B84" s="1">
        <v>8</v>
      </c>
      <c r="C84" s="1">
        <v>4800</v>
      </c>
      <c r="D84" s="3">
        <f t="shared" si="2"/>
        <v>4</v>
      </c>
      <c r="E84" s="3">
        <f t="shared" si="3"/>
        <v>1</v>
      </c>
      <c r="F84" s="38">
        <v>225</v>
      </c>
      <c r="G84" s="40">
        <v>1.8953148982718679E-3</v>
      </c>
    </row>
    <row r="85" spans="1:7" x14ac:dyDescent="0.25">
      <c r="A85" s="1">
        <v>4</v>
      </c>
      <c r="B85" s="1">
        <v>9</v>
      </c>
      <c r="C85" s="1">
        <v>4860</v>
      </c>
      <c r="D85" s="3">
        <f t="shared" si="2"/>
        <v>4</v>
      </c>
      <c r="E85" s="3">
        <f t="shared" si="3"/>
        <v>1</v>
      </c>
      <c r="F85" s="38">
        <v>238</v>
      </c>
      <c r="G85" s="40">
        <v>2.0042667791021129E-3</v>
      </c>
    </row>
    <row r="86" spans="1:7" x14ac:dyDescent="0.25">
      <c r="A86" s="1">
        <v>4</v>
      </c>
      <c r="B86" s="1">
        <v>10</v>
      </c>
      <c r="C86" s="1">
        <v>4920</v>
      </c>
      <c r="D86" s="3">
        <f t="shared" si="2"/>
        <v>4</v>
      </c>
      <c r="E86" s="3">
        <f t="shared" si="3"/>
        <v>1</v>
      </c>
      <c r="F86" s="38">
        <v>257</v>
      </c>
      <c r="G86" s="40">
        <v>2.1624797591070868E-3</v>
      </c>
    </row>
    <row r="87" spans="1:7" x14ac:dyDescent="0.25">
      <c r="A87" s="1">
        <v>4</v>
      </c>
      <c r="B87" s="1">
        <v>11</v>
      </c>
      <c r="C87" s="1">
        <v>4980</v>
      </c>
      <c r="D87" s="3">
        <f t="shared" si="2"/>
        <v>4</v>
      </c>
      <c r="E87" s="3">
        <f t="shared" si="3"/>
        <v>1</v>
      </c>
      <c r="F87" s="38">
        <v>277</v>
      </c>
      <c r="G87" s="40">
        <v>2.329531453078819E-3</v>
      </c>
    </row>
    <row r="88" spans="1:7" x14ac:dyDescent="0.25">
      <c r="A88" s="1">
        <v>4</v>
      </c>
      <c r="B88" s="1">
        <v>12</v>
      </c>
      <c r="C88" s="1">
        <v>5040</v>
      </c>
      <c r="D88" s="3">
        <f t="shared" si="2"/>
        <v>4</v>
      </c>
      <c r="E88" s="3">
        <f t="shared" si="3"/>
        <v>1</v>
      </c>
      <c r="F88" s="38">
        <v>300</v>
      </c>
      <c r="G88" s="40">
        <v>2.5303470344035682E-3</v>
      </c>
    </row>
    <row r="89" spans="1:7" x14ac:dyDescent="0.25">
      <c r="A89" s="1">
        <v>4</v>
      </c>
      <c r="B89" s="1">
        <v>13</v>
      </c>
      <c r="C89" s="1">
        <v>5100</v>
      </c>
      <c r="D89" s="3">
        <f t="shared" si="2"/>
        <v>4</v>
      </c>
      <c r="E89" s="3">
        <f t="shared" si="3"/>
        <v>1</v>
      </c>
      <c r="F89" s="38">
        <v>309</v>
      </c>
      <c r="G89" s="40">
        <v>2.6015870689756401E-3</v>
      </c>
    </row>
    <row r="90" spans="1:7" x14ac:dyDescent="0.25">
      <c r="A90" s="1">
        <v>4</v>
      </c>
      <c r="B90" s="1">
        <v>14</v>
      </c>
      <c r="C90" s="1">
        <v>5160</v>
      </c>
      <c r="D90" s="3">
        <f t="shared" si="2"/>
        <v>4</v>
      </c>
      <c r="E90" s="3">
        <f t="shared" si="3"/>
        <v>1</v>
      </c>
      <c r="F90" s="38">
        <v>308</v>
      </c>
      <c r="G90" s="40">
        <v>2.5972266367520367E-3</v>
      </c>
    </row>
    <row r="91" spans="1:7" x14ac:dyDescent="0.25">
      <c r="A91" s="1">
        <v>4</v>
      </c>
      <c r="B91" s="1">
        <v>15</v>
      </c>
      <c r="C91" s="1">
        <v>5220</v>
      </c>
      <c r="D91" s="3">
        <f t="shared" si="2"/>
        <v>4</v>
      </c>
      <c r="E91" s="3">
        <f t="shared" si="3"/>
        <v>1</v>
      </c>
      <c r="F91" s="38">
        <v>306</v>
      </c>
      <c r="G91" s="40">
        <v>2.5792865442113744E-3</v>
      </c>
    </row>
    <row r="92" spans="1:7" x14ac:dyDescent="0.25">
      <c r="A92" s="1">
        <v>4</v>
      </c>
      <c r="B92" s="1">
        <v>16</v>
      </c>
      <c r="C92" s="1">
        <v>5280</v>
      </c>
      <c r="D92" s="3">
        <f t="shared" si="2"/>
        <v>4</v>
      </c>
      <c r="E92" s="3">
        <f t="shared" si="3"/>
        <v>1</v>
      </c>
      <c r="F92" s="38">
        <v>299</v>
      </c>
      <c r="G92" s="40">
        <v>2.521068612985687E-3</v>
      </c>
    </row>
    <row r="93" spans="1:7" x14ac:dyDescent="0.25">
      <c r="A93" s="1">
        <v>4</v>
      </c>
      <c r="B93" s="1">
        <v>17</v>
      </c>
      <c r="C93" s="1">
        <v>5340</v>
      </c>
      <c r="D93" s="3">
        <f t="shared" si="2"/>
        <v>4</v>
      </c>
      <c r="E93" s="3">
        <f t="shared" si="3"/>
        <v>1</v>
      </c>
      <c r="F93" s="38">
        <v>293</v>
      </c>
      <c r="G93" s="40">
        <v>2.4694777575524872E-3</v>
      </c>
    </row>
    <row r="94" spans="1:7" x14ac:dyDescent="0.25">
      <c r="A94" s="1">
        <v>4</v>
      </c>
      <c r="B94" s="1">
        <v>18</v>
      </c>
      <c r="C94" s="1">
        <v>5400</v>
      </c>
      <c r="D94" s="3">
        <f t="shared" si="2"/>
        <v>4</v>
      </c>
      <c r="E94" s="3">
        <f t="shared" si="3"/>
        <v>1</v>
      </c>
      <c r="F94" s="38">
        <v>271</v>
      </c>
      <c r="G94" s="40">
        <v>2.2793275577476322E-3</v>
      </c>
    </row>
    <row r="95" spans="1:7" x14ac:dyDescent="0.25">
      <c r="A95" s="1">
        <v>4</v>
      </c>
      <c r="B95" s="1">
        <v>19</v>
      </c>
      <c r="C95" s="1">
        <v>5460</v>
      </c>
      <c r="D95" s="3">
        <f t="shared" si="2"/>
        <v>4</v>
      </c>
      <c r="E95" s="3">
        <f t="shared" si="3"/>
        <v>1</v>
      </c>
      <c r="F95" s="38">
        <v>251</v>
      </c>
      <c r="G95" s="40">
        <v>2.1146917789268086E-3</v>
      </c>
    </row>
    <row r="96" spans="1:7" x14ac:dyDescent="0.25">
      <c r="A96" s="1">
        <v>4</v>
      </c>
      <c r="B96" s="1">
        <v>20</v>
      </c>
      <c r="C96" s="1">
        <v>5520</v>
      </c>
      <c r="D96" s="3">
        <f t="shared" si="2"/>
        <v>4</v>
      </c>
      <c r="E96" s="3">
        <f t="shared" si="3"/>
        <v>1</v>
      </c>
      <c r="F96" s="38">
        <v>249</v>
      </c>
      <c r="G96" s="40">
        <v>2.0954823072390589E-3</v>
      </c>
    </row>
    <row r="97" spans="1:7" x14ac:dyDescent="0.25">
      <c r="A97" s="1">
        <v>4</v>
      </c>
      <c r="B97" s="1">
        <v>21</v>
      </c>
      <c r="C97" s="1">
        <v>5580</v>
      </c>
      <c r="D97" s="3">
        <f t="shared" si="2"/>
        <v>4</v>
      </c>
      <c r="E97" s="3">
        <f t="shared" si="3"/>
        <v>1</v>
      </c>
      <c r="F97" s="38">
        <v>245</v>
      </c>
      <c r="G97" s="40">
        <v>2.0663145511487565E-3</v>
      </c>
    </row>
    <row r="98" spans="1:7" x14ac:dyDescent="0.25">
      <c r="A98" s="1">
        <v>4</v>
      </c>
      <c r="B98" s="1">
        <v>22</v>
      </c>
      <c r="C98" s="1">
        <v>5640</v>
      </c>
      <c r="D98" s="3">
        <f t="shared" si="2"/>
        <v>4</v>
      </c>
      <c r="E98" s="3">
        <f t="shared" si="3"/>
        <v>1</v>
      </c>
      <c r="F98" s="38">
        <v>235</v>
      </c>
      <c r="G98" s="40">
        <v>1.9833484893807801E-3</v>
      </c>
    </row>
    <row r="99" spans="1:7" x14ac:dyDescent="0.25">
      <c r="A99" s="1">
        <v>4</v>
      </c>
      <c r="B99" s="1">
        <v>23</v>
      </c>
      <c r="C99" s="1">
        <v>5700</v>
      </c>
      <c r="D99" s="3">
        <f t="shared" si="2"/>
        <v>4</v>
      </c>
      <c r="E99" s="3">
        <f t="shared" si="3"/>
        <v>1</v>
      </c>
      <c r="F99" s="38">
        <v>219</v>
      </c>
      <c r="G99" s="40">
        <v>1.8477626171307081E-3</v>
      </c>
    </row>
    <row r="100" spans="1:7" x14ac:dyDescent="0.25">
      <c r="A100" s="1">
        <v>5</v>
      </c>
      <c r="B100" s="1">
        <v>0</v>
      </c>
      <c r="C100" s="1">
        <v>5760</v>
      </c>
      <c r="D100" s="3">
        <f t="shared" si="2"/>
        <v>5</v>
      </c>
      <c r="E100" s="3">
        <f t="shared" si="3"/>
        <v>1</v>
      </c>
      <c r="F100" s="38">
        <v>188</v>
      </c>
      <c r="G100" s="40">
        <v>1.5938558272456335E-3</v>
      </c>
    </row>
    <row r="101" spans="1:7" x14ac:dyDescent="0.25">
      <c r="A101" s="1">
        <v>5</v>
      </c>
      <c r="B101" s="1">
        <v>1</v>
      </c>
      <c r="C101" s="1">
        <v>5820</v>
      </c>
      <c r="D101" s="3">
        <f t="shared" si="2"/>
        <v>5</v>
      </c>
      <c r="E101" s="3">
        <f t="shared" si="3"/>
        <v>1</v>
      </c>
      <c r="F101" s="38">
        <v>178</v>
      </c>
      <c r="G101" s="40">
        <v>1.5127753577905685E-3</v>
      </c>
    </row>
    <row r="102" spans="1:7" x14ac:dyDescent="0.25">
      <c r="A102" s="1">
        <v>5</v>
      </c>
      <c r="B102" s="1">
        <v>2</v>
      </c>
      <c r="C102" s="1">
        <v>5880</v>
      </c>
      <c r="D102" s="3">
        <f t="shared" si="2"/>
        <v>5</v>
      </c>
      <c r="E102" s="3">
        <f t="shared" si="3"/>
        <v>1</v>
      </c>
      <c r="F102" s="38">
        <v>168</v>
      </c>
      <c r="G102" s="40">
        <v>1.424977465720774E-3</v>
      </c>
    </row>
    <row r="103" spans="1:7" x14ac:dyDescent="0.25">
      <c r="A103" s="1">
        <v>5</v>
      </c>
      <c r="B103" s="1">
        <v>3</v>
      </c>
      <c r="C103" s="1">
        <v>5940</v>
      </c>
      <c r="D103" s="3">
        <f t="shared" si="2"/>
        <v>5</v>
      </c>
      <c r="E103" s="3">
        <f t="shared" si="3"/>
        <v>1</v>
      </c>
      <c r="F103" s="38">
        <v>162</v>
      </c>
      <c r="G103" s="40">
        <v>1.3767770122220498E-3</v>
      </c>
    </row>
    <row r="104" spans="1:7" x14ac:dyDescent="0.25">
      <c r="A104" s="1">
        <v>5</v>
      </c>
      <c r="B104" s="1">
        <v>4</v>
      </c>
      <c r="C104" s="1">
        <v>6000</v>
      </c>
      <c r="D104" s="3">
        <f t="shared" si="2"/>
        <v>5</v>
      </c>
      <c r="E104" s="3">
        <f t="shared" si="3"/>
        <v>1</v>
      </c>
      <c r="F104" s="38">
        <v>158</v>
      </c>
      <c r="G104" s="40">
        <v>1.340066886880111E-3</v>
      </c>
    </row>
    <row r="105" spans="1:7" x14ac:dyDescent="0.25">
      <c r="A105" s="1">
        <v>5</v>
      </c>
      <c r="B105" s="1">
        <v>5</v>
      </c>
      <c r="C105" s="1">
        <v>6060</v>
      </c>
      <c r="D105" s="3">
        <f t="shared" si="2"/>
        <v>5</v>
      </c>
      <c r="E105" s="3">
        <f t="shared" si="3"/>
        <v>1</v>
      </c>
      <c r="F105" s="38">
        <v>152</v>
      </c>
      <c r="G105" s="40">
        <v>1.2900986905880422E-3</v>
      </c>
    </row>
    <row r="106" spans="1:7" x14ac:dyDescent="0.25">
      <c r="A106" s="1">
        <v>5</v>
      </c>
      <c r="B106" s="1">
        <v>6</v>
      </c>
      <c r="C106" s="1">
        <v>6120</v>
      </c>
      <c r="D106" s="3">
        <f t="shared" si="2"/>
        <v>5</v>
      </c>
      <c r="E106" s="3">
        <f t="shared" si="3"/>
        <v>1</v>
      </c>
      <c r="F106" s="38">
        <v>160</v>
      </c>
      <c r="G106" s="40">
        <v>1.3563301205789466E-3</v>
      </c>
    </row>
    <row r="107" spans="1:7" x14ac:dyDescent="0.25">
      <c r="A107" s="1">
        <v>5</v>
      </c>
      <c r="B107" s="1">
        <v>7</v>
      </c>
      <c r="C107" s="1">
        <v>6180</v>
      </c>
      <c r="D107" s="3">
        <f t="shared" si="2"/>
        <v>5</v>
      </c>
      <c r="E107" s="3">
        <f t="shared" si="3"/>
        <v>1</v>
      </c>
      <c r="F107" s="38">
        <v>194</v>
      </c>
      <c r="G107" s="40">
        <v>1.6466524120070723E-3</v>
      </c>
    </row>
    <row r="108" spans="1:7" x14ac:dyDescent="0.25">
      <c r="A108" s="1">
        <v>5</v>
      </c>
      <c r="B108" s="1">
        <v>8</v>
      </c>
      <c r="C108" s="1">
        <v>6240</v>
      </c>
      <c r="D108" s="3">
        <f t="shared" si="2"/>
        <v>5</v>
      </c>
      <c r="E108" s="3">
        <f t="shared" si="3"/>
        <v>1</v>
      </c>
      <c r="F108" s="38">
        <v>224</v>
      </c>
      <c r="G108" s="40">
        <v>1.8953148982718679E-3</v>
      </c>
    </row>
    <row r="109" spans="1:7" x14ac:dyDescent="0.25">
      <c r="A109" s="1">
        <v>5</v>
      </c>
      <c r="B109" s="1">
        <v>9</v>
      </c>
      <c r="C109" s="1">
        <v>6300</v>
      </c>
      <c r="D109" s="3">
        <f t="shared" si="2"/>
        <v>5</v>
      </c>
      <c r="E109" s="3">
        <f t="shared" si="3"/>
        <v>1</v>
      </c>
      <c r="F109" s="38">
        <v>236</v>
      </c>
      <c r="G109" s="40">
        <v>2.0042667791021129E-3</v>
      </c>
    </row>
    <row r="110" spans="1:7" x14ac:dyDescent="0.25">
      <c r="A110" s="1">
        <v>5</v>
      </c>
      <c r="B110" s="1">
        <v>10</v>
      </c>
      <c r="C110" s="1">
        <v>6360</v>
      </c>
      <c r="D110" s="3">
        <f t="shared" si="2"/>
        <v>5</v>
      </c>
      <c r="E110" s="3">
        <f t="shared" si="3"/>
        <v>1</v>
      </c>
      <c r="F110" s="38">
        <v>255</v>
      </c>
      <c r="G110" s="40">
        <v>2.1624797591070868E-3</v>
      </c>
    </row>
    <row r="111" spans="1:7" x14ac:dyDescent="0.25">
      <c r="A111" s="1">
        <v>5</v>
      </c>
      <c r="B111" s="1">
        <v>11</v>
      </c>
      <c r="C111" s="1">
        <v>6420</v>
      </c>
      <c r="D111" s="3">
        <f t="shared" si="2"/>
        <v>5</v>
      </c>
      <c r="E111" s="3">
        <f t="shared" si="3"/>
        <v>1</v>
      </c>
      <c r="F111" s="38">
        <v>275</v>
      </c>
      <c r="G111" s="40">
        <v>2.329531453078819E-3</v>
      </c>
    </row>
    <row r="112" spans="1:7" x14ac:dyDescent="0.25">
      <c r="A112" s="1">
        <v>5</v>
      </c>
      <c r="B112" s="1">
        <v>12</v>
      </c>
      <c r="C112" s="1">
        <v>6480</v>
      </c>
      <c r="D112" s="3">
        <f t="shared" si="2"/>
        <v>5</v>
      </c>
      <c r="E112" s="3">
        <f t="shared" si="3"/>
        <v>1</v>
      </c>
      <c r="F112" s="38">
        <v>298</v>
      </c>
      <c r="G112" s="40">
        <v>2.5303470344035682E-3</v>
      </c>
    </row>
    <row r="113" spans="1:7" x14ac:dyDescent="0.25">
      <c r="A113" s="1">
        <v>5</v>
      </c>
      <c r="B113" s="1">
        <v>13</v>
      </c>
      <c r="C113" s="1">
        <v>6540</v>
      </c>
      <c r="D113" s="3">
        <f t="shared" si="2"/>
        <v>5</v>
      </c>
      <c r="E113" s="3">
        <f t="shared" si="3"/>
        <v>1</v>
      </c>
      <c r="F113" s="38">
        <v>307</v>
      </c>
      <c r="G113" s="40">
        <v>2.6015870689756401E-3</v>
      </c>
    </row>
    <row r="114" spans="1:7" x14ac:dyDescent="0.25">
      <c r="A114" s="1">
        <v>5</v>
      </c>
      <c r="B114" s="1">
        <v>14</v>
      </c>
      <c r="C114" s="1">
        <v>6600</v>
      </c>
      <c r="D114" s="3">
        <f t="shared" si="2"/>
        <v>5</v>
      </c>
      <c r="E114" s="3">
        <f t="shared" si="3"/>
        <v>1</v>
      </c>
      <c r="F114" s="38">
        <v>306</v>
      </c>
      <c r="G114" s="40">
        <v>2.5972266367520367E-3</v>
      </c>
    </row>
    <row r="115" spans="1:7" x14ac:dyDescent="0.25">
      <c r="A115" s="1">
        <v>5</v>
      </c>
      <c r="B115" s="1">
        <v>15</v>
      </c>
      <c r="C115" s="1">
        <v>6660</v>
      </c>
      <c r="D115" s="3">
        <f t="shared" si="2"/>
        <v>5</v>
      </c>
      <c r="E115" s="3">
        <f t="shared" si="3"/>
        <v>1</v>
      </c>
      <c r="F115" s="38">
        <v>304</v>
      </c>
      <c r="G115" s="40">
        <v>2.5792865442113744E-3</v>
      </c>
    </row>
    <row r="116" spans="1:7" x14ac:dyDescent="0.25">
      <c r="A116" s="1">
        <v>5</v>
      </c>
      <c r="B116" s="1">
        <v>16</v>
      </c>
      <c r="C116" s="1">
        <v>6720</v>
      </c>
      <c r="D116" s="3">
        <f t="shared" si="2"/>
        <v>5</v>
      </c>
      <c r="E116" s="3">
        <f t="shared" si="3"/>
        <v>1</v>
      </c>
      <c r="F116" s="38">
        <v>297</v>
      </c>
      <c r="G116" s="40">
        <v>2.521068612985687E-3</v>
      </c>
    </row>
    <row r="117" spans="1:7" x14ac:dyDescent="0.25">
      <c r="A117" s="1">
        <v>5</v>
      </c>
      <c r="B117" s="1">
        <v>17</v>
      </c>
      <c r="C117" s="1">
        <v>6780</v>
      </c>
      <c r="D117" s="3">
        <f t="shared" si="2"/>
        <v>5</v>
      </c>
      <c r="E117" s="3">
        <f t="shared" si="3"/>
        <v>1</v>
      </c>
      <c r="F117" s="38">
        <v>291</v>
      </c>
      <c r="G117" s="40">
        <v>2.4694777575524872E-3</v>
      </c>
    </row>
    <row r="118" spans="1:7" x14ac:dyDescent="0.25">
      <c r="A118" s="1">
        <v>5</v>
      </c>
      <c r="B118" s="1">
        <v>18</v>
      </c>
      <c r="C118" s="1">
        <v>6840</v>
      </c>
      <c r="D118" s="3">
        <f t="shared" si="2"/>
        <v>5</v>
      </c>
      <c r="E118" s="3">
        <f t="shared" si="3"/>
        <v>1</v>
      </c>
      <c r="F118" s="38">
        <v>269</v>
      </c>
      <c r="G118" s="40">
        <v>2.2793275577476322E-3</v>
      </c>
    </row>
    <row r="119" spans="1:7" x14ac:dyDescent="0.25">
      <c r="A119" s="1">
        <v>5</v>
      </c>
      <c r="B119" s="1">
        <v>19</v>
      </c>
      <c r="C119" s="1">
        <v>6900</v>
      </c>
      <c r="D119" s="3">
        <f t="shared" si="2"/>
        <v>5</v>
      </c>
      <c r="E119" s="3">
        <f t="shared" si="3"/>
        <v>1</v>
      </c>
      <c r="F119" s="38">
        <v>249</v>
      </c>
      <c r="G119" s="40">
        <v>2.1146917789268086E-3</v>
      </c>
    </row>
    <row r="120" spans="1:7" x14ac:dyDescent="0.25">
      <c r="A120" s="1">
        <v>5</v>
      </c>
      <c r="B120" s="1">
        <v>20</v>
      </c>
      <c r="C120" s="1">
        <v>6960</v>
      </c>
      <c r="D120" s="3">
        <f t="shared" si="2"/>
        <v>5</v>
      </c>
      <c r="E120" s="3">
        <f t="shared" si="3"/>
        <v>1</v>
      </c>
      <c r="F120" s="38">
        <v>247</v>
      </c>
      <c r="G120" s="40">
        <v>2.0954823072390589E-3</v>
      </c>
    </row>
    <row r="121" spans="1:7" x14ac:dyDescent="0.25">
      <c r="A121" s="1">
        <v>5</v>
      </c>
      <c r="B121" s="1">
        <v>21</v>
      </c>
      <c r="C121" s="1">
        <v>7020</v>
      </c>
      <c r="D121" s="3">
        <f t="shared" si="2"/>
        <v>5</v>
      </c>
      <c r="E121" s="3">
        <f t="shared" si="3"/>
        <v>1</v>
      </c>
      <c r="F121" s="38">
        <v>244</v>
      </c>
      <c r="G121" s="40">
        <v>2.0663145511487565E-3</v>
      </c>
    </row>
    <row r="122" spans="1:7" x14ac:dyDescent="0.25">
      <c r="A122" s="1">
        <v>5</v>
      </c>
      <c r="B122" s="1">
        <v>22</v>
      </c>
      <c r="C122" s="1">
        <v>7080</v>
      </c>
      <c r="D122" s="3">
        <f t="shared" si="2"/>
        <v>5</v>
      </c>
      <c r="E122" s="3">
        <f t="shared" si="3"/>
        <v>1</v>
      </c>
      <c r="F122" s="38">
        <v>234</v>
      </c>
      <c r="G122" s="40">
        <v>1.9833484893807801E-3</v>
      </c>
    </row>
    <row r="123" spans="1:7" x14ac:dyDescent="0.25">
      <c r="A123" s="1">
        <v>5</v>
      </c>
      <c r="B123" s="1">
        <v>23</v>
      </c>
      <c r="C123" s="1">
        <v>7140</v>
      </c>
      <c r="D123" s="3">
        <f t="shared" si="2"/>
        <v>5</v>
      </c>
      <c r="E123" s="3">
        <f t="shared" si="3"/>
        <v>1</v>
      </c>
      <c r="F123" s="38">
        <v>218</v>
      </c>
      <c r="G123" s="40">
        <v>1.8477626171307081E-3</v>
      </c>
    </row>
    <row r="124" spans="1:7" x14ac:dyDescent="0.25">
      <c r="A124" s="1">
        <v>6</v>
      </c>
      <c r="B124" s="1">
        <v>0</v>
      </c>
      <c r="C124" s="1">
        <v>7200</v>
      </c>
      <c r="D124" s="3">
        <f t="shared" si="2"/>
        <v>6</v>
      </c>
      <c r="E124" s="3">
        <f t="shared" si="3"/>
        <v>1</v>
      </c>
      <c r="F124" s="38">
        <v>181</v>
      </c>
      <c r="G124" s="40">
        <v>1.5938558272456335E-3</v>
      </c>
    </row>
    <row r="125" spans="1:7" x14ac:dyDescent="0.25">
      <c r="A125" s="1">
        <v>6</v>
      </c>
      <c r="B125" s="1">
        <v>1</v>
      </c>
      <c r="C125" s="1">
        <v>7260</v>
      </c>
      <c r="D125" s="3">
        <f t="shared" si="2"/>
        <v>6</v>
      </c>
      <c r="E125" s="3">
        <f t="shared" si="3"/>
        <v>1</v>
      </c>
      <c r="F125" s="38">
        <v>172</v>
      </c>
      <c r="G125" s="40">
        <v>1.5127753577905685E-3</v>
      </c>
    </row>
    <row r="126" spans="1:7" x14ac:dyDescent="0.25">
      <c r="A126" s="1">
        <v>6</v>
      </c>
      <c r="B126" s="1">
        <v>2</v>
      </c>
      <c r="C126" s="1">
        <v>7320</v>
      </c>
      <c r="D126" s="3">
        <f t="shared" si="2"/>
        <v>6</v>
      </c>
      <c r="E126" s="3">
        <f t="shared" si="3"/>
        <v>1</v>
      </c>
      <c r="F126" s="38">
        <v>162</v>
      </c>
      <c r="G126" s="40">
        <v>1.424977465720774E-3</v>
      </c>
    </row>
    <row r="127" spans="1:7" x14ac:dyDescent="0.25">
      <c r="A127" s="1">
        <v>6</v>
      </c>
      <c r="B127" s="1">
        <v>3</v>
      </c>
      <c r="C127" s="1">
        <v>7380</v>
      </c>
      <c r="D127" s="3">
        <f t="shared" si="2"/>
        <v>6</v>
      </c>
      <c r="E127" s="3">
        <f t="shared" si="3"/>
        <v>1</v>
      </c>
      <c r="F127" s="38">
        <v>156</v>
      </c>
      <c r="G127" s="40">
        <v>1.3767770122220498E-3</v>
      </c>
    </row>
    <row r="128" spans="1:7" x14ac:dyDescent="0.25">
      <c r="A128" s="1">
        <v>6</v>
      </c>
      <c r="B128" s="1">
        <v>4</v>
      </c>
      <c r="C128" s="1">
        <v>7440</v>
      </c>
      <c r="D128" s="3">
        <f t="shared" si="2"/>
        <v>6</v>
      </c>
      <c r="E128" s="3">
        <f t="shared" si="3"/>
        <v>1</v>
      </c>
      <c r="F128" s="38">
        <v>152</v>
      </c>
      <c r="G128" s="40">
        <v>1.340066886880111E-3</v>
      </c>
    </row>
    <row r="129" spans="1:7" x14ac:dyDescent="0.25">
      <c r="A129" s="1">
        <v>6</v>
      </c>
      <c r="B129" s="1">
        <v>5</v>
      </c>
      <c r="C129" s="1">
        <v>7500</v>
      </c>
      <c r="D129" s="3">
        <f t="shared" si="2"/>
        <v>6</v>
      </c>
      <c r="E129" s="3">
        <f t="shared" si="3"/>
        <v>1</v>
      </c>
      <c r="F129" s="38">
        <v>146</v>
      </c>
      <c r="G129" s="40">
        <v>1.2900986905880422E-3</v>
      </c>
    </row>
    <row r="130" spans="1:7" x14ac:dyDescent="0.25">
      <c r="A130" s="1">
        <v>6</v>
      </c>
      <c r="B130" s="1">
        <v>6</v>
      </c>
      <c r="C130" s="1">
        <v>7560</v>
      </c>
      <c r="D130" s="3">
        <f t="shared" si="2"/>
        <v>6</v>
      </c>
      <c r="E130" s="3">
        <f t="shared" si="3"/>
        <v>1</v>
      </c>
      <c r="F130" s="38">
        <v>154</v>
      </c>
      <c r="G130" s="40">
        <v>1.3563301205789466E-3</v>
      </c>
    </row>
    <row r="131" spans="1:7" x14ac:dyDescent="0.25">
      <c r="A131" s="1">
        <v>6</v>
      </c>
      <c r="B131" s="1">
        <v>7</v>
      </c>
      <c r="C131" s="1">
        <v>7620</v>
      </c>
      <c r="D131" s="3">
        <f t="shared" si="2"/>
        <v>6</v>
      </c>
      <c r="E131" s="3">
        <f t="shared" si="3"/>
        <v>1</v>
      </c>
      <c r="F131" s="38">
        <v>187</v>
      </c>
      <c r="G131" s="40">
        <v>1.6466524120070723E-3</v>
      </c>
    </row>
    <row r="132" spans="1:7" x14ac:dyDescent="0.25">
      <c r="A132" s="1">
        <v>6</v>
      </c>
      <c r="B132" s="1">
        <v>8</v>
      </c>
      <c r="C132" s="1">
        <v>7680</v>
      </c>
      <c r="D132" s="3">
        <f t="shared" si="2"/>
        <v>6</v>
      </c>
      <c r="E132" s="3">
        <f t="shared" si="3"/>
        <v>1</v>
      </c>
      <c r="F132" s="38">
        <v>215</v>
      </c>
      <c r="G132" s="40">
        <v>1.8953148982718679E-3</v>
      </c>
    </row>
    <row r="133" spans="1:7" x14ac:dyDescent="0.25">
      <c r="A133" s="1">
        <v>6</v>
      </c>
      <c r="B133" s="1">
        <v>9</v>
      </c>
      <c r="C133" s="1">
        <v>7740</v>
      </c>
      <c r="D133" s="3">
        <f t="shared" ref="D133:D196" si="4">IF(MOD(A133,7)=0,7,MOD(A133,7))</f>
        <v>6</v>
      </c>
      <c r="E133" s="3">
        <f t="shared" ref="E133:E196" si="5">CEILING((C133+0.001)/(7*24*60),1)</f>
        <v>1</v>
      </c>
      <c r="F133" s="38">
        <v>228</v>
      </c>
      <c r="G133" s="40">
        <v>2.0042667791021129E-3</v>
      </c>
    </row>
    <row r="134" spans="1:7" x14ac:dyDescent="0.25">
      <c r="A134" s="1">
        <v>6</v>
      </c>
      <c r="B134" s="1">
        <v>10</v>
      </c>
      <c r="C134" s="1">
        <v>7800</v>
      </c>
      <c r="D134" s="3">
        <f t="shared" si="4"/>
        <v>6</v>
      </c>
      <c r="E134" s="3">
        <f t="shared" si="5"/>
        <v>1</v>
      </c>
      <c r="F134" s="38">
        <v>245</v>
      </c>
      <c r="G134" s="40">
        <v>2.1624797591070868E-3</v>
      </c>
    </row>
    <row r="135" spans="1:7" x14ac:dyDescent="0.25">
      <c r="A135" s="1">
        <v>6</v>
      </c>
      <c r="B135" s="1">
        <v>11</v>
      </c>
      <c r="C135" s="1">
        <v>7860</v>
      </c>
      <c r="D135" s="3">
        <f t="shared" si="4"/>
        <v>6</v>
      </c>
      <c r="E135" s="3">
        <f t="shared" si="5"/>
        <v>1</v>
      </c>
      <c r="F135" s="38">
        <v>264</v>
      </c>
      <c r="G135" s="40">
        <v>2.329531453078819E-3</v>
      </c>
    </row>
    <row r="136" spans="1:7" x14ac:dyDescent="0.25">
      <c r="A136" s="1">
        <v>6</v>
      </c>
      <c r="B136" s="1">
        <v>12</v>
      </c>
      <c r="C136" s="1">
        <v>7920</v>
      </c>
      <c r="D136" s="3">
        <f t="shared" si="4"/>
        <v>6</v>
      </c>
      <c r="E136" s="3">
        <f t="shared" si="5"/>
        <v>1</v>
      </c>
      <c r="F136" s="38">
        <v>287</v>
      </c>
      <c r="G136" s="40">
        <v>2.5303470344035682E-3</v>
      </c>
    </row>
    <row r="137" spans="1:7" x14ac:dyDescent="0.25">
      <c r="A137" s="1">
        <v>6</v>
      </c>
      <c r="B137" s="1">
        <v>13</v>
      </c>
      <c r="C137" s="1">
        <v>7980</v>
      </c>
      <c r="D137" s="3">
        <f t="shared" si="4"/>
        <v>6</v>
      </c>
      <c r="E137" s="3">
        <f t="shared" si="5"/>
        <v>1</v>
      </c>
      <c r="F137" s="38">
        <v>295</v>
      </c>
      <c r="G137" s="40">
        <v>2.6015870689756401E-3</v>
      </c>
    </row>
    <row r="138" spans="1:7" x14ac:dyDescent="0.25">
      <c r="A138" s="1">
        <v>6</v>
      </c>
      <c r="B138" s="1">
        <v>14</v>
      </c>
      <c r="C138" s="1">
        <v>8040</v>
      </c>
      <c r="D138" s="3">
        <f t="shared" si="4"/>
        <v>6</v>
      </c>
      <c r="E138" s="3">
        <f t="shared" si="5"/>
        <v>1</v>
      </c>
      <c r="F138" s="38">
        <v>295</v>
      </c>
      <c r="G138" s="40">
        <v>2.5972266367520367E-3</v>
      </c>
    </row>
    <row r="139" spans="1:7" x14ac:dyDescent="0.25">
      <c r="A139" s="1">
        <v>6</v>
      </c>
      <c r="B139" s="1">
        <v>15</v>
      </c>
      <c r="C139" s="1">
        <v>8100</v>
      </c>
      <c r="D139" s="3">
        <f t="shared" si="4"/>
        <v>6</v>
      </c>
      <c r="E139" s="3">
        <f t="shared" si="5"/>
        <v>1</v>
      </c>
      <c r="F139" s="38">
        <v>293</v>
      </c>
      <c r="G139" s="40">
        <v>2.5792865442113744E-3</v>
      </c>
    </row>
    <row r="140" spans="1:7" x14ac:dyDescent="0.25">
      <c r="A140" s="1">
        <v>6</v>
      </c>
      <c r="B140" s="1">
        <v>16</v>
      </c>
      <c r="C140" s="1">
        <v>8160</v>
      </c>
      <c r="D140" s="3">
        <f t="shared" si="4"/>
        <v>6</v>
      </c>
      <c r="E140" s="3">
        <f t="shared" si="5"/>
        <v>1</v>
      </c>
      <c r="F140" s="38">
        <v>286</v>
      </c>
      <c r="G140" s="40">
        <v>2.521068612985687E-3</v>
      </c>
    </row>
    <row r="141" spans="1:7" x14ac:dyDescent="0.25">
      <c r="A141" s="1">
        <v>6</v>
      </c>
      <c r="B141" s="1">
        <v>17</v>
      </c>
      <c r="C141" s="1">
        <v>8220</v>
      </c>
      <c r="D141" s="3">
        <f t="shared" si="4"/>
        <v>6</v>
      </c>
      <c r="E141" s="3">
        <f t="shared" si="5"/>
        <v>1</v>
      </c>
      <c r="F141" s="38">
        <v>280</v>
      </c>
      <c r="G141" s="40">
        <v>2.4694777575524872E-3</v>
      </c>
    </row>
    <row r="142" spans="1:7" x14ac:dyDescent="0.25">
      <c r="A142" s="1">
        <v>6</v>
      </c>
      <c r="B142" s="1">
        <v>18</v>
      </c>
      <c r="C142" s="1">
        <v>8280</v>
      </c>
      <c r="D142" s="3">
        <f t="shared" si="4"/>
        <v>6</v>
      </c>
      <c r="E142" s="3">
        <f t="shared" si="5"/>
        <v>1</v>
      </c>
      <c r="F142" s="38">
        <v>259</v>
      </c>
      <c r="G142" s="40">
        <v>2.2793275577476322E-3</v>
      </c>
    </row>
    <row r="143" spans="1:7" x14ac:dyDescent="0.25">
      <c r="A143" s="1">
        <v>6</v>
      </c>
      <c r="B143" s="1">
        <v>19</v>
      </c>
      <c r="C143" s="1">
        <v>8340</v>
      </c>
      <c r="D143" s="3">
        <f t="shared" si="4"/>
        <v>6</v>
      </c>
      <c r="E143" s="3">
        <f t="shared" si="5"/>
        <v>1</v>
      </c>
      <c r="F143" s="38">
        <v>240</v>
      </c>
      <c r="G143" s="40">
        <v>2.1146917789268086E-3</v>
      </c>
    </row>
    <row r="144" spans="1:7" x14ac:dyDescent="0.25">
      <c r="A144" s="1">
        <v>6</v>
      </c>
      <c r="B144" s="1">
        <v>20</v>
      </c>
      <c r="C144" s="1">
        <v>8400</v>
      </c>
      <c r="D144" s="3">
        <f t="shared" si="4"/>
        <v>6</v>
      </c>
      <c r="E144" s="3">
        <f t="shared" si="5"/>
        <v>1</v>
      </c>
      <c r="F144" s="38">
        <v>238</v>
      </c>
      <c r="G144" s="40">
        <v>2.0954823072390589E-3</v>
      </c>
    </row>
    <row r="145" spans="1:7" x14ac:dyDescent="0.25">
      <c r="A145" s="1">
        <v>6</v>
      </c>
      <c r="B145" s="1">
        <v>21</v>
      </c>
      <c r="C145" s="1">
        <v>8460</v>
      </c>
      <c r="D145" s="3">
        <f t="shared" si="4"/>
        <v>6</v>
      </c>
      <c r="E145" s="3">
        <f t="shared" si="5"/>
        <v>1</v>
      </c>
      <c r="F145" s="38">
        <v>235</v>
      </c>
      <c r="G145" s="40">
        <v>2.0663145511487565E-3</v>
      </c>
    </row>
    <row r="146" spans="1:7" x14ac:dyDescent="0.25">
      <c r="A146" s="1">
        <v>6</v>
      </c>
      <c r="B146" s="1">
        <v>22</v>
      </c>
      <c r="C146" s="1">
        <v>8520</v>
      </c>
      <c r="D146" s="3">
        <f t="shared" si="4"/>
        <v>6</v>
      </c>
      <c r="E146" s="3">
        <f t="shared" si="5"/>
        <v>1</v>
      </c>
      <c r="F146" s="38">
        <v>225</v>
      </c>
      <c r="G146" s="40">
        <v>1.9833484893807801E-3</v>
      </c>
    </row>
    <row r="147" spans="1:7" x14ac:dyDescent="0.25">
      <c r="A147" s="1">
        <v>6</v>
      </c>
      <c r="B147" s="1">
        <v>23</v>
      </c>
      <c r="C147" s="1">
        <v>8580</v>
      </c>
      <c r="D147" s="3">
        <f t="shared" si="4"/>
        <v>6</v>
      </c>
      <c r="E147" s="3">
        <f t="shared" si="5"/>
        <v>1</v>
      </c>
      <c r="F147" s="38">
        <v>210</v>
      </c>
      <c r="G147" s="40">
        <v>1.8477626171307081E-3</v>
      </c>
    </row>
    <row r="148" spans="1:7" x14ac:dyDescent="0.25">
      <c r="A148" s="1">
        <v>7</v>
      </c>
      <c r="B148" s="1">
        <v>0</v>
      </c>
      <c r="C148" s="1">
        <v>8640</v>
      </c>
      <c r="D148" s="3">
        <f t="shared" si="4"/>
        <v>7</v>
      </c>
      <c r="E148" s="3">
        <f t="shared" si="5"/>
        <v>1</v>
      </c>
      <c r="F148" s="38">
        <v>175</v>
      </c>
      <c r="G148" s="40">
        <v>1.5938558272456335E-3</v>
      </c>
    </row>
    <row r="149" spans="1:7" x14ac:dyDescent="0.25">
      <c r="A149" s="1">
        <v>7</v>
      </c>
      <c r="B149" s="1">
        <v>1</v>
      </c>
      <c r="C149" s="1">
        <v>8700</v>
      </c>
      <c r="D149" s="3">
        <f t="shared" si="4"/>
        <v>7</v>
      </c>
      <c r="E149" s="3">
        <f t="shared" si="5"/>
        <v>1</v>
      </c>
      <c r="F149" s="38">
        <v>166</v>
      </c>
      <c r="G149" s="40">
        <v>1.5127753577905685E-3</v>
      </c>
    </row>
    <row r="150" spans="1:7" x14ac:dyDescent="0.25">
      <c r="A150" s="1">
        <v>7</v>
      </c>
      <c r="B150" s="1">
        <v>2</v>
      </c>
      <c r="C150" s="1">
        <v>8760</v>
      </c>
      <c r="D150" s="3">
        <f t="shared" si="4"/>
        <v>7</v>
      </c>
      <c r="E150" s="3">
        <f t="shared" si="5"/>
        <v>1</v>
      </c>
      <c r="F150" s="38">
        <v>157</v>
      </c>
      <c r="G150" s="40">
        <v>1.424977465720774E-3</v>
      </c>
    </row>
    <row r="151" spans="1:7" x14ac:dyDescent="0.25">
      <c r="A151" s="1">
        <v>7</v>
      </c>
      <c r="B151" s="1">
        <v>3</v>
      </c>
      <c r="C151" s="1">
        <v>8820</v>
      </c>
      <c r="D151" s="3">
        <f t="shared" si="4"/>
        <v>7</v>
      </c>
      <c r="E151" s="3">
        <f t="shared" si="5"/>
        <v>1</v>
      </c>
      <c r="F151" s="38">
        <v>151</v>
      </c>
      <c r="G151" s="40">
        <v>1.3767770122220498E-3</v>
      </c>
    </row>
    <row r="152" spans="1:7" x14ac:dyDescent="0.25">
      <c r="A152" s="1">
        <v>7</v>
      </c>
      <c r="B152" s="1">
        <v>4</v>
      </c>
      <c r="C152" s="1">
        <v>8880</v>
      </c>
      <c r="D152" s="3">
        <f t="shared" si="4"/>
        <v>7</v>
      </c>
      <c r="E152" s="3">
        <f t="shared" si="5"/>
        <v>1</v>
      </c>
      <c r="F152" s="38">
        <v>147</v>
      </c>
      <c r="G152" s="40">
        <v>1.340066886880111E-3</v>
      </c>
    </row>
    <row r="153" spans="1:7" x14ac:dyDescent="0.25">
      <c r="A153" s="1">
        <v>7</v>
      </c>
      <c r="B153" s="1">
        <v>5</v>
      </c>
      <c r="C153" s="1">
        <v>8940</v>
      </c>
      <c r="D153" s="3">
        <f t="shared" si="4"/>
        <v>7</v>
      </c>
      <c r="E153" s="3">
        <f t="shared" si="5"/>
        <v>1</v>
      </c>
      <c r="F153" s="38">
        <v>142</v>
      </c>
      <c r="G153" s="40">
        <v>1.2900986905880422E-3</v>
      </c>
    </row>
    <row r="154" spans="1:7" x14ac:dyDescent="0.25">
      <c r="A154" s="1">
        <v>7</v>
      </c>
      <c r="B154" s="1">
        <v>6</v>
      </c>
      <c r="C154" s="1">
        <v>9000</v>
      </c>
      <c r="D154" s="3">
        <f t="shared" si="4"/>
        <v>7</v>
      </c>
      <c r="E154" s="3">
        <f t="shared" si="5"/>
        <v>1</v>
      </c>
      <c r="F154" s="38">
        <v>149</v>
      </c>
      <c r="G154" s="40">
        <v>1.3563301205789466E-3</v>
      </c>
    </row>
    <row r="155" spans="1:7" x14ac:dyDescent="0.25">
      <c r="A155" s="1">
        <v>7</v>
      </c>
      <c r="B155" s="1">
        <v>7</v>
      </c>
      <c r="C155" s="1">
        <v>9060</v>
      </c>
      <c r="D155" s="3">
        <f t="shared" si="4"/>
        <v>7</v>
      </c>
      <c r="E155" s="3">
        <f t="shared" si="5"/>
        <v>1</v>
      </c>
      <c r="F155" s="38">
        <v>181</v>
      </c>
      <c r="G155" s="40">
        <v>1.6466524120070723E-3</v>
      </c>
    </row>
    <row r="156" spans="1:7" x14ac:dyDescent="0.25">
      <c r="A156" s="1">
        <v>7</v>
      </c>
      <c r="B156" s="1">
        <v>8</v>
      </c>
      <c r="C156" s="1">
        <v>9120</v>
      </c>
      <c r="D156" s="3">
        <f t="shared" si="4"/>
        <v>7</v>
      </c>
      <c r="E156" s="3">
        <f t="shared" si="5"/>
        <v>1</v>
      </c>
      <c r="F156" s="38">
        <v>208</v>
      </c>
      <c r="G156" s="40">
        <v>1.8953148982718679E-3</v>
      </c>
    </row>
    <row r="157" spans="1:7" x14ac:dyDescent="0.25">
      <c r="A157" s="1">
        <v>7</v>
      </c>
      <c r="B157" s="1">
        <v>9</v>
      </c>
      <c r="C157" s="1">
        <v>9180</v>
      </c>
      <c r="D157" s="3">
        <f t="shared" si="4"/>
        <v>7</v>
      </c>
      <c r="E157" s="3">
        <f t="shared" si="5"/>
        <v>1</v>
      </c>
      <c r="F157" s="38">
        <v>220</v>
      </c>
      <c r="G157" s="40">
        <v>2.0042667791021129E-3</v>
      </c>
    </row>
    <row r="158" spans="1:7" x14ac:dyDescent="0.25">
      <c r="A158" s="1">
        <v>7</v>
      </c>
      <c r="B158" s="1">
        <v>10</v>
      </c>
      <c r="C158" s="1">
        <v>9240</v>
      </c>
      <c r="D158" s="3">
        <f t="shared" si="4"/>
        <v>7</v>
      </c>
      <c r="E158" s="3">
        <f t="shared" si="5"/>
        <v>1</v>
      </c>
      <c r="F158" s="38">
        <v>238</v>
      </c>
      <c r="G158" s="40">
        <v>2.1624797591070868E-3</v>
      </c>
    </row>
    <row r="159" spans="1:7" x14ac:dyDescent="0.25">
      <c r="A159" s="1">
        <v>7</v>
      </c>
      <c r="B159" s="1">
        <v>11</v>
      </c>
      <c r="C159" s="1">
        <v>9300</v>
      </c>
      <c r="D159" s="3">
        <f t="shared" si="4"/>
        <v>7</v>
      </c>
      <c r="E159" s="3">
        <f t="shared" si="5"/>
        <v>1</v>
      </c>
      <c r="F159" s="38">
        <v>256</v>
      </c>
      <c r="G159" s="40">
        <v>2.329531453078819E-3</v>
      </c>
    </row>
    <row r="160" spans="1:7" x14ac:dyDescent="0.25">
      <c r="A160" s="1">
        <v>7</v>
      </c>
      <c r="B160" s="1">
        <v>12</v>
      </c>
      <c r="C160" s="1">
        <v>9360</v>
      </c>
      <c r="D160" s="3">
        <f t="shared" si="4"/>
        <v>7</v>
      </c>
      <c r="E160" s="3">
        <f t="shared" si="5"/>
        <v>1</v>
      </c>
      <c r="F160" s="38">
        <v>278</v>
      </c>
      <c r="G160" s="40">
        <v>2.5303470344035682E-3</v>
      </c>
    </row>
    <row r="161" spans="1:7" x14ac:dyDescent="0.25">
      <c r="A161" s="1">
        <v>7</v>
      </c>
      <c r="B161" s="1">
        <v>13</v>
      </c>
      <c r="C161" s="1">
        <v>9420</v>
      </c>
      <c r="D161" s="3">
        <f t="shared" si="4"/>
        <v>7</v>
      </c>
      <c r="E161" s="3">
        <f t="shared" si="5"/>
        <v>1</v>
      </c>
      <c r="F161" s="38">
        <v>286</v>
      </c>
      <c r="G161" s="40">
        <v>2.6015870689756401E-3</v>
      </c>
    </row>
    <row r="162" spans="1:7" x14ac:dyDescent="0.25">
      <c r="A162" s="1">
        <v>7</v>
      </c>
      <c r="B162" s="1">
        <v>14</v>
      </c>
      <c r="C162" s="1">
        <v>9480</v>
      </c>
      <c r="D162" s="3">
        <f t="shared" si="4"/>
        <v>7</v>
      </c>
      <c r="E162" s="3">
        <f t="shared" si="5"/>
        <v>1</v>
      </c>
      <c r="F162" s="38">
        <v>285</v>
      </c>
      <c r="G162" s="40">
        <v>2.5972266367520367E-3</v>
      </c>
    </row>
    <row r="163" spans="1:7" x14ac:dyDescent="0.25">
      <c r="A163" s="1">
        <v>7</v>
      </c>
      <c r="B163" s="1">
        <v>15</v>
      </c>
      <c r="C163" s="1">
        <v>9540</v>
      </c>
      <c r="D163" s="3">
        <f t="shared" si="4"/>
        <v>7</v>
      </c>
      <c r="E163" s="3">
        <f t="shared" si="5"/>
        <v>1</v>
      </c>
      <c r="F163" s="38">
        <v>284</v>
      </c>
      <c r="G163" s="40">
        <v>2.5792865442113744E-3</v>
      </c>
    </row>
    <row r="164" spans="1:7" x14ac:dyDescent="0.25">
      <c r="A164" s="1">
        <v>7</v>
      </c>
      <c r="B164" s="1">
        <v>16</v>
      </c>
      <c r="C164" s="1">
        <v>9600</v>
      </c>
      <c r="D164" s="3">
        <f t="shared" si="4"/>
        <v>7</v>
      </c>
      <c r="E164" s="3">
        <f t="shared" si="5"/>
        <v>1</v>
      </c>
      <c r="F164" s="38">
        <v>277</v>
      </c>
      <c r="G164" s="40">
        <v>2.521068612985687E-3</v>
      </c>
    </row>
    <row r="165" spans="1:7" x14ac:dyDescent="0.25">
      <c r="A165" s="1">
        <v>7</v>
      </c>
      <c r="B165" s="1">
        <v>17</v>
      </c>
      <c r="C165" s="1">
        <v>9660</v>
      </c>
      <c r="D165" s="3">
        <f t="shared" si="4"/>
        <v>7</v>
      </c>
      <c r="E165" s="3">
        <f t="shared" si="5"/>
        <v>1</v>
      </c>
      <c r="F165" s="38">
        <v>271</v>
      </c>
      <c r="G165" s="40">
        <v>2.4694777575524872E-3</v>
      </c>
    </row>
    <row r="166" spans="1:7" x14ac:dyDescent="0.25">
      <c r="A166" s="1">
        <v>7</v>
      </c>
      <c r="B166" s="1">
        <v>18</v>
      </c>
      <c r="C166" s="1">
        <v>9720</v>
      </c>
      <c r="D166" s="3">
        <f t="shared" si="4"/>
        <v>7</v>
      </c>
      <c r="E166" s="3">
        <f t="shared" si="5"/>
        <v>1</v>
      </c>
      <c r="F166" s="38">
        <v>251</v>
      </c>
      <c r="G166" s="40">
        <v>2.2793275577476322E-3</v>
      </c>
    </row>
    <row r="167" spans="1:7" x14ac:dyDescent="0.25">
      <c r="A167" s="1">
        <v>7</v>
      </c>
      <c r="B167" s="1">
        <v>19</v>
      </c>
      <c r="C167" s="1">
        <v>9780</v>
      </c>
      <c r="D167" s="3">
        <f t="shared" si="4"/>
        <v>7</v>
      </c>
      <c r="E167" s="3">
        <f t="shared" si="5"/>
        <v>1</v>
      </c>
      <c r="F167" s="38">
        <v>232</v>
      </c>
      <c r="G167" s="40">
        <v>2.1146917789268086E-3</v>
      </c>
    </row>
    <row r="168" spans="1:7" x14ac:dyDescent="0.25">
      <c r="A168" s="1">
        <v>7</v>
      </c>
      <c r="B168" s="1">
        <v>20</v>
      </c>
      <c r="C168" s="1">
        <v>9840</v>
      </c>
      <c r="D168" s="3">
        <f t="shared" si="4"/>
        <v>7</v>
      </c>
      <c r="E168" s="3">
        <f t="shared" si="5"/>
        <v>1</v>
      </c>
      <c r="F168" s="38">
        <v>230</v>
      </c>
      <c r="G168" s="40">
        <v>2.0954823072390589E-3</v>
      </c>
    </row>
    <row r="169" spans="1:7" x14ac:dyDescent="0.25">
      <c r="A169" s="1">
        <v>7</v>
      </c>
      <c r="B169" s="1">
        <v>21</v>
      </c>
      <c r="C169" s="1">
        <v>9900</v>
      </c>
      <c r="D169" s="3">
        <f t="shared" si="4"/>
        <v>7</v>
      </c>
      <c r="E169" s="3">
        <f t="shared" si="5"/>
        <v>1</v>
      </c>
      <c r="F169" s="38">
        <v>227</v>
      </c>
      <c r="G169" s="40">
        <v>2.0663145511487565E-3</v>
      </c>
    </row>
    <row r="170" spans="1:7" x14ac:dyDescent="0.25">
      <c r="A170" s="1">
        <v>7</v>
      </c>
      <c r="B170" s="1">
        <v>22</v>
      </c>
      <c r="C170" s="1">
        <v>9960</v>
      </c>
      <c r="D170" s="3">
        <f t="shared" si="4"/>
        <v>7</v>
      </c>
      <c r="E170" s="3">
        <f t="shared" si="5"/>
        <v>1</v>
      </c>
      <c r="F170" s="38">
        <v>218</v>
      </c>
      <c r="G170" s="40">
        <v>1.9833484893807801E-3</v>
      </c>
    </row>
    <row r="171" spans="1:7" x14ac:dyDescent="0.25">
      <c r="A171" s="1">
        <v>7</v>
      </c>
      <c r="B171" s="1">
        <v>23</v>
      </c>
      <c r="C171" s="1">
        <v>10020</v>
      </c>
      <c r="D171" s="3">
        <f t="shared" si="4"/>
        <v>7</v>
      </c>
      <c r="E171" s="3">
        <f t="shared" si="5"/>
        <v>1</v>
      </c>
      <c r="F171" s="38">
        <v>203</v>
      </c>
      <c r="G171" s="40">
        <v>1.8477626171307081E-3</v>
      </c>
    </row>
    <row r="172" spans="1:7" x14ac:dyDescent="0.25">
      <c r="A172" s="1">
        <v>8</v>
      </c>
      <c r="B172" s="1">
        <v>0</v>
      </c>
      <c r="C172" s="1">
        <v>10080</v>
      </c>
      <c r="D172" s="3">
        <f t="shared" si="4"/>
        <v>1</v>
      </c>
      <c r="E172" s="3">
        <f t="shared" si="5"/>
        <v>2</v>
      </c>
      <c r="F172" s="38">
        <v>173</v>
      </c>
      <c r="G172" s="40">
        <v>1.5938558272456335E-3</v>
      </c>
    </row>
    <row r="173" spans="1:7" x14ac:dyDescent="0.25">
      <c r="A173" s="1">
        <v>8</v>
      </c>
      <c r="B173" s="1">
        <v>1</v>
      </c>
      <c r="C173" s="1">
        <v>10140</v>
      </c>
      <c r="D173" s="3">
        <f t="shared" si="4"/>
        <v>1</v>
      </c>
      <c r="E173" s="3">
        <f t="shared" si="5"/>
        <v>2</v>
      </c>
      <c r="F173" s="38">
        <v>165</v>
      </c>
      <c r="G173" s="40">
        <v>1.5127753577905685E-3</v>
      </c>
    </row>
    <row r="174" spans="1:7" x14ac:dyDescent="0.25">
      <c r="A174" s="1">
        <v>8</v>
      </c>
      <c r="B174" s="1">
        <v>2</v>
      </c>
      <c r="C174" s="1">
        <v>10200</v>
      </c>
      <c r="D174" s="3">
        <f t="shared" si="4"/>
        <v>1</v>
      </c>
      <c r="E174" s="3">
        <f t="shared" si="5"/>
        <v>2</v>
      </c>
      <c r="F174" s="38">
        <v>155</v>
      </c>
      <c r="G174" s="40">
        <v>1.424977465720774E-3</v>
      </c>
    </row>
    <row r="175" spans="1:7" x14ac:dyDescent="0.25">
      <c r="A175" s="1">
        <v>8</v>
      </c>
      <c r="B175" s="1">
        <v>3</v>
      </c>
      <c r="C175" s="1">
        <v>10260</v>
      </c>
      <c r="D175" s="3">
        <f t="shared" si="4"/>
        <v>1</v>
      </c>
      <c r="E175" s="3">
        <f t="shared" si="5"/>
        <v>2</v>
      </c>
      <c r="F175" s="38">
        <v>150</v>
      </c>
      <c r="G175" s="40">
        <v>1.3767770122220498E-3</v>
      </c>
    </row>
    <row r="176" spans="1:7" x14ac:dyDescent="0.25">
      <c r="A176" s="1">
        <v>8</v>
      </c>
      <c r="B176" s="1">
        <v>4</v>
      </c>
      <c r="C176" s="1">
        <v>10320</v>
      </c>
      <c r="D176" s="3">
        <f t="shared" si="4"/>
        <v>1</v>
      </c>
      <c r="E176" s="3">
        <f t="shared" si="5"/>
        <v>2</v>
      </c>
      <c r="F176" s="38">
        <v>146</v>
      </c>
      <c r="G176" s="40">
        <v>1.340066886880111E-3</v>
      </c>
    </row>
    <row r="177" spans="1:7" x14ac:dyDescent="0.25">
      <c r="A177" s="1">
        <v>8</v>
      </c>
      <c r="B177" s="1">
        <v>5</v>
      </c>
      <c r="C177" s="1">
        <v>10380</v>
      </c>
      <c r="D177" s="3">
        <f t="shared" si="4"/>
        <v>1</v>
      </c>
      <c r="E177" s="3">
        <f t="shared" si="5"/>
        <v>2</v>
      </c>
      <c r="F177" s="38">
        <v>140</v>
      </c>
      <c r="G177" s="40">
        <v>1.2900986905880422E-3</v>
      </c>
    </row>
    <row r="178" spans="1:7" x14ac:dyDescent="0.25">
      <c r="A178" s="1">
        <v>8</v>
      </c>
      <c r="B178" s="1">
        <v>6</v>
      </c>
      <c r="C178" s="1">
        <v>10440</v>
      </c>
      <c r="D178" s="3">
        <f t="shared" si="4"/>
        <v>1</v>
      </c>
      <c r="E178" s="3">
        <f t="shared" si="5"/>
        <v>2</v>
      </c>
      <c r="F178" s="38">
        <v>148</v>
      </c>
      <c r="G178" s="40">
        <v>1.3563301205789466E-3</v>
      </c>
    </row>
    <row r="179" spans="1:7" x14ac:dyDescent="0.25">
      <c r="A179" s="1">
        <v>8</v>
      </c>
      <c r="B179" s="1">
        <v>7</v>
      </c>
      <c r="C179" s="1">
        <v>10500</v>
      </c>
      <c r="D179" s="3">
        <f t="shared" si="4"/>
        <v>1</v>
      </c>
      <c r="E179" s="3">
        <f t="shared" si="5"/>
        <v>2</v>
      </c>
      <c r="F179" s="38">
        <v>179</v>
      </c>
      <c r="G179" s="40">
        <v>1.6466524120070723E-3</v>
      </c>
    </row>
    <row r="180" spans="1:7" x14ac:dyDescent="0.25">
      <c r="A180" s="1">
        <v>8</v>
      </c>
      <c r="B180" s="1">
        <v>8</v>
      </c>
      <c r="C180" s="1">
        <v>10560</v>
      </c>
      <c r="D180" s="3">
        <f t="shared" si="4"/>
        <v>1</v>
      </c>
      <c r="E180" s="3">
        <f t="shared" si="5"/>
        <v>2</v>
      </c>
      <c r="F180" s="38">
        <v>206</v>
      </c>
      <c r="G180" s="40">
        <v>1.8953148982718679E-3</v>
      </c>
    </row>
    <row r="181" spans="1:7" x14ac:dyDescent="0.25">
      <c r="A181" s="1">
        <v>8</v>
      </c>
      <c r="B181" s="1">
        <v>9</v>
      </c>
      <c r="C181" s="1">
        <v>10620</v>
      </c>
      <c r="D181" s="3">
        <f t="shared" si="4"/>
        <v>1</v>
      </c>
      <c r="E181" s="3">
        <f t="shared" si="5"/>
        <v>2</v>
      </c>
      <c r="F181" s="38">
        <v>218</v>
      </c>
      <c r="G181" s="40">
        <v>2.0042667791021129E-3</v>
      </c>
    </row>
    <row r="182" spans="1:7" x14ac:dyDescent="0.25">
      <c r="A182" s="1">
        <v>8</v>
      </c>
      <c r="B182" s="1">
        <v>10</v>
      </c>
      <c r="C182" s="1">
        <v>10680</v>
      </c>
      <c r="D182" s="3">
        <f t="shared" si="4"/>
        <v>1</v>
      </c>
      <c r="E182" s="3">
        <f t="shared" si="5"/>
        <v>2</v>
      </c>
      <c r="F182" s="38">
        <v>235</v>
      </c>
      <c r="G182" s="40">
        <v>2.1624797591070868E-3</v>
      </c>
    </row>
    <row r="183" spans="1:7" x14ac:dyDescent="0.25">
      <c r="A183" s="1">
        <v>8</v>
      </c>
      <c r="B183" s="1">
        <v>11</v>
      </c>
      <c r="C183" s="1">
        <v>10740</v>
      </c>
      <c r="D183" s="3">
        <f t="shared" si="4"/>
        <v>1</v>
      </c>
      <c r="E183" s="3">
        <f t="shared" si="5"/>
        <v>2</v>
      </c>
      <c r="F183" s="38">
        <v>253</v>
      </c>
      <c r="G183" s="40">
        <v>2.329531453078819E-3</v>
      </c>
    </row>
    <row r="184" spans="1:7" x14ac:dyDescent="0.25">
      <c r="A184" s="1">
        <v>8</v>
      </c>
      <c r="B184" s="1">
        <v>12</v>
      </c>
      <c r="C184" s="1">
        <v>10800</v>
      </c>
      <c r="D184" s="3">
        <f t="shared" si="4"/>
        <v>1</v>
      </c>
      <c r="E184" s="3">
        <f t="shared" si="5"/>
        <v>2</v>
      </c>
      <c r="F184" s="38">
        <v>275</v>
      </c>
      <c r="G184" s="40">
        <v>2.5303470344035682E-3</v>
      </c>
    </row>
    <row r="185" spans="1:7" x14ac:dyDescent="0.25">
      <c r="A185" s="1">
        <v>8</v>
      </c>
      <c r="B185" s="1">
        <v>13</v>
      </c>
      <c r="C185" s="1">
        <v>10860</v>
      </c>
      <c r="D185" s="3">
        <f t="shared" si="4"/>
        <v>1</v>
      </c>
      <c r="E185" s="3">
        <f t="shared" si="5"/>
        <v>2</v>
      </c>
      <c r="F185" s="38">
        <v>283</v>
      </c>
      <c r="G185" s="40">
        <v>2.6015870689756401E-3</v>
      </c>
    </row>
    <row r="186" spans="1:7" x14ac:dyDescent="0.25">
      <c r="A186" s="1">
        <v>8</v>
      </c>
      <c r="B186" s="1">
        <v>14</v>
      </c>
      <c r="C186" s="1">
        <v>10920</v>
      </c>
      <c r="D186" s="3">
        <f t="shared" si="4"/>
        <v>1</v>
      </c>
      <c r="E186" s="3">
        <f t="shared" si="5"/>
        <v>2</v>
      </c>
      <c r="F186" s="38">
        <v>283</v>
      </c>
      <c r="G186" s="40">
        <v>2.5972266367520367E-3</v>
      </c>
    </row>
    <row r="187" spans="1:7" x14ac:dyDescent="0.25">
      <c r="A187" s="1">
        <v>8</v>
      </c>
      <c r="B187" s="1">
        <v>15</v>
      </c>
      <c r="C187" s="1">
        <v>10980</v>
      </c>
      <c r="D187" s="3">
        <f t="shared" si="4"/>
        <v>1</v>
      </c>
      <c r="E187" s="3">
        <f t="shared" si="5"/>
        <v>2</v>
      </c>
      <c r="F187" s="38">
        <v>281</v>
      </c>
      <c r="G187" s="40">
        <v>2.5792865442113744E-3</v>
      </c>
    </row>
    <row r="188" spans="1:7" x14ac:dyDescent="0.25">
      <c r="A188" s="1">
        <v>8</v>
      </c>
      <c r="B188" s="1">
        <v>16</v>
      </c>
      <c r="C188" s="1">
        <v>11040</v>
      </c>
      <c r="D188" s="3">
        <f t="shared" si="4"/>
        <v>1</v>
      </c>
      <c r="E188" s="3">
        <f t="shared" si="5"/>
        <v>2</v>
      </c>
      <c r="F188" s="38">
        <v>274</v>
      </c>
      <c r="G188" s="40">
        <v>2.521068612985687E-3</v>
      </c>
    </row>
    <row r="189" spans="1:7" x14ac:dyDescent="0.25">
      <c r="A189" s="1">
        <v>8</v>
      </c>
      <c r="B189" s="1">
        <v>17</v>
      </c>
      <c r="C189" s="1">
        <v>11100</v>
      </c>
      <c r="D189" s="3">
        <f t="shared" si="4"/>
        <v>1</v>
      </c>
      <c r="E189" s="3">
        <f t="shared" si="5"/>
        <v>2</v>
      </c>
      <c r="F189" s="38">
        <v>269</v>
      </c>
      <c r="G189" s="40">
        <v>2.4694777575524872E-3</v>
      </c>
    </row>
    <row r="190" spans="1:7" x14ac:dyDescent="0.25">
      <c r="A190" s="1">
        <v>8</v>
      </c>
      <c r="B190" s="1">
        <v>18</v>
      </c>
      <c r="C190" s="1">
        <v>11160</v>
      </c>
      <c r="D190" s="3">
        <f t="shared" si="4"/>
        <v>1</v>
      </c>
      <c r="E190" s="3">
        <f t="shared" si="5"/>
        <v>2</v>
      </c>
      <c r="F190" s="38">
        <v>248</v>
      </c>
      <c r="G190" s="40">
        <v>2.2793275577476322E-3</v>
      </c>
    </row>
    <row r="191" spans="1:7" x14ac:dyDescent="0.25">
      <c r="A191" s="1">
        <v>8</v>
      </c>
      <c r="B191" s="1">
        <v>19</v>
      </c>
      <c r="C191" s="1">
        <v>11220</v>
      </c>
      <c r="D191" s="3">
        <f t="shared" si="4"/>
        <v>1</v>
      </c>
      <c r="E191" s="3">
        <f t="shared" si="5"/>
        <v>2</v>
      </c>
      <c r="F191" s="38">
        <v>230</v>
      </c>
      <c r="G191" s="40">
        <v>2.1146917789268086E-3</v>
      </c>
    </row>
    <row r="192" spans="1:7" x14ac:dyDescent="0.25">
      <c r="A192" s="1">
        <v>8</v>
      </c>
      <c r="B192" s="1">
        <v>20</v>
      </c>
      <c r="C192" s="1">
        <v>11280</v>
      </c>
      <c r="D192" s="3">
        <f t="shared" si="4"/>
        <v>1</v>
      </c>
      <c r="E192" s="3">
        <f t="shared" si="5"/>
        <v>2</v>
      </c>
      <c r="F192" s="38">
        <v>228</v>
      </c>
      <c r="G192" s="40">
        <v>2.0954823072390589E-3</v>
      </c>
    </row>
    <row r="193" spans="1:7" x14ac:dyDescent="0.25">
      <c r="A193" s="1">
        <v>8</v>
      </c>
      <c r="B193" s="1">
        <v>21</v>
      </c>
      <c r="C193" s="1">
        <v>11340</v>
      </c>
      <c r="D193" s="3">
        <f t="shared" si="4"/>
        <v>1</v>
      </c>
      <c r="E193" s="3">
        <f t="shared" si="5"/>
        <v>2</v>
      </c>
      <c r="F193" s="38">
        <v>225</v>
      </c>
      <c r="G193" s="40">
        <v>2.0663145511487565E-3</v>
      </c>
    </row>
    <row r="194" spans="1:7" x14ac:dyDescent="0.25">
      <c r="A194" s="1">
        <v>8</v>
      </c>
      <c r="B194" s="1">
        <v>22</v>
      </c>
      <c r="C194" s="1">
        <v>11400</v>
      </c>
      <c r="D194" s="3">
        <f t="shared" si="4"/>
        <v>1</v>
      </c>
      <c r="E194" s="3">
        <f t="shared" si="5"/>
        <v>2</v>
      </c>
      <c r="F194" s="38">
        <v>216</v>
      </c>
      <c r="G194" s="40">
        <v>1.9833484893807801E-3</v>
      </c>
    </row>
    <row r="195" spans="1:7" x14ac:dyDescent="0.25">
      <c r="A195" s="1">
        <v>8</v>
      </c>
      <c r="B195" s="1">
        <v>23</v>
      </c>
      <c r="C195" s="1">
        <v>11460</v>
      </c>
      <c r="D195" s="3">
        <f t="shared" si="4"/>
        <v>1</v>
      </c>
      <c r="E195" s="3">
        <f t="shared" si="5"/>
        <v>2</v>
      </c>
      <c r="F195" s="38">
        <v>201</v>
      </c>
      <c r="G195" s="40">
        <v>1.8477626171307081E-3</v>
      </c>
    </row>
    <row r="196" spans="1:7" x14ac:dyDescent="0.25">
      <c r="A196" s="1">
        <v>9</v>
      </c>
      <c r="B196" s="1">
        <v>0</v>
      </c>
      <c r="C196" s="1">
        <v>11520</v>
      </c>
      <c r="D196" s="3">
        <f t="shared" si="4"/>
        <v>2</v>
      </c>
      <c r="E196" s="3">
        <f t="shared" si="5"/>
        <v>2</v>
      </c>
      <c r="F196" s="38">
        <v>186</v>
      </c>
      <c r="G196" s="40">
        <v>1.5938558272456335E-3</v>
      </c>
    </row>
    <row r="197" spans="1:7" x14ac:dyDescent="0.25">
      <c r="A197" s="1">
        <v>9</v>
      </c>
      <c r="B197" s="1">
        <v>1</v>
      </c>
      <c r="C197" s="1">
        <v>11580</v>
      </c>
      <c r="D197" s="3">
        <f t="shared" ref="D197:D260" si="6">IF(MOD(A197,7)=0,7,MOD(A197,7))</f>
        <v>2</v>
      </c>
      <c r="E197" s="3">
        <f t="shared" ref="E197:E260" si="7">CEILING((C197+0.001)/(7*24*60),1)</f>
        <v>2</v>
      </c>
      <c r="F197" s="38">
        <v>176</v>
      </c>
      <c r="G197" s="40">
        <v>1.5127753577905685E-3</v>
      </c>
    </row>
    <row r="198" spans="1:7" x14ac:dyDescent="0.25">
      <c r="A198" s="1">
        <v>9</v>
      </c>
      <c r="B198" s="1">
        <v>2</v>
      </c>
      <c r="C198" s="1">
        <v>11640</v>
      </c>
      <c r="D198" s="3">
        <f t="shared" si="6"/>
        <v>2</v>
      </c>
      <c r="E198" s="3">
        <f t="shared" si="7"/>
        <v>2</v>
      </c>
      <c r="F198" s="38">
        <v>166</v>
      </c>
      <c r="G198" s="40">
        <v>1.424977465720774E-3</v>
      </c>
    </row>
    <row r="199" spans="1:7" x14ac:dyDescent="0.25">
      <c r="A199" s="1">
        <v>9</v>
      </c>
      <c r="B199" s="1">
        <v>3</v>
      </c>
      <c r="C199" s="1">
        <v>11700</v>
      </c>
      <c r="D199" s="3">
        <f t="shared" si="6"/>
        <v>2</v>
      </c>
      <c r="E199" s="3">
        <f t="shared" si="7"/>
        <v>2</v>
      </c>
      <c r="F199" s="38">
        <v>160</v>
      </c>
      <c r="G199" s="40">
        <v>1.3767770122220498E-3</v>
      </c>
    </row>
    <row r="200" spans="1:7" x14ac:dyDescent="0.25">
      <c r="A200" s="1">
        <v>9</v>
      </c>
      <c r="B200" s="1">
        <v>4</v>
      </c>
      <c r="C200" s="1">
        <v>11760</v>
      </c>
      <c r="D200" s="3">
        <f t="shared" si="6"/>
        <v>2</v>
      </c>
      <c r="E200" s="3">
        <f t="shared" si="7"/>
        <v>2</v>
      </c>
      <c r="F200" s="38">
        <v>156</v>
      </c>
      <c r="G200" s="40">
        <v>1.340066886880111E-3</v>
      </c>
    </row>
    <row r="201" spans="1:7" x14ac:dyDescent="0.25">
      <c r="A201" s="1">
        <v>9</v>
      </c>
      <c r="B201" s="1">
        <v>5</v>
      </c>
      <c r="C201" s="1">
        <v>11820</v>
      </c>
      <c r="D201" s="3">
        <f t="shared" si="6"/>
        <v>2</v>
      </c>
      <c r="E201" s="3">
        <f t="shared" si="7"/>
        <v>2</v>
      </c>
      <c r="F201" s="38">
        <v>150</v>
      </c>
      <c r="G201" s="40">
        <v>1.2900986905880422E-3</v>
      </c>
    </row>
    <row r="202" spans="1:7" x14ac:dyDescent="0.25">
      <c r="A202" s="1">
        <v>9</v>
      </c>
      <c r="B202" s="1">
        <v>6</v>
      </c>
      <c r="C202" s="1">
        <v>11880</v>
      </c>
      <c r="D202" s="3">
        <f t="shared" si="6"/>
        <v>2</v>
      </c>
      <c r="E202" s="3">
        <f t="shared" si="7"/>
        <v>2</v>
      </c>
      <c r="F202" s="38">
        <v>158</v>
      </c>
      <c r="G202" s="40">
        <v>1.3563301205789466E-3</v>
      </c>
    </row>
    <row r="203" spans="1:7" x14ac:dyDescent="0.25">
      <c r="A203" s="1">
        <v>9</v>
      </c>
      <c r="B203" s="1">
        <v>7</v>
      </c>
      <c r="C203" s="1">
        <v>11940</v>
      </c>
      <c r="D203" s="3">
        <f t="shared" si="6"/>
        <v>2</v>
      </c>
      <c r="E203" s="3">
        <f t="shared" si="7"/>
        <v>2</v>
      </c>
      <c r="F203" s="38">
        <v>192</v>
      </c>
      <c r="G203" s="40">
        <v>1.6466524120070723E-3</v>
      </c>
    </row>
    <row r="204" spans="1:7" x14ac:dyDescent="0.25">
      <c r="A204" s="1">
        <v>9</v>
      </c>
      <c r="B204" s="1">
        <v>8</v>
      </c>
      <c r="C204" s="1">
        <v>12000</v>
      </c>
      <c r="D204" s="3">
        <f t="shared" si="6"/>
        <v>2</v>
      </c>
      <c r="E204" s="3">
        <f t="shared" si="7"/>
        <v>2</v>
      </c>
      <c r="F204" s="38">
        <v>221</v>
      </c>
      <c r="G204" s="40">
        <v>1.8953148982718679E-3</v>
      </c>
    </row>
    <row r="205" spans="1:7" x14ac:dyDescent="0.25">
      <c r="A205" s="1">
        <v>9</v>
      </c>
      <c r="B205" s="1">
        <v>9</v>
      </c>
      <c r="C205" s="1">
        <v>12060</v>
      </c>
      <c r="D205" s="3">
        <f t="shared" si="6"/>
        <v>2</v>
      </c>
      <c r="E205" s="3">
        <f t="shared" si="7"/>
        <v>2</v>
      </c>
      <c r="F205" s="38">
        <v>234</v>
      </c>
      <c r="G205" s="40">
        <v>2.0042667791021129E-3</v>
      </c>
    </row>
    <row r="206" spans="1:7" x14ac:dyDescent="0.25">
      <c r="A206" s="1">
        <v>9</v>
      </c>
      <c r="B206" s="1">
        <v>10</v>
      </c>
      <c r="C206" s="1">
        <v>12120</v>
      </c>
      <c r="D206" s="3">
        <f t="shared" si="6"/>
        <v>2</v>
      </c>
      <c r="E206" s="3">
        <f t="shared" si="7"/>
        <v>2</v>
      </c>
      <c r="F206" s="38">
        <v>252</v>
      </c>
      <c r="G206" s="40">
        <v>2.1624797591070868E-3</v>
      </c>
    </row>
    <row r="207" spans="1:7" x14ac:dyDescent="0.25">
      <c r="A207" s="1">
        <v>9</v>
      </c>
      <c r="B207" s="1">
        <v>11</v>
      </c>
      <c r="C207" s="1">
        <v>12180</v>
      </c>
      <c r="D207" s="3">
        <f t="shared" si="6"/>
        <v>2</v>
      </c>
      <c r="E207" s="3">
        <f t="shared" si="7"/>
        <v>2</v>
      </c>
      <c r="F207" s="38">
        <v>271</v>
      </c>
      <c r="G207" s="40">
        <v>2.329531453078819E-3</v>
      </c>
    </row>
    <row r="208" spans="1:7" x14ac:dyDescent="0.25">
      <c r="A208" s="1">
        <v>9</v>
      </c>
      <c r="B208" s="1">
        <v>12</v>
      </c>
      <c r="C208" s="1">
        <v>12240</v>
      </c>
      <c r="D208" s="3">
        <f t="shared" si="6"/>
        <v>2</v>
      </c>
      <c r="E208" s="3">
        <f t="shared" si="7"/>
        <v>2</v>
      </c>
      <c r="F208" s="38">
        <v>295</v>
      </c>
      <c r="G208" s="40">
        <v>2.5303470344035682E-3</v>
      </c>
    </row>
    <row r="209" spans="1:7" x14ac:dyDescent="0.25">
      <c r="A209" s="1">
        <v>9</v>
      </c>
      <c r="B209" s="1">
        <v>13</v>
      </c>
      <c r="C209" s="1">
        <v>12300</v>
      </c>
      <c r="D209" s="3">
        <f t="shared" si="6"/>
        <v>2</v>
      </c>
      <c r="E209" s="3">
        <f t="shared" si="7"/>
        <v>2</v>
      </c>
      <c r="F209" s="38">
        <v>303</v>
      </c>
      <c r="G209" s="40">
        <v>2.6015870689756401E-3</v>
      </c>
    </row>
    <row r="210" spans="1:7" x14ac:dyDescent="0.25">
      <c r="A210" s="1">
        <v>9</v>
      </c>
      <c r="B210" s="1">
        <v>14</v>
      </c>
      <c r="C210" s="1">
        <v>12360</v>
      </c>
      <c r="D210" s="3">
        <f t="shared" si="6"/>
        <v>2</v>
      </c>
      <c r="E210" s="3">
        <f t="shared" si="7"/>
        <v>2</v>
      </c>
      <c r="F210" s="38">
        <v>303</v>
      </c>
      <c r="G210" s="40">
        <v>2.5972266367520367E-3</v>
      </c>
    </row>
    <row r="211" spans="1:7" x14ac:dyDescent="0.25">
      <c r="A211" s="1">
        <v>9</v>
      </c>
      <c r="B211" s="1">
        <v>15</v>
      </c>
      <c r="C211" s="1">
        <v>12420</v>
      </c>
      <c r="D211" s="3">
        <f t="shared" si="6"/>
        <v>2</v>
      </c>
      <c r="E211" s="3">
        <f t="shared" si="7"/>
        <v>2</v>
      </c>
      <c r="F211" s="38">
        <v>301</v>
      </c>
      <c r="G211" s="40">
        <v>2.5792865442113744E-3</v>
      </c>
    </row>
    <row r="212" spans="1:7" x14ac:dyDescent="0.25">
      <c r="A212" s="1">
        <v>9</v>
      </c>
      <c r="B212" s="1">
        <v>16</v>
      </c>
      <c r="C212" s="1">
        <v>12480</v>
      </c>
      <c r="D212" s="3">
        <f t="shared" si="6"/>
        <v>2</v>
      </c>
      <c r="E212" s="3">
        <f t="shared" si="7"/>
        <v>2</v>
      </c>
      <c r="F212" s="38">
        <v>294</v>
      </c>
      <c r="G212" s="40">
        <v>2.521068612985687E-3</v>
      </c>
    </row>
    <row r="213" spans="1:7" x14ac:dyDescent="0.25">
      <c r="A213" s="1">
        <v>9</v>
      </c>
      <c r="B213" s="1">
        <v>17</v>
      </c>
      <c r="C213" s="1">
        <v>12540</v>
      </c>
      <c r="D213" s="3">
        <f t="shared" si="6"/>
        <v>2</v>
      </c>
      <c r="E213" s="3">
        <f t="shared" si="7"/>
        <v>2</v>
      </c>
      <c r="F213" s="38">
        <v>288</v>
      </c>
      <c r="G213" s="40">
        <v>2.4694777575524872E-3</v>
      </c>
    </row>
    <row r="214" spans="1:7" x14ac:dyDescent="0.25">
      <c r="A214" s="1">
        <v>9</v>
      </c>
      <c r="B214" s="1">
        <v>18</v>
      </c>
      <c r="C214" s="1">
        <v>12600</v>
      </c>
      <c r="D214" s="3">
        <f t="shared" si="6"/>
        <v>2</v>
      </c>
      <c r="E214" s="3">
        <f t="shared" si="7"/>
        <v>2</v>
      </c>
      <c r="F214" s="38">
        <v>266</v>
      </c>
      <c r="G214" s="40">
        <v>2.2793275577476322E-3</v>
      </c>
    </row>
    <row r="215" spans="1:7" x14ac:dyDescent="0.25">
      <c r="A215" s="1">
        <v>9</v>
      </c>
      <c r="B215" s="1">
        <v>19</v>
      </c>
      <c r="C215" s="1">
        <v>12660</v>
      </c>
      <c r="D215" s="3">
        <f t="shared" si="6"/>
        <v>2</v>
      </c>
      <c r="E215" s="3">
        <f t="shared" si="7"/>
        <v>2</v>
      </c>
      <c r="F215" s="38">
        <v>246</v>
      </c>
      <c r="G215" s="40">
        <v>2.1146917789268086E-3</v>
      </c>
    </row>
    <row r="216" spans="1:7" x14ac:dyDescent="0.25">
      <c r="A216" s="1">
        <v>9</v>
      </c>
      <c r="B216" s="1">
        <v>20</v>
      </c>
      <c r="C216" s="1">
        <v>12720</v>
      </c>
      <c r="D216" s="3">
        <f t="shared" si="6"/>
        <v>2</v>
      </c>
      <c r="E216" s="3">
        <f t="shared" si="7"/>
        <v>2</v>
      </c>
      <c r="F216" s="38">
        <v>244</v>
      </c>
      <c r="G216" s="40">
        <v>2.0954823072390589E-3</v>
      </c>
    </row>
    <row r="217" spans="1:7" x14ac:dyDescent="0.25">
      <c r="A217" s="1">
        <v>9</v>
      </c>
      <c r="B217" s="1">
        <v>21</v>
      </c>
      <c r="C217" s="1">
        <v>12780</v>
      </c>
      <c r="D217" s="3">
        <f t="shared" si="6"/>
        <v>2</v>
      </c>
      <c r="E217" s="3">
        <f t="shared" si="7"/>
        <v>2</v>
      </c>
      <c r="F217" s="38">
        <v>241</v>
      </c>
      <c r="G217" s="40">
        <v>2.0663145511487565E-3</v>
      </c>
    </row>
    <row r="218" spans="1:7" x14ac:dyDescent="0.25">
      <c r="A218" s="1">
        <v>9</v>
      </c>
      <c r="B218" s="1">
        <v>22</v>
      </c>
      <c r="C218" s="1">
        <v>12840</v>
      </c>
      <c r="D218" s="3">
        <f t="shared" si="6"/>
        <v>2</v>
      </c>
      <c r="E218" s="3">
        <f t="shared" si="7"/>
        <v>2</v>
      </c>
      <c r="F218" s="38">
        <v>231</v>
      </c>
      <c r="G218" s="40">
        <v>1.9833484893807801E-3</v>
      </c>
    </row>
    <row r="219" spans="1:7" x14ac:dyDescent="0.25">
      <c r="A219" s="1">
        <v>9</v>
      </c>
      <c r="B219" s="1">
        <v>23</v>
      </c>
      <c r="C219" s="1">
        <v>12900</v>
      </c>
      <c r="D219" s="3">
        <f t="shared" si="6"/>
        <v>2</v>
      </c>
      <c r="E219" s="3">
        <f t="shared" si="7"/>
        <v>2</v>
      </c>
      <c r="F219" s="38">
        <v>215</v>
      </c>
      <c r="G219" s="40">
        <v>1.8477626171307081E-3</v>
      </c>
    </row>
    <row r="220" spans="1:7" x14ac:dyDescent="0.25">
      <c r="A220" s="1">
        <v>10</v>
      </c>
      <c r="B220" s="1">
        <v>0</v>
      </c>
      <c r="C220" s="1">
        <v>12960</v>
      </c>
      <c r="D220" s="3">
        <f t="shared" si="6"/>
        <v>3</v>
      </c>
      <c r="E220" s="3">
        <f t="shared" si="7"/>
        <v>2</v>
      </c>
      <c r="F220" s="38">
        <v>194</v>
      </c>
      <c r="G220" s="40">
        <v>1.5938558272456335E-3</v>
      </c>
    </row>
    <row r="221" spans="1:7" x14ac:dyDescent="0.25">
      <c r="A221" s="1">
        <v>10</v>
      </c>
      <c r="B221" s="1">
        <v>1</v>
      </c>
      <c r="C221" s="1">
        <v>13020</v>
      </c>
      <c r="D221" s="3">
        <f t="shared" si="6"/>
        <v>3</v>
      </c>
      <c r="E221" s="3">
        <f t="shared" si="7"/>
        <v>2</v>
      </c>
      <c r="F221" s="38">
        <v>184</v>
      </c>
      <c r="G221" s="40">
        <v>1.5127753577905685E-3</v>
      </c>
    </row>
    <row r="222" spans="1:7" x14ac:dyDescent="0.25">
      <c r="A222" s="1">
        <v>10</v>
      </c>
      <c r="B222" s="1">
        <v>2</v>
      </c>
      <c r="C222" s="1">
        <v>13080</v>
      </c>
      <c r="D222" s="3">
        <f t="shared" si="6"/>
        <v>3</v>
      </c>
      <c r="E222" s="3">
        <f t="shared" si="7"/>
        <v>2</v>
      </c>
      <c r="F222" s="38">
        <v>174</v>
      </c>
      <c r="G222" s="40">
        <v>1.424977465720774E-3</v>
      </c>
    </row>
    <row r="223" spans="1:7" x14ac:dyDescent="0.25">
      <c r="A223" s="1">
        <v>10</v>
      </c>
      <c r="B223" s="1">
        <v>3</v>
      </c>
      <c r="C223" s="1">
        <v>13140</v>
      </c>
      <c r="D223" s="3">
        <f t="shared" si="6"/>
        <v>3</v>
      </c>
      <c r="E223" s="3">
        <f t="shared" si="7"/>
        <v>2</v>
      </c>
      <c r="F223" s="38">
        <v>168</v>
      </c>
      <c r="G223" s="40">
        <v>1.3767770122220498E-3</v>
      </c>
    </row>
    <row r="224" spans="1:7" x14ac:dyDescent="0.25">
      <c r="A224" s="1">
        <v>10</v>
      </c>
      <c r="B224" s="1">
        <v>4</v>
      </c>
      <c r="C224" s="1">
        <v>13200</v>
      </c>
      <c r="D224" s="3">
        <f t="shared" si="6"/>
        <v>3</v>
      </c>
      <c r="E224" s="3">
        <f t="shared" si="7"/>
        <v>2</v>
      </c>
      <c r="F224" s="38">
        <v>163</v>
      </c>
      <c r="G224" s="40">
        <v>1.340066886880111E-3</v>
      </c>
    </row>
    <row r="225" spans="1:7" x14ac:dyDescent="0.25">
      <c r="A225" s="1">
        <v>10</v>
      </c>
      <c r="B225" s="1">
        <v>5</v>
      </c>
      <c r="C225" s="1">
        <v>13260</v>
      </c>
      <c r="D225" s="3">
        <f t="shared" si="6"/>
        <v>3</v>
      </c>
      <c r="E225" s="3">
        <f t="shared" si="7"/>
        <v>2</v>
      </c>
      <c r="F225" s="38">
        <v>157</v>
      </c>
      <c r="G225" s="40">
        <v>1.2900986905880422E-3</v>
      </c>
    </row>
    <row r="226" spans="1:7" x14ac:dyDescent="0.25">
      <c r="A226" s="1">
        <v>10</v>
      </c>
      <c r="B226" s="1">
        <v>6</v>
      </c>
      <c r="C226" s="1">
        <v>13320</v>
      </c>
      <c r="D226" s="3">
        <f t="shared" si="6"/>
        <v>3</v>
      </c>
      <c r="E226" s="3">
        <f t="shared" si="7"/>
        <v>2</v>
      </c>
      <c r="F226" s="38">
        <v>165</v>
      </c>
      <c r="G226" s="40">
        <v>1.3563301205789466E-3</v>
      </c>
    </row>
    <row r="227" spans="1:7" x14ac:dyDescent="0.25">
      <c r="A227" s="1">
        <v>10</v>
      </c>
      <c r="B227" s="1">
        <v>7</v>
      </c>
      <c r="C227" s="1">
        <v>13380</v>
      </c>
      <c r="D227" s="3">
        <f t="shared" si="6"/>
        <v>3</v>
      </c>
      <c r="E227" s="3">
        <f t="shared" si="7"/>
        <v>2</v>
      </c>
      <c r="F227" s="38">
        <v>201</v>
      </c>
      <c r="G227" s="40">
        <v>1.6466524120070723E-3</v>
      </c>
    </row>
    <row r="228" spans="1:7" x14ac:dyDescent="0.25">
      <c r="A228" s="1">
        <v>10</v>
      </c>
      <c r="B228" s="1">
        <v>8</v>
      </c>
      <c r="C228" s="1">
        <v>13440</v>
      </c>
      <c r="D228" s="3">
        <f t="shared" si="6"/>
        <v>3</v>
      </c>
      <c r="E228" s="3">
        <f t="shared" si="7"/>
        <v>2</v>
      </c>
      <c r="F228" s="38">
        <v>231</v>
      </c>
      <c r="G228" s="40">
        <v>1.8953148982718679E-3</v>
      </c>
    </row>
    <row r="229" spans="1:7" x14ac:dyDescent="0.25">
      <c r="A229" s="1">
        <v>10</v>
      </c>
      <c r="B229" s="1">
        <v>9</v>
      </c>
      <c r="C229" s="1">
        <v>13500</v>
      </c>
      <c r="D229" s="3">
        <f t="shared" si="6"/>
        <v>3</v>
      </c>
      <c r="E229" s="3">
        <f t="shared" si="7"/>
        <v>2</v>
      </c>
      <c r="F229" s="38">
        <v>244</v>
      </c>
      <c r="G229" s="40">
        <v>2.0042667791021129E-3</v>
      </c>
    </row>
    <row r="230" spans="1:7" x14ac:dyDescent="0.25">
      <c r="A230" s="1">
        <v>10</v>
      </c>
      <c r="B230" s="1">
        <v>10</v>
      </c>
      <c r="C230" s="1">
        <v>13560</v>
      </c>
      <c r="D230" s="3">
        <f t="shared" si="6"/>
        <v>3</v>
      </c>
      <c r="E230" s="3">
        <f t="shared" si="7"/>
        <v>2</v>
      </c>
      <c r="F230" s="38">
        <v>263</v>
      </c>
      <c r="G230" s="40">
        <v>2.1624797591070868E-3</v>
      </c>
    </row>
    <row r="231" spans="1:7" x14ac:dyDescent="0.25">
      <c r="A231" s="1">
        <v>10</v>
      </c>
      <c r="B231" s="1">
        <v>11</v>
      </c>
      <c r="C231" s="1">
        <v>13620</v>
      </c>
      <c r="D231" s="3">
        <f t="shared" si="6"/>
        <v>3</v>
      </c>
      <c r="E231" s="3">
        <f t="shared" si="7"/>
        <v>2</v>
      </c>
      <c r="F231" s="38">
        <v>284</v>
      </c>
      <c r="G231" s="40">
        <v>2.329531453078819E-3</v>
      </c>
    </row>
    <row r="232" spans="1:7" x14ac:dyDescent="0.25">
      <c r="A232" s="1">
        <v>10</v>
      </c>
      <c r="B232" s="1">
        <v>12</v>
      </c>
      <c r="C232" s="1">
        <v>13680</v>
      </c>
      <c r="D232" s="3">
        <f t="shared" si="6"/>
        <v>3</v>
      </c>
      <c r="E232" s="3">
        <f t="shared" si="7"/>
        <v>2</v>
      </c>
      <c r="F232" s="38">
        <v>308</v>
      </c>
      <c r="G232" s="40">
        <v>2.5303470344035682E-3</v>
      </c>
    </row>
    <row r="233" spans="1:7" x14ac:dyDescent="0.25">
      <c r="A233" s="1">
        <v>10</v>
      </c>
      <c r="B233" s="1">
        <v>13</v>
      </c>
      <c r="C233" s="1">
        <v>13740</v>
      </c>
      <c r="D233" s="3">
        <f t="shared" si="6"/>
        <v>3</v>
      </c>
      <c r="E233" s="3">
        <f t="shared" si="7"/>
        <v>2</v>
      </c>
      <c r="F233" s="38">
        <v>317</v>
      </c>
      <c r="G233" s="40">
        <v>2.6015870689756401E-3</v>
      </c>
    </row>
    <row r="234" spans="1:7" x14ac:dyDescent="0.25">
      <c r="A234" s="1">
        <v>10</v>
      </c>
      <c r="B234" s="1">
        <v>14</v>
      </c>
      <c r="C234" s="1">
        <v>13800</v>
      </c>
      <c r="D234" s="3">
        <f t="shared" si="6"/>
        <v>3</v>
      </c>
      <c r="E234" s="3">
        <f t="shared" si="7"/>
        <v>2</v>
      </c>
      <c r="F234" s="38">
        <v>316</v>
      </c>
      <c r="G234" s="40">
        <v>2.5972266367520367E-3</v>
      </c>
    </row>
    <row r="235" spans="1:7" x14ac:dyDescent="0.25">
      <c r="A235" s="1">
        <v>10</v>
      </c>
      <c r="B235" s="1">
        <v>15</v>
      </c>
      <c r="C235" s="1">
        <v>13860</v>
      </c>
      <c r="D235" s="3">
        <f t="shared" si="6"/>
        <v>3</v>
      </c>
      <c r="E235" s="3">
        <f t="shared" si="7"/>
        <v>2</v>
      </c>
      <c r="F235" s="38">
        <v>314</v>
      </c>
      <c r="G235" s="40">
        <v>2.5792865442113744E-3</v>
      </c>
    </row>
    <row r="236" spans="1:7" x14ac:dyDescent="0.25">
      <c r="A236" s="1">
        <v>10</v>
      </c>
      <c r="B236" s="1">
        <v>16</v>
      </c>
      <c r="C236" s="1">
        <v>13920</v>
      </c>
      <c r="D236" s="3">
        <f t="shared" si="6"/>
        <v>3</v>
      </c>
      <c r="E236" s="3">
        <f t="shared" si="7"/>
        <v>2</v>
      </c>
      <c r="F236" s="38">
        <v>307</v>
      </c>
      <c r="G236" s="40">
        <v>2.521068612985687E-3</v>
      </c>
    </row>
    <row r="237" spans="1:7" x14ac:dyDescent="0.25">
      <c r="A237" s="1">
        <v>10</v>
      </c>
      <c r="B237" s="1">
        <v>17</v>
      </c>
      <c r="C237" s="1">
        <v>13980</v>
      </c>
      <c r="D237" s="3">
        <f t="shared" si="6"/>
        <v>3</v>
      </c>
      <c r="E237" s="3">
        <f t="shared" si="7"/>
        <v>2</v>
      </c>
      <c r="F237" s="38">
        <v>301</v>
      </c>
      <c r="G237" s="40">
        <v>2.4694777575524872E-3</v>
      </c>
    </row>
    <row r="238" spans="1:7" x14ac:dyDescent="0.25">
      <c r="A238" s="1">
        <v>10</v>
      </c>
      <c r="B238" s="1">
        <v>18</v>
      </c>
      <c r="C238" s="1">
        <v>14040</v>
      </c>
      <c r="D238" s="3">
        <f t="shared" si="6"/>
        <v>3</v>
      </c>
      <c r="E238" s="3">
        <f t="shared" si="7"/>
        <v>2</v>
      </c>
      <c r="F238" s="38">
        <v>278</v>
      </c>
      <c r="G238" s="40">
        <v>2.2793275577476322E-3</v>
      </c>
    </row>
    <row r="239" spans="1:7" x14ac:dyDescent="0.25">
      <c r="A239" s="1">
        <v>10</v>
      </c>
      <c r="B239" s="1">
        <v>19</v>
      </c>
      <c r="C239" s="1">
        <v>14100</v>
      </c>
      <c r="D239" s="3">
        <f t="shared" si="6"/>
        <v>3</v>
      </c>
      <c r="E239" s="3">
        <f t="shared" si="7"/>
        <v>2</v>
      </c>
      <c r="F239" s="38">
        <v>258</v>
      </c>
      <c r="G239" s="40">
        <v>2.1146917789268086E-3</v>
      </c>
    </row>
    <row r="240" spans="1:7" x14ac:dyDescent="0.25">
      <c r="A240" s="1">
        <v>10</v>
      </c>
      <c r="B240" s="1">
        <v>20</v>
      </c>
      <c r="C240" s="1">
        <v>14160</v>
      </c>
      <c r="D240" s="3">
        <f t="shared" si="6"/>
        <v>3</v>
      </c>
      <c r="E240" s="3">
        <f t="shared" si="7"/>
        <v>2</v>
      </c>
      <c r="F240" s="38">
        <v>255</v>
      </c>
      <c r="G240" s="40">
        <v>2.0954823072390589E-3</v>
      </c>
    </row>
    <row r="241" spans="1:7" x14ac:dyDescent="0.25">
      <c r="A241" s="1">
        <v>10</v>
      </c>
      <c r="B241" s="1">
        <v>21</v>
      </c>
      <c r="C241" s="1">
        <v>14220</v>
      </c>
      <c r="D241" s="3">
        <f t="shared" si="6"/>
        <v>3</v>
      </c>
      <c r="E241" s="3">
        <f t="shared" si="7"/>
        <v>2</v>
      </c>
      <c r="F241" s="38">
        <v>252</v>
      </c>
      <c r="G241" s="40">
        <v>2.0663145511487565E-3</v>
      </c>
    </row>
    <row r="242" spans="1:7" x14ac:dyDescent="0.25">
      <c r="A242" s="1">
        <v>10</v>
      </c>
      <c r="B242" s="1">
        <v>22</v>
      </c>
      <c r="C242" s="1">
        <v>14280</v>
      </c>
      <c r="D242" s="3">
        <f t="shared" si="6"/>
        <v>3</v>
      </c>
      <c r="E242" s="3">
        <f t="shared" si="7"/>
        <v>2</v>
      </c>
      <c r="F242" s="38">
        <v>242</v>
      </c>
      <c r="G242" s="40">
        <v>1.9833484893807801E-3</v>
      </c>
    </row>
    <row r="243" spans="1:7" x14ac:dyDescent="0.25">
      <c r="A243" s="1">
        <v>10</v>
      </c>
      <c r="B243" s="1">
        <v>23</v>
      </c>
      <c r="C243" s="1">
        <v>14340</v>
      </c>
      <c r="D243" s="3">
        <f t="shared" si="6"/>
        <v>3</v>
      </c>
      <c r="E243" s="3">
        <f t="shared" si="7"/>
        <v>2</v>
      </c>
      <c r="F243" s="38">
        <v>225</v>
      </c>
      <c r="G243" s="40">
        <v>1.8477626171307081E-3</v>
      </c>
    </row>
    <row r="244" spans="1:7" x14ac:dyDescent="0.25">
      <c r="A244" s="1">
        <v>11</v>
      </c>
      <c r="B244" s="1">
        <v>0</v>
      </c>
      <c r="C244" s="1">
        <v>14400</v>
      </c>
      <c r="D244" s="3">
        <f t="shared" si="6"/>
        <v>4</v>
      </c>
      <c r="E244" s="3">
        <f t="shared" si="7"/>
        <v>2</v>
      </c>
      <c r="F244" s="38">
        <v>194</v>
      </c>
      <c r="G244" s="40">
        <v>1.5938558272456335E-3</v>
      </c>
    </row>
    <row r="245" spans="1:7" x14ac:dyDescent="0.25">
      <c r="A245" s="1">
        <v>11</v>
      </c>
      <c r="B245" s="1">
        <v>1</v>
      </c>
      <c r="C245" s="1">
        <v>14460</v>
      </c>
      <c r="D245" s="3">
        <f t="shared" si="6"/>
        <v>4</v>
      </c>
      <c r="E245" s="3">
        <f t="shared" si="7"/>
        <v>2</v>
      </c>
      <c r="F245" s="38">
        <v>184</v>
      </c>
      <c r="G245" s="40">
        <v>1.5127753577905685E-3</v>
      </c>
    </row>
    <row r="246" spans="1:7" x14ac:dyDescent="0.25">
      <c r="A246" s="1">
        <v>11</v>
      </c>
      <c r="B246" s="1">
        <v>2</v>
      </c>
      <c r="C246" s="1">
        <v>14520</v>
      </c>
      <c r="D246" s="3">
        <f t="shared" si="6"/>
        <v>4</v>
      </c>
      <c r="E246" s="3">
        <f t="shared" si="7"/>
        <v>2</v>
      </c>
      <c r="F246" s="38">
        <v>174</v>
      </c>
      <c r="G246" s="40">
        <v>1.424977465720774E-3</v>
      </c>
    </row>
    <row r="247" spans="1:7" x14ac:dyDescent="0.25">
      <c r="A247" s="1">
        <v>11</v>
      </c>
      <c r="B247" s="1">
        <v>3</v>
      </c>
      <c r="C247" s="1">
        <v>14580</v>
      </c>
      <c r="D247" s="3">
        <f t="shared" si="6"/>
        <v>4</v>
      </c>
      <c r="E247" s="3">
        <f t="shared" si="7"/>
        <v>2</v>
      </c>
      <c r="F247" s="38">
        <v>168</v>
      </c>
      <c r="G247" s="40">
        <v>1.3767770122220498E-3</v>
      </c>
    </row>
    <row r="248" spans="1:7" x14ac:dyDescent="0.25">
      <c r="A248" s="1">
        <v>11</v>
      </c>
      <c r="B248" s="1">
        <v>4</v>
      </c>
      <c r="C248" s="1">
        <v>14640</v>
      </c>
      <c r="D248" s="3">
        <f t="shared" si="6"/>
        <v>4</v>
      </c>
      <c r="E248" s="3">
        <f t="shared" si="7"/>
        <v>2</v>
      </c>
      <c r="F248" s="38">
        <v>163</v>
      </c>
      <c r="G248" s="40">
        <v>1.340066886880111E-3</v>
      </c>
    </row>
    <row r="249" spans="1:7" x14ac:dyDescent="0.25">
      <c r="A249" s="1">
        <v>11</v>
      </c>
      <c r="B249" s="1">
        <v>5</v>
      </c>
      <c r="C249" s="1">
        <v>14700</v>
      </c>
      <c r="D249" s="3">
        <f t="shared" si="6"/>
        <v>4</v>
      </c>
      <c r="E249" s="3">
        <f t="shared" si="7"/>
        <v>2</v>
      </c>
      <c r="F249" s="38">
        <v>157</v>
      </c>
      <c r="G249" s="40">
        <v>1.2900986905880422E-3</v>
      </c>
    </row>
    <row r="250" spans="1:7" x14ac:dyDescent="0.25">
      <c r="A250" s="1">
        <v>11</v>
      </c>
      <c r="B250" s="1">
        <v>6</v>
      </c>
      <c r="C250" s="1">
        <v>14760</v>
      </c>
      <c r="D250" s="3">
        <f t="shared" si="6"/>
        <v>4</v>
      </c>
      <c r="E250" s="3">
        <f t="shared" si="7"/>
        <v>2</v>
      </c>
      <c r="F250" s="38">
        <v>165</v>
      </c>
      <c r="G250" s="40">
        <v>1.3563301205789466E-3</v>
      </c>
    </row>
    <row r="251" spans="1:7" x14ac:dyDescent="0.25">
      <c r="A251" s="1">
        <v>11</v>
      </c>
      <c r="B251" s="1">
        <v>7</v>
      </c>
      <c r="C251" s="1">
        <v>14820</v>
      </c>
      <c r="D251" s="3">
        <f t="shared" si="6"/>
        <v>4</v>
      </c>
      <c r="E251" s="3">
        <f t="shared" si="7"/>
        <v>2</v>
      </c>
      <c r="F251" s="38">
        <v>201</v>
      </c>
      <c r="G251" s="40">
        <v>1.6466524120070723E-3</v>
      </c>
    </row>
    <row r="252" spans="1:7" x14ac:dyDescent="0.25">
      <c r="A252" s="1">
        <v>11</v>
      </c>
      <c r="B252" s="1">
        <v>8</v>
      </c>
      <c r="C252" s="1">
        <v>14880</v>
      </c>
      <c r="D252" s="3">
        <f t="shared" si="6"/>
        <v>4</v>
      </c>
      <c r="E252" s="3">
        <f t="shared" si="7"/>
        <v>2</v>
      </c>
      <c r="F252" s="38">
        <v>231</v>
      </c>
      <c r="G252" s="40">
        <v>1.8953148982718679E-3</v>
      </c>
    </row>
    <row r="253" spans="1:7" x14ac:dyDescent="0.25">
      <c r="A253" s="1">
        <v>11</v>
      </c>
      <c r="B253" s="1">
        <v>9</v>
      </c>
      <c r="C253" s="1">
        <v>14940</v>
      </c>
      <c r="D253" s="3">
        <f t="shared" si="6"/>
        <v>4</v>
      </c>
      <c r="E253" s="3">
        <f t="shared" si="7"/>
        <v>2</v>
      </c>
      <c r="F253" s="38">
        <v>244</v>
      </c>
      <c r="G253" s="40">
        <v>2.0042667791021129E-3</v>
      </c>
    </row>
    <row r="254" spans="1:7" x14ac:dyDescent="0.25">
      <c r="A254" s="1">
        <v>11</v>
      </c>
      <c r="B254" s="1">
        <v>10</v>
      </c>
      <c r="C254" s="1">
        <v>15000</v>
      </c>
      <c r="D254" s="3">
        <f t="shared" si="6"/>
        <v>4</v>
      </c>
      <c r="E254" s="3">
        <f t="shared" si="7"/>
        <v>2</v>
      </c>
      <c r="F254" s="38">
        <v>263</v>
      </c>
      <c r="G254" s="40">
        <v>2.1624797591070868E-3</v>
      </c>
    </row>
    <row r="255" spans="1:7" x14ac:dyDescent="0.25">
      <c r="A255" s="1">
        <v>11</v>
      </c>
      <c r="B255" s="1">
        <v>11</v>
      </c>
      <c r="C255" s="1">
        <v>15060</v>
      </c>
      <c r="D255" s="3">
        <f t="shared" si="6"/>
        <v>4</v>
      </c>
      <c r="E255" s="3">
        <f t="shared" si="7"/>
        <v>2</v>
      </c>
      <c r="F255" s="38">
        <v>284</v>
      </c>
      <c r="G255" s="40">
        <v>2.329531453078819E-3</v>
      </c>
    </row>
    <row r="256" spans="1:7" x14ac:dyDescent="0.25">
      <c r="A256" s="1">
        <v>11</v>
      </c>
      <c r="B256" s="1">
        <v>12</v>
      </c>
      <c r="C256" s="1">
        <v>15120</v>
      </c>
      <c r="D256" s="3">
        <f t="shared" si="6"/>
        <v>4</v>
      </c>
      <c r="E256" s="3">
        <f t="shared" si="7"/>
        <v>2</v>
      </c>
      <c r="F256" s="38">
        <v>308</v>
      </c>
      <c r="G256" s="40">
        <v>2.5303470344035682E-3</v>
      </c>
    </row>
    <row r="257" spans="1:7" x14ac:dyDescent="0.25">
      <c r="A257" s="1">
        <v>11</v>
      </c>
      <c r="B257" s="1">
        <v>13</v>
      </c>
      <c r="C257" s="1">
        <v>15180</v>
      </c>
      <c r="D257" s="3">
        <f t="shared" si="6"/>
        <v>4</v>
      </c>
      <c r="E257" s="3">
        <f t="shared" si="7"/>
        <v>2</v>
      </c>
      <c r="F257" s="38">
        <v>317</v>
      </c>
      <c r="G257" s="40">
        <v>2.6015870689756401E-3</v>
      </c>
    </row>
    <row r="258" spans="1:7" x14ac:dyDescent="0.25">
      <c r="A258" s="1">
        <v>11</v>
      </c>
      <c r="B258" s="1">
        <v>14</v>
      </c>
      <c r="C258" s="1">
        <v>15240</v>
      </c>
      <c r="D258" s="3">
        <f t="shared" si="6"/>
        <v>4</v>
      </c>
      <c r="E258" s="3">
        <f t="shared" si="7"/>
        <v>2</v>
      </c>
      <c r="F258" s="38">
        <v>316</v>
      </c>
      <c r="G258" s="40">
        <v>2.5972266367520367E-3</v>
      </c>
    </row>
    <row r="259" spans="1:7" x14ac:dyDescent="0.25">
      <c r="A259" s="1">
        <v>11</v>
      </c>
      <c r="B259" s="1">
        <v>15</v>
      </c>
      <c r="C259" s="1">
        <v>15300</v>
      </c>
      <c r="D259" s="3">
        <f t="shared" si="6"/>
        <v>4</v>
      </c>
      <c r="E259" s="3">
        <f t="shared" si="7"/>
        <v>2</v>
      </c>
      <c r="F259" s="38">
        <v>314</v>
      </c>
      <c r="G259" s="40">
        <v>2.5792865442113744E-3</v>
      </c>
    </row>
    <row r="260" spans="1:7" x14ac:dyDescent="0.25">
      <c r="A260" s="1">
        <v>11</v>
      </c>
      <c r="B260" s="1">
        <v>16</v>
      </c>
      <c r="C260" s="1">
        <v>15360</v>
      </c>
      <c r="D260" s="3">
        <f t="shared" si="6"/>
        <v>4</v>
      </c>
      <c r="E260" s="3">
        <f t="shared" si="7"/>
        <v>2</v>
      </c>
      <c r="F260" s="38">
        <v>307</v>
      </c>
      <c r="G260" s="40">
        <v>2.521068612985687E-3</v>
      </c>
    </row>
    <row r="261" spans="1:7" x14ac:dyDescent="0.25">
      <c r="A261" s="1">
        <v>11</v>
      </c>
      <c r="B261" s="1">
        <v>17</v>
      </c>
      <c r="C261" s="1">
        <v>15420</v>
      </c>
      <c r="D261" s="3">
        <f t="shared" ref="D261:D324" si="8">IF(MOD(A261,7)=0,7,MOD(A261,7))</f>
        <v>4</v>
      </c>
      <c r="E261" s="3">
        <f t="shared" ref="E261:E324" si="9">CEILING((C261+0.001)/(7*24*60),1)</f>
        <v>2</v>
      </c>
      <c r="F261" s="38">
        <v>301</v>
      </c>
      <c r="G261" s="40">
        <v>2.4694777575524872E-3</v>
      </c>
    </row>
    <row r="262" spans="1:7" x14ac:dyDescent="0.25">
      <c r="A262" s="1">
        <v>11</v>
      </c>
      <c r="B262" s="1">
        <v>18</v>
      </c>
      <c r="C262" s="1">
        <v>15480</v>
      </c>
      <c r="D262" s="3">
        <f t="shared" si="8"/>
        <v>4</v>
      </c>
      <c r="E262" s="3">
        <f t="shared" si="9"/>
        <v>2</v>
      </c>
      <c r="F262" s="38">
        <v>278</v>
      </c>
      <c r="G262" s="40">
        <v>2.2793275577476322E-3</v>
      </c>
    </row>
    <row r="263" spans="1:7" x14ac:dyDescent="0.25">
      <c r="A263" s="1">
        <v>11</v>
      </c>
      <c r="B263" s="1">
        <v>19</v>
      </c>
      <c r="C263" s="1">
        <v>15540</v>
      </c>
      <c r="D263" s="3">
        <f t="shared" si="8"/>
        <v>4</v>
      </c>
      <c r="E263" s="3">
        <f t="shared" si="9"/>
        <v>2</v>
      </c>
      <c r="F263" s="38">
        <v>258</v>
      </c>
      <c r="G263" s="40">
        <v>2.1146917789268086E-3</v>
      </c>
    </row>
    <row r="264" spans="1:7" x14ac:dyDescent="0.25">
      <c r="A264" s="1">
        <v>11</v>
      </c>
      <c r="B264" s="1">
        <v>20</v>
      </c>
      <c r="C264" s="1">
        <v>15600</v>
      </c>
      <c r="D264" s="3">
        <f t="shared" si="8"/>
        <v>4</v>
      </c>
      <c r="E264" s="3">
        <f t="shared" si="9"/>
        <v>2</v>
      </c>
      <c r="F264" s="38">
        <v>255</v>
      </c>
      <c r="G264" s="40">
        <v>2.0954823072390589E-3</v>
      </c>
    </row>
    <row r="265" spans="1:7" x14ac:dyDescent="0.25">
      <c r="A265" s="1">
        <v>11</v>
      </c>
      <c r="B265" s="1">
        <v>21</v>
      </c>
      <c r="C265" s="1">
        <v>15660</v>
      </c>
      <c r="D265" s="3">
        <f t="shared" si="8"/>
        <v>4</v>
      </c>
      <c r="E265" s="3">
        <f t="shared" si="9"/>
        <v>2</v>
      </c>
      <c r="F265" s="38">
        <v>252</v>
      </c>
      <c r="G265" s="40">
        <v>2.0663145511487565E-3</v>
      </c>
    </row>
    <row r="266" spans="1:7" x14ac:dyDescent="0.25">
      <c r="A266" s="1">
        <v>11</v>
      </c>
      <c r="B266" s="1">
        <v>22</v>
      </c>
      <c r="C266" s="1">
        <v>15720</v>
      </c>
      <c r="D266" s="3">
        <f t="shared" si="8"/>
        <v>4</v>
      </c>
      <c r="E266" s="3">
        <f t="shared" si="9"/>
        <v>2</v>
      </c>
      <c r="F266" s="38">
        <v>242</v>
      </c>
      <c r="G266" s="40">
        <v>1.9833484893807801E-3</v>
      </c>
    </row>
    <row r="267" spans="1:7" x14ac:dyDescent="0.25">
      <c r="A267" s="1">
        <v>11</v>
      </c>
      <c r="B267" s="1">
        <v>23</v>
      </c>
      <c r="C267" s="1">
        <v>15780</v>
      </c>
      <c r="D267" s="3">
        <f t="shared" si="8"/>
        <v>4</v>
      </c>
      <c r="E267" s="3">
        <f t="shared" si="9"/>
        <v>2</v>
      </c>
      <c r="F267" s="38">
        <v>225</v>
      </c>
      <c r="G267" s="40">
        <v>1.8477626171307081E-3</v>
      </c>
    </row>
    <row r="268" spans="1:7" x14ac:dyDescent="0.25">
      <c r="A268" s="1">
        <v>12</v>
      </c>
      <c r="B268" s="1">
        <v>0</v>
      </c>
      <c r="C268" s="1">
        <v>15840</v>
      </c>
      <c r="D268" s="3">
        <f t="shared" si="8"/>
        <v>5</v>
      </c>
      <c r="E268" s="3">
        <f t="shared" si="9"/>
        <v>2</v>
      </c>
      <c r="F268" s="38">
        <v>193</v>
      </c>
      <c r="G268" s="40">
        <v>1.5938558272456335E-3</v>
      </c>
    </row>
    <row r="269" spans="1:7" x14ac:dyDescent="0.25">
      <c r="A269" s="1">
        <v>12</v>
      </c>
      <c r="B269" s="1">
        <v>1</v>
      </c>
      <c r="C269" s="1">
        <v>15900</v>
      </c>
      <c r="D269" s="3">
        <f t="shared" si="8"/>
        <v>5</v>
      </c>
      <c r="E269" s="3">
        <f t="shared" si="9"/>
        <v>2</v>
      </c>
      <c r="F269" s="38">
        <v>183</v>
      </c>
      <c r="G269" s="40">
        <v>1.5127753577905685E-3</v>
      </c>
    </row>
    <row r="270" spans="1:7" x14ac:dyDescent="0.25">
      <c r="A270" s="1">
        <v>12</v>
      </c>
      <c r="B270" s="1">
        <v>2</v>
      </c>
      <c r="C270" s="1">
        <v>15960</v>
      </c>
      <c r="D270" s="3">
        <f t="shared" si="8"/>
        <v>5</v>
      </c>
      <c r="E270" s="3">
        <f t="shared" si="9"/>
        <v>2</v>
      </c>
      <c r="F270" s="38">
        <v>173</v>
      </c>
      <c r="G270" s="40">
        <v>1.424977465720774E-3</v>
      </c>
    </row>
    <row r="271" spans="1:7" x14ac:dyDescent="0.25">
      <c r="A271" s="1">
        <v>12</v>
      </c>
      <c r="B271" s="1">
        <v>3</v>
      </c>
      <c r="C271" s="1">
        <v>16020</v>
      </c>
      <c r="D271" s="3">
        <f t="shared" si="8"/>
        <v>5</v>
      </c>
      <c r="E271" s="3">
        <f t="shared" si="9"/>
        <v>2</v>
      </c>
      <c r="F271" s="38">
        <v>167</v>
      </c>
      <c r="G271" s="40">
        <v>1.3767770122220498E-3</v>
      </c>
    </row>
    <row r="272" spans="1:7" x14ac:dyDescent="0.25">
      <c r="A272" s="1">
        <v>12</v>
      </c>
      <c r="B272" s="1">
        <v>4</v>
      </c>
      <c r="C272" s="1">
        <v>16080</v>
      </c>
      <c r="D272" s="3">
        <f t="shared" si="8"/>
        <v>5</v>
      </c>
      <c r="E272" s="3">
        <f t="shared" si="9"/>
        <v>2</v>
      </c>
      <c r="F272" s="38">
        <v>162</v>
      </c>
      <c r="G272" s="40">
        <v>1.340066886880111E-3</v>
      </c>
    </row>
    <row r="273" spans="1:7" x14ac:dyDescent="0.25">
      <c r="A273" s="1">
        <v>12</v>
      </c>
      <c r="B273" s="1">
        <v>5</v>
      </c>
      <c r="C273" s="1">
        <v>16140</v>
      </c>
      <c r="D273" s="3">
        <f t="shared" si="8"/>
        <v>5</v>
      </c>
      <c r="E273" s="3">
        <f t="shared" si="9"/>
        <v>2</v>
      </c>
      <c r="F273" s="38">
        <v>156</v>
      </c>
      <c r="G273" s="40">
        <v>1.2900986905880422E-3</v>
      </c>
    </row>
    <row r="274" spans="1:7" x14ac:dyDescent="0.25">
      <c r="A274" s="1">
        <v>12</v>
      </c>
      <c r="B274" s="1">
        <v>6</v>
      </c>
      <c r="C274" s="1">
        <v>16200</v>
      </c>
      <c r="D274" s="3">
        <f t="shared" si="8"/>
        <v>5</v>
      </c>
      <c r="E274" s="3">
        <f t="shared" si="9"/>
        <v>2</v>
      </c>
      <c r="F274" s="38">
        <v>164</v>
      </c>
      <c r="G274" s="40">
        <v>1.3563301205789466E-3</v>
      </c>
    </row>
    <row r="275" spans="1:7" x14ac:dyDescent="0.25">
      <c r="A275" s="1">
        <v>12</v>
      </c>
      <c r="B275" s="1">
        <v>7</v>
      </c>
      <c r="C275" s="1">
        <v>16260</v>
      </c>
      <c r="D275" s="3">
        <f t="shared" si="8"/>
        <v>5</v>
      </c>
      <c r="E275" s="3">
        <f t="shared" si="9"/>
        <v>2</v>
      </c>
      <c r="F275" s="38">
        <v>200</v>
      </c>
      <c r="G275" s="40">
        <v>1.6466524120070723E-3</v>
      </c>
    </row>
    <row r="276" spans="1:7" x14ac:dyDescent="0.25">
      <c r="A276" s="1">
        <v>12</v>
      </c>
      <c r="B276" s="1">
        <v>8</v>
      </c>
      <c r="C276" s="1">
        <v>16320</v>
      </c>
      <c r="D276" s="3">
        <f t="shared" si="8"/>
        <v>5</v>
      </c>
      <c r="E276" s="3">
        <f t="shared" si="9"/>
        <v>2</v>
      </c>
      <c r="F276" s="38">
        <v>230</v>
      </c>
      <c r="G276" s="40">
        <v>1.8953148982718679E-3</v>
      </c>
    </row>
    <row r="277" spans="1:7" x14ac:dyDescent="0.25">
      <c r="A277" s="1">
        <v>12</v>
      </c>
      <c r="B277" s="1">
        <v>9</v>
      </c>
      <c r="C277" s="1">
        <v>16380</v>
      </c>
      <c r="D277" s="3">
        <f t="shared" si="8"/>
        <v>5</v>
      </c>
      <c r="E277" s="3">
        <f t="shared" si="9"/>
        <v>2</v>
      </c>
      <c r="F277" s="38">
        <v>243</v>
      </c>
      <c r="G277" s="40">
        <v>2.0042667791021129E-3</v>
      </c>
    </row>
    <row r="278" spans="1:7" x14ac:dyDescent="0.25">
      <c r="A278" s="1">
        <v>12</v>
      </c>
      <c r="B278" s="1">
        <v>10</v>
      </c>
      <c r="C278" s="1">
        <v>16440</v>
      </c>
      <c r="D278" s="3">
        <f t="shared" si="8"/>
        <v>5</v>
      </c>
      <c r="E278" s="3">
        <f t="shared" si="9"/>
        <v>2</v>
      </c>
      <c r="F278" s="38">
        <v>262</v>
      </c>
      <c r="G278" s="40">
        <v>2.1624797591070868E-3</v>
      </c>
    </row>
    <row r="279" spans="1:7" x14ac:dyDescent="0.25">
      <c r="A279" s="1">
        <v>12</v>
      </c>
      <c r="B279" s="1">
        <v>11</v>
      </c>
      <c r="C279" s="1">
        <v>16500</v>
      </c>
      <c r="D279" s="3">
        <f t="shared" si="8"/>
        <v>5</v>
      </c>
      <c r="E279" s="3">
        <f t="shared" si="9"/>
        <v>2</v>
      </c>
      <c r="F279" s="38">
        <v>282</v>
      </c>
      <c r="G279" s="40">
        <v>2.329531453078819E-3</v>
      </c>
    </row>
    <row r="280" spans="1:7" x14ac:dyDescent="0.25">
      <c r="A280" s="1">
        <v>12</v>
      </c>
      <c r="B280" s="1">
        <v>12</v>
      </c>
      <c r="C280" s="1">
        <v>16560</v>
      </c>
      <c r="D280" s="3">
        <f t="shared" si="8"/>
        <v>5</v>
      </c>
      <c r="E280" s="3">
        <f t="shared" si="9"/>
        <v>2</v>
      </c>
      <c r="F280" s="38">
        <v>307</v>
      </c>
      <c r="G280" s="40">
        <v>2.5303470344035682E-3</v>
      </c>
    </row>
    <row r="281" spans="1:7" x14ac:dyDescent="0.25">
      <c r="A281" s="1">
        <v>12</v>
      </c>
      <c r="B281" s="1">
        <v>13</v>
      </c>
      <c r="C281" s="1">
        <v>16620</v>
      </c>
      <c r="D281" s="3">
        <f t="shared" si="8"/>
        <v>5</v>
      </c>
      <c r="E281" s="3">
        <f t="shared" si="9"/>
        <v>2</v>
      </c>
      <c r="F281" s="38">
        <v>315</v>
      </c>
      <c r="G281" s="40">
        <v>2.6015870689756401E-3</v>
      </c>
    </row>
    <row r="282" spans="1:7" x14ac:dyDescent="0.25">
      <c r="A282" s="1">
        <v>12</v>
      </c>
      <c r="B282" s="1">
        <v>14</v>
      </c>
      <c r="C282" s="1">
        <v>16680</v>
      </c>
      <c r="D282" s="3">
        <f t="shared" si="8"/>
        <v>5</v>
      </c>
      <c r="E282" s="3">
        <f t="shared" si="9"/>
        <v>2</v>
      </c>
      <c r="F282" s="38">
        <v>315</v>
      </c>
      <c r="G282" s="40">
        <v>2.5972266367520367E-3</v>
      </c>
    </row>
    <row r="283" spans="1:7" x14ac:dyDescent="0.25">
      <c r="A283" s="1">
        <v>12</v>
      </c>
      <c r="B283" s="1">
        <v>15</v>
      </c>
      <c r="C283" s="1">
        <v>16740</v>
      </c>
      <c r="D283" s="3">
        <f t="shared" si="8"/>
        <v>5</v>
      </c>
      <c r="E283" s="3">
        <f t="shared" si="9"/>
        <v>2</v>
      </c>
      <c r="F283" s="38">
        <v>313</v>
      </c>
      <c r="G283" s="40">
        <v>2.5792865442113744E-3</v>
      </c>
    </row>
    <row r="284" spans="1:7" x14ac:dyDescent="0.25">
      <c r="A284" s="1">
        <v>12</v>
      </c>
      <c r="B284" s="1">
        <v>16</v>
      </c>
      <c r="C284" s="1">
        <v>16800</v>
      </c>
      <c r="D284" s="3">
        <f t="shared" si="8"/>
        <v>5</v>
      </c>
      <c r="E284" s="3">
        <f t="shared" si="9"/>
        <v>2</v>
      </c>
      <c r="F284" s="38">
        <v>306</v>
      </c>
      <c r="G284" s="40">
        <v>2.521068612985687E-3</v>
      </c>
    </row>
    <row r="285" spans="1:7" x14ac:dyDescent="0.25">
      <c r="A285" s="1">
        <v>12</v>
      </c>
      <c r="B285" s="1">
        <v>17</v>
      </c>
      <c r="C285" s="1">
        <v>16860</v>
      </c>
      <c r="D285" s="3">
        <f t="shared" si="8"/>
        <v>5</v>
      </c>
      <c r="E285" s="3">
        <f t="shared" si="9"/>
        <v>2</v>
      </c>
      <c r="F285" s="38">
        <v>299</v>
      </c>
      <c r="G285" s="40">
        <v>2.4694777575524872E-3</v>
      </c>
    </row>
    <row r="286" spans="1:7" x14ac:dyDescent="0.25">
      <c r="A286" s="1">
        <v>12</v>
      </c>
      <c r="B286" s="1">
        <v>18</v>
      </c>
      <c r="C286" s="1">
        <v>16920</v>
      </c>
      <c r="D286" s="3">
        <f t="shared" si="8"/>
        <v>5</v>
      </c>
      <c r="E286" s="3">
        <f t="shared" si="9"/>
        <v>2</v>
      </c>
      <c r="F286" s="38">
        <v>276</v>
      </c>
      <c r="G286" s="40">
        <v>2.2793275577476322E-3</v>
      </c>
    </row>
    <row r="287" spans="1:7" x14ac:dyDescent="0.25">
      <c r="A287" s="1">
        <v>12</v>
      </c>
      <c r="B287" s="1">
        <v>19</v>
      </c>
      <c r="C287" s="1">
        <v>16980</v>
      </c>
      <c r="D287" s="3">
        <f t="shared" si="8"/>
        <v>5</v>
      </c>
      <c r="E287" s="3">
        <f t="shared" si="9"/>
        <v>2</v>
      </c>
      <c r="F287" s="38">
        <v>256</v>
      </c>
      <c r="G287" s="40">
        <v>2.1146917789268086E-3</v>
      </c>
    </row>
    <row r="288" spans="1:7" x14ac:dyDescent="0.25">
      <c r="A288" s="1">
        <v>12</v>
      </c>
      <c r="B288" s="1">
        <v>20</v>
      </c>
      <c r="C288" s="1">
        <v>17040</v>
      </c>
      <c r="D288" s="3">
        <f t="shared" si="8"/>
        <v>5</v>
      </c>
      <c r="E288" s="3">
        <f t="shared" si="9"/>
        <v>2</v>
      </c>
      <c r="F288" s="38">
        <v>254</v>
      </c>
      <c r="G288" s="40">
        <v>2.0954823072390589E-3</v>
      </c>
    </row>
    <row r="289" spans="1:7" x14ac:dyDescent="0.25">
      <c r="A289" s="1">
        <v>12</v>
      </c>
      <c r="B289" s="1">
        <v>21</v>
      </c>
      <c r="C289" s="1">
        <v>17100</v>
      </c>
      <c r="D289" s="3">
        <f t="shared" si="8"/>
        <v>5</v>
      </c>
      <c r="E289" s="3">
        <f t="shared" si="9"/>
        <v>2</v>
      </c>
      <c r="F289" s="38">
        <v>251</v>
      </c>
      <c r="G289" s="40">
        <v>2.0663145511487565E-3</v>
      </c>
    </row>
    <row r="290" spans="1:7" x14ac:dyDescent="0.25">
      <c r="A290" s="1">
        <v>12</v>
      </c>
      <c r="B290" s="1">
        <v>22</v>
      </c>
      <c r="C290" s="1">
        <v>17160</v>
      </c>
      <c r="D290" s="3">
        <f t="shared" si="8"/>
        <v>5</v>
      </c>
      <c r="E290" s="3">
        <f t="shared" si="9"/>
        <v>2</v>
      </c>
      <c r="F290" s="38">
        <v>240</v>
      </c>
      <c r="G290" s="40">
        <v>1.9833484893807801E-3</v>
      </c>
    </row>
    <row r="291" spans="1:7" x14ac:dyDescent="0.25">
      <c r="A291" s="1">
        <v>12</v>
      </c>
      <c r="B291" s="1">
        <v>23</v>
      </c>
      <c r="C291" s="1">
        <v>17220</v>
      </c>
      <c r="D291" s="3">
        <f t="shared" si="8"/>
        <v>5</v>
      </c>
      <c r="E291" s="3">
        <f t="shared" si="9"/>
        <v>2</v>
      </c>
      <c r="F291" s="38">
        <v>224</v>
      </c>
      <c r="G291" s="40">
        <v>1.8477626171307081E-3</v>
      </c>
    </row>
    <row r="292" spans="1:7" x14ac:dyDescent="0.25">
      <c r="A292" s="1">
        <v>13</v>
      </c>
      <c r="B292" s="1">
        <v>0</v>
      </c>
      <c r="C292" s="1">
        <v>17280</v>
      </c>
      <c r="D292" s="3">
        <f t="shared" si="8"/>
        <v>6</v>
      </c>
      <c r="E292" s="3">
        <f t="shared" si="9"/>
        <v>2</v>
      </c>
      <c r="F292" s="38">
        <v>190</v>
      </c>
      <c r="G292" s="40">
        <v>1.5938558272456335E-3</v>
      </c>
    </row>
    <row r="293" spans="1:7" x14ac:dyDescent="0.25">
      <c r="A293" s="1">
        <v>13</v>
      </c>
      <c r="B293" s="1">
        <v>1</v>
      </c>
      <c r="C293" s="1">
        <v>17340</v>
      </c>
      <c r="D293" s="3">
        <f t="shared" si="8"/>
        <v>6</v>
      </c>
      <c r="E293" s="3">
        <f t="shared" si="9"/>
        <v>2</v>
      </c>
      <c r="F293" s="38">
        <v>180</v>
      </c>
      <c r="G293" s="40">
        <v>1.5127753577905685E-3</v>
      </c>
    </row>
    <row r="294" spans="1:7" x14ac:dyDescent="0.25">
      <c r="A294" s="1">
        <v>13</v>
      </c>
      <c r="B294" s="1">
        <v>2</v>
      </c>
      <c r="C294" s="1">
        <v>17400</v>
      </c>
      <c r="D294" s="3">
        <f t="shared" si="8"/>
        <v>6</v>
      </c>
      <c r="E294" s="3">
        <f t="shared" si="9"/>
        <v>2</v>
      </c>
      <c r="F294" s="38">
        <v>170</v>
      </c>
      <c r="G294" s="40">
        <v>1.424977465720774E-3</v>
      </c>
    </row>
    <row r="295" spans="1:7" x14ac:dyDescent="0.25">
      <c r="A295" s="1">
        <v>13</v>
      </c>
      <c r="B295" s="1">
        <v>3</v>
      </c>
      <c r="C295" s="1">
        <v>17460</v>
      </c>
      <c r="D295" s="3">
        <f t="shared" si="8"/>
        <v>6</v>
      </c>
      <c r="E295" s="3">
        <f t="shared" si="9"/>
        <v>2</v>
      </c>
      <c r="F295" s="38">
        <v>164</v>
      </c>
      <c r="G295" s="40">
        <v>1.3767770122220498E-3</v>
      </c>
    </row>
    <row r="296" spans="1:7" x14ac:dyDescent="0.25">
      <c r="A296" s="1">
        <v>13</v>
      </c>
      <c r="B296" s="1">
        <v>4</v>
      </c>
      <c r="C296" s="1">
        <v>17520</v>
      </c>
      <c r="D296" s="3">
        <f t="shared" si="8"/>
        <v>6</v>
      </c>
      <c r="E296" s="3">
        <f t="shared" si="9"/>
        <v>2</v>
      </c>
      <c r="F296" s="38">
        <v>160</v>
      </c>
      <c r="G296" s="40">
        <v>1.340066886880111E-3</v>
      </c>
    </row>
    <row r="297" spans="1:7" x14ac:dyDescent="0.25">
      <c r="A297" s="1">
        <v>13</v>
      </c>
      <c r="B297" s="1">
        <v>5</v>
      </c>
      <c r="C297" s="1">
        <v>17580</v>
      </c>
      <c r="D297" s="3">
        <f t="shared" si="8"/>
        <v>6</v>
      </c>
      <c r="E297" s="3">
        <f t="shared" si="9"/>
        <v>2</v>
      </c>
      <c r="F297" s="38">
        <v>154</v>
      </c>
      <c r="G297" s="40">
        <v>1.2900986905880422E-3</v>
      </c>
    </row>
    <row r="298" spans="1:7" x14ac:dyDescent="0.25">
      <c r="A298" s="1">
        <v>13</v>
      </c>
      <c r="B298" s="1">
        <v>6</v>
      </c>
      <c r="C298" s="1">
        <v>17640</v>
      </c>
      <c r="D298" s="3">
        <f t="shared" si="8"/>
        <v>6</v>
      </c>
      <c r="E298" s="3">
        <f t="shared" si="9"/>
        <v>2</v>
      </c>
      <c r="F298" s="38">
        <v>162</v>
      </c>
      <c r="G298" s="40">
        <v>1.3563301205789466E-3</v>
      </c>
    </row>
    <row r="299" spans="1:7" x14ac:dyDescent="0.25">
      <c r="A299" s="1">
        <v>13</v>
      </c>
      <c r="B299" s="1">
        <v>7</v>
      </c>
      <c r="C299" s="1">
        <v>17700</v>
      </c>
      <c r="D299" s="3">
        <f t="shared" si="8"/>
        <v>6</v>
      </c>
      <c r="E299" s="3">
        <f t="shared" si="9"/>
        <v>2</v>
      </c>
      <c r="F299" s="38">
        <v>196</v>
      </c>
      <c r="G299" s="40">
        <v>1.6466524120070723E-3</v>
      </c>
    </row>
    <row r="300" spans="1:7" x14ac:dyDescent="0.25">
      <c r="A300" s="1">
        <v>13</v>
      </c>
      <c r="B300" s="1">
        <v>8</v>
      </c>
      <c r="C300" s="1">
        <v>17760</v>
      </c>
      <c r="D300" s="3">
        <f t="shared" si="8"/>
        <v>6</v>
      </c>
      <c r="E300" s="3">
        <f t="shared" si="9"/>
        <v>2</v>
      </c>
      <c r="F300" s="38">
        <v>226</v>
      </c>
      <c r="G300" s="40">
        <v>1.8953148982718679E-3</v>
      </c>
    </row>
    <row r="301" spans="1:7" x14ac:dyDescent="0.25">
      <c r="A301" s="1">
        <v>13</v>
      </c>
      <c r="B301" s="1">
        <v>9</v>
      </c>
      <c r="C301" s="1">
        <v>17820</v>
      </c>
      <c r="D301" s="3">
        <f t="shared" si="8"/>
        <v>6</v>
      </c>
      <c r="E301" s="3">
        <f t="shared" si="9"/>
        <v>2</v>
      </c>
      <c r="F301" s="38">
        <v>239</v>
      </c>
      <c r="G301" s="40">
        <v>2.0042667791021129E-3</v>
      </c>
    </row>
    <row r="302" spans="1:7" x14ac:dyDescent="0.25">
      <c r="A302" s="1">
        <v>13</v>
      </c>
      <c r="B302" s="1">
        <v>10</v>
      </c>
      <c r="C302" s="1">
        <v>17880</v>
      </c>
      <c r="D302" s="3">
        <f t="shared" si="8"/>
        <v>6</v>
      </c>
      <c r="E302" s="3">
        <f t="shared" si="9"/>
        <v>2</v>
      </c>
      <c r="F302" s="38">
        <v>258</v>
      </c>
      <c r="G302" s="40">
        <v>2.1624797591070868E-3</v>
      </c>
    </row>
    <row r="303" spans="1:7" x14ac:dyDescent="0.25">
      <c r="A303" s="1">
        <v>13</v>
      </c>
      <c r="B303" s="1">
        <v>11</v>
      </c>
      <c r="C303" s="1">
        <v>17940</v>
      </c>
      <c r="D303" s="3">
        <f t="shared" si="8"/>
        <v>6</v>
      </c>
      <c r="E303" s="3">
        <f t="shared" si="9"/>
        <v>2</v>
      </c>
      <c r="F303" s="38">
        <v>278</v>
      </c>
      <c r="G303" s="40">
        <v>2.329531453078819E-3</v>
      </c>
    </row>
    <row r="304" spans="1:7" x14ac:dyDescent="0.25">
      <c r="A304" s="1">
        <v>13</v>
      </c>
      <c r="B304" s="1">
        <v>12</v>
      </c>
      <c r="C304" s="1">
        <v>18000</v>
      </c>
      <c r="D304" s="3">
        <f t="shared" si="8"/>
        <v>6</v>
      </c>
      <c r="E304" s="3">
        <f t="shared" si="9"/>
        <v>2</v>
      </c>
      <c r="F304" s="38">
        <v>302</v>
      </c>
      <c r="G304" s="40">
        <v>2.5303470344035682E-3</v>
      </c>
    </row>
    <row r="305" spans="1:7" x14ac:dyDescent="0.25">
      <c r="A305" s="1">
        <v>13</v>
      </c>
      <c r="B305" s="1">
        <v>13</v>
      </c>
      <c r="C305" s="1">
        <v>18060</v>
      </c>
      <c r="D305" s="3">
        <f t="shared" si="8"/>
        <v>6</v>
      </c>
      <c r="E305" s="3">
        <f t="shared" si="9"/>
        <v>2</v>
      </c>
      <c r="F305" s="38">
        <v>310</v>
      </c>
      <c r="G305" s="40">
        <v>2.6015870689756401E-3</v>
      </c>
    </row>
    <row r="306" spans="1:7" x14ac:dyDescent="0.25">
      <c r="A306" s="1">
        <v>13</v>
      </c>
      <c r="B306" s="1">
        <v>14</v>
      </c>
      <c r="C306" s="1">
        <v>18120</v>
      </c>
      <c r="D306" s="3">
        <f t="shared" si="8"/>
        <v>6</v>
      </c>
      <c r="E306" s="3">
        <f t="shared" si="9"/>
        <v>2</v>
      </c>
      <c r="F306" s="38">
        <v>310</v>
      </c>
      <c r="G306" s="40">
        <v>2.5972266367520367E-3</v>
      </c>
    </row>
    <row r="307" spans="1:7" x14ac:dyDescent="0.25">
      <c r="A307" s="1">
        <v>13</v>
      </c>
      <c r="B307" s="1">
        <v>15</v>
      </c>
      <c r="C307" s="1">
        <v>18180</v>
      </c>
      <c r="D307" s="3">
        <f t="shared" si="8"/>
        <v>6</v>
      </c>
      <c r="E307" s="3">
        <f t="shared" si="9"/>
        <v>2</v>
      </c>
      <c r="F307" s="38">
        <v>307</v>
      </c>
      <c r="G307" s="40">
        <v>2.5792865442113744E-3</v>
      </c>
    </row>
    <row r="308" spans="1:7" x14ac:dyDescent="0.25">
      <c r="A308" s="1">
        <v>13</v>
      </c>
      <c r="B308" s="1">
        <v>16</v>
      </c>
      <c r="C308" s="1">
        <v>18240</v>
      </c>
      <c r="D308" s="3">
        <f t="shared" si="8"/>
        <v>6</v>
      </c>
      <c r="E308" s="3">
        <f t="shared" si="9"/>
        <v>2</v>
      </c>
      <c r="F308" s="38">
        <v>301</v>
      </c>
      <c r="G308" s="40">
        <v>2.521068612985687E-3</v>
      </c>
    </row>
    <row r="309" spans="1:7" x14ac:dyDescent="0.25">
      <c r="A309" s="1">
        <v>13</v>
      </c>
      <c r="B309" s="1">
        <v>17</v>
      </c>
      <c r="C309" s="1">
        <v>18300</v>
      </c>
      <c r="D309" s="3">
        <f t="shared" si="8"/>
        <v>6</v>
      </c>
      <c r="E309" s="3">
        <f t="shared" si="9"/>
        <v>2</v>
      </c>
      <c r="F309" s="38">
        <v>294</v>
      </c>
      <c r="G309" s="40">
        <v>2.4694777575524872E-3</v>
      </c>
    </row>
    <row r="310" spans="1:7" x14ac:dyDescent="0.25">
      <c r="A310" s="1">
        <v>13</v>
      </c>
      <c r="B310" s="1">
        <v>18</v>
      </c>
      <c r="C310" s="1">
        <v>18360</v>
      </c>
      <c r="D310" s="3">
        <f t="shared" si="8"/>
        <v>6</v>
      </c>
      <c r="E310" s="3">
        <f t="shared" si="9"/>
        <v>2</v>
      </c>
      <c r="F310" s="38">
        <v>272</v>
      </c>
      <c r="G310" s="40">
        <v>2.2793275577476322E-3</v>
      </c>
    </row>
    <row r="311" spans="1:7" x14ac:dyDescent="0.25">
      <c r="A311" s="1">
        <v>13</v>
      </c>
      <c r="B311" s="1">
        <v>19</v>
      </c>
      <c r="C311" s="1">
        <v>18420</v>
      </c>
      <c r="D311" s="3">
        <f t="shared" si="8"/>
        <v>6</v>
      </c>
      <c r="E311" s="3">
        <f t="shared" si="9"/>
        <v>2</v>
      </c>
      <c r="F311" s="38">
        <v>252</v>
      </c>
      <c r="G311" s="40">
        <v>2.1146917789268086E-3</v>
      </c>
    </row>
    <row r="312" spans="1:7" x14ac:dyDescent="0.25">
      <c r="A312" s="1">
        <v>13</v>
      </c>
      <c r="B312" s="1">
        <v>20</v>
      </c>
      <c r="C312" s="1">
        <v>18480</v>
      </c>
      <c r="D312" s="3">
        <f t="shared" si="8"/>
        <v>6</v>
      </c>
      <c r="E312" s="3">
        <f t="shared" si="9"/>
        <v>2</v>
      </c>
      <c r="F312" s="38">
        <v>250</v>
      </c>
      <c r="G312" s="40">
        <v>2.0954823072390589E-3</v>
      </c>
    </row>
    <row r="313" spans="1:7" x14ac:dyDescent="0.25">
      <c r="A313" s="1">
        <v>13</v>
      </c>
      <c r="B313" s="1">
        <v>21</v>
      </c>
      <c r="C313" s="1">
        <v>18540</v>
      </c>
      <c r="D313" s="3">
        <f t="shared" si="8"/>
        <v>6</v>
      </c>
      <c r="E313" s="3">
        <f t="shared" si="9"/>
        <v>2</v>
      </c>
      <c r="F313" s="38">
        <v>246</v>
      </c>
      <c r="G313" s="40">
        <v>2.0663145511487565E-3</v>
      </c>
    </row>
    <row r="314" spans="1:7" x14ac:dyDescent="0.25">
      <c r="A314" s="1">
        <v>13</v>
      </c>
      <c r="B314" s="1">
        <v>22</v>
      </c>
      <c r="C314" s="1">
        <v>18600</v>
      </c>
      <c r="D314" s="3">
        <f t="shared" si="8"/>
        <v>6</v>
      </c>
      <c r="E314" s="3">
        <f t="shared" si="9"/>
        <v>2</v>
      </c>
      <c r="F314" s="38">
        <v>236</v>
      </c>
      <c r="G314" s="40">
        <v>1.9833484893807801E-3</v>
      </c>
    </row>
    <row r="315" spans="1:7" x14ac:dyDescent="0.25">
      <c r="A315" s="1">
        <v>13</v>
      </c>
      <c r="B315" s="1">
        <v>23</v>
      </c>
      <c r="C315" s="1">
        <v>18660</v>
      </c>
      <c r="D315" s="3">
        <f t="shared" si="8"/>
        <v>6</v>
      </c>
      <c r="E315" s="3">
        <f t="shared" si="9"/>
        <v>2</v>
      </c>
      <c r="F315" s="38">
        <v>220</v>
      </c>
      <c r="G315" s="40">
        <v>1.8477626171307081E-3</v>
      </c>
    </row>
    <row r="316" spans="1:7" x14ac:dyDescent="0.25">
      <c r="A316" s="1">
        <v>14</v>
      </c>
      <c r="B316" s="1">
        <v>0</v>
      </c>
      <c r="C316" s="1">
        <v>18720</v>
      </c>
      <c r="D316" s="3">
        <f t="shared" si="8"/>
        <v>7</v>
      </c>
      <c r="E316" s="3">
        <f t="shared" si="9"/>
        <v>2</v>
      </c>
      <c r="F316" s="38">
        <v>178</v>
      </c>
      <c r="G316" s="40">
        <v>1.5938558272456335E-3</v>
      </c>
    </row>
    <row r="317" spans="1:7" x14ac:dyDescent="0.25">
      <c r="A317" s="1">
        <v>14</v>
      </c>
      <c r="B317" s="1">
        <v>1</v>
      </c>
      <c r="C317" s="1">
        <v>18780</v>
      </c>
      <c r="D317" s="3">
        <f t="shared" si="8"/>
        <v>7</v>
      </c>
      <c r="E317" s="3">
        <f t="shared" si="9"/>
        <v>2</v>
      </c>
      <c r="F317" s="38">
        <v>169</v>
      </c>
      <c r="G317" s="40">
        <v>1.5127753577905685E-3</v>
      </c>
    </row>
    <row r="318" spans="1:7" x14ac:dyDescent="0.25">
      <c r="A318" s="1">
        <v>14</v>
      </c>
      <c r="B318" s="1">
        <v>2</v>
      </c>
      <c r="C318" s="1">
        <v>18840</v>
      </c>
      <c r="D318" s="3">
        <f t="shared" si="8"/>
        <v>7</v>
      </c>
      <c r="E318" s="3">
        <f t="shared" si="9"/>
        <v>2</v>
      </c>
      <c r="F318" s="38">
        <v>160</v>
      </c>
      <c r="G318" s="40">
        <v>1.424977465720774E-3</v>
      </c>
    </row>
    <row r="319" spans="1:7" x14ac:dyDescent="0.25">
      <c r="A319" s="1">
        <v>14</v>
      </c>
      <c r="B319" s="1">
        <v>3</v>
      </c>
      <c r="C319" s="1">
        <v>18900</v>
      </c>
      <c r="D319" s="3">
        <f t="shared" si="8"/>
        <v>7</v>
      </c>
      <c r="E319" s="3">
        <f t="shared" si="9"/>
        <v>2</v>
      </c>
      <c r="F319" s="38">
        <v>154</v>
      </c>
      <c r="G319" s="40">
        <v>1.3767770122220498E-3</v>
      </c>
    </row>
    <row r="320" spans="1:7" x14ac:dyDescent="0.25">
      <c r="A320" s="1">
        <v>14</v>
      </c>
      <c r="B320" s="1">
        <v>4</v>
      </c>
      <c r="C320" s="1">
        <v>18960</v>
      </c>
      <c r="D320" s="3">
        <f t="shared" si="8"/>
        <v>7</v>
      </c>
      <c r="E320" s="3">
        <f t="shared" si="9"/>
        <v>2</v>
      </c>
      <c r="F320" s="38">
        <v>150</v>
      </c>
      <c r="G320" s="40">
        <v>1.340066886880111E-3</v>
      </c>
    </row>
    <row r="321" spans="1:7" x14ac:dyDescent="0.25">
      <c r="A321" s="1">
        <v>14</v>
      </c>
      <c r="B321" s="1">
        <v>5</v>
      </c>
      <c r="C321" s="1">
        <v>19020</v>
      </c>
      <c r="D321" s="3">
        <f t="shared" si="8"/>
        <v>7</v>
      </c>
      <c r="E321" s="3">
        <f t="shared" si="9"/>
        <v>2</v>
      </c>
      <c r="F321" s="38">
        <v>144</v>
      </c>
      <c r="G321" s="40">
        <v>1.2900986905880422E-3</v>
      </c>
    </row>
    <row r="322" spans="1:7" x14ac:dyDescent="0.25">
      <c r="A322" s="1">
        <v>14</v>
      </c>
      <c r="B322" s="1">
        <v>6</v>
      </c>
      <c r="C322" s="1">
        <v>19080</v>
      </c>
      <c r="D322" s="3">
        <f t="shared" si="8"/>
        <v>7</v>
      </c>
      <c r="E322" s="3">
        <f t="shared" si="9"/>
        <v>2</v>
      </c>
      <c r="F322" s="38">
        <v>152</v>
      </c>
      <c r="G322" s="40">
        <v>1.3563301205789466E-3</v>
      </c>
    </row>
    <row r="323" spans="1:7" x14ac:dyDescent="0.25">
      <c r="A323" s="1">
        <v>14</v>
      </c>
      <c r="B323" s="1">
        <v>7</v>
      </c>
      <c r="C323" s="1">
        <v>19140</v>
      </c>
      <c r="D323" s="3">
        <f t="shared" si="8"/>
        <v>7</v>
      </c>
      <c r="E323" s="3">
        <f t="shared" si="9"/>
        <v>2</v>
      </c>
      <c r="F323" s="38">
        <v>184</v>
      </c>
      <c r="G323" s="40">
        <v>1.6466524120070723E-3</v>
      </c>
    </row>
    <row r="324" spans="1:7" x14ac:dyDescent="0.25">
      <c r="A324" s="1">
        <v>14</v>
      </c>
      <c r="B324" s="1">
        <v>8</v>
      </c>
      <c r="C324" s="1">
        <v>19200</v>
      </c>
      <c r="D324" s="3">
        <f t="shared" si="8"/>
        <v>7</v>
      </c>
      <c r="E324" s="3">
        <f t="shared" si="9"/>
        <v>2</v>
      </c>
      <c r="F324" s="38">
        <v>212</v>
      </c>
      <c r="G324" s="40">
        <v>1.8953148982718679E-3</v>
      </c>
    </row>
    <row r="325" spans="1:7" x14ac:dyDescent="0.25">
      <c r="A325" s="1">
        <v>14</v>
      </c>
      <c r="B325" s="1">
        <v>9</v>
      </c>
      <c r="C325" s="1">
        <v>19260</v>
      </c>
      <c r="D325" s="3">
        <f t="shared" ref="D325:D339" si="10">IF(MOD(A325,7)=0,7,MOD(A325,7))</f>
        <v>7</v>
      </c>
      <c r="E325" s="3">
        <f t="shared" ref="E325:E339" si="11">CEILING((C325+0.001)/(7*24*60),1)</f>
        <v>2</v>
      </c>
      <c r="F325" s="38">
        <v>224</v>
      </c>
      <c r="G325" s="40">
        <v>2.0042667791021129E-3</v>
      </c>
    </row>
    <row r="326" spans="1:7" x14ac:dyDescent="0.25">
      <c r="A326" s="1">
        <v>14</v>
      </c>
      <c r="B326" s="1">
        <v>10</v>
      </c>
      <c r="C326" s="1">
        <v>19320</v>
      </c>
      <c r="D326" s="3">
        <f t="shared" si="10"/>
        <v>7</v>
      </c>
      <c r="E326" s="3">
        <f t="shared" si="11"/>
        <v>2</v>
      </c>
      <c r="F326" s="38">
        <v>242</v>
      </c>
      <c r="G326" s="40">
        <v>2.1624797591070868E-3</v>
      </c>
    </row>
    <row r="327" spans="1:7" x14ac:dyDescent="0.25">
      <c r="A327" s="1">
        <v>14</v>
      </c>
      <c r="B327" s="1">
        <v>11</v>
      </c>
      <c r="C327" s="1">
        <v>19380</v>
      </c>
      <c r="D327" s="3">
        <f t="shared" si="10"/>
        <v>7</v>
      </c>
      <c r="E327" s="3">
        <f t="shared" si="11"/>
        <v>2</v>
      </c>
      <c r="F327" s="38">
        <v>261</v>
      </c>
      <c r="G327" s="40">
        <v>2.329531453078819E-3</v>
      </c>
    </row>
    <row r="328" spans="1:7" x14ac:dyDescent="0.25">
      <c r="A328" s="1">
        <v>14</v>
      </c>
      <c r="B328" s="1">
        <v>12</v>
      </c>
      <c r="C328" s="1">
        <v>19440</v>
      </c>
      <c r="D328" s="3">
        <f t="shared" si="10"/>
        <v>7</v>
      </c>
      <c r="E328" s="3">
        <f t="shared" si="11"/>
        <v>2</v>
      </c>
      <c r="F328" s="38">
        <v>283</v>
      </c>
      <c r="G328" s="40">
        <v>2.5303470344035682E-3</v>
      </c>
    </row>
    <row r="329" spans="1:7" x14ac:dyDescent="0.25">
      <c r="A329" s="1">
        <v>14</v>
      </c>
      <c r="B329" s="1">
        <v>13</v>
      </c>
      <c r="C329" s="1">
        <v>19500</v>
      </c>
      <c r="D329" s="3">
        <f t="shared" si="10"/>
        <v>7</v>
      </c>
      <c r="E329" s="3">
        <f t="shared" si="11"/>
        <v>2</v>
      </c>
      <c r="F329" s="38">
        <v>291</v>
      </c>
      <c r="G329" s="40">
        <v>2.6015870689756401E-3</v>
      </c>
    </row>
    <row r="330" spans="1:7" x14ac:dyDescent="0.25">
      <c r="A330" s="1">
        <v>14</v>
      </c>
      <c r="B330" s="1">
        <v>14</v>
      </c>
      <c r="C330" s="1">
        <v>19560</v>
      </c>
      <c r="D330" s="3">
        <f t="shared" si="10"/>
        <v>7</v>
      </c>
      <c r="E330" s="3">
        <f t="shared" si="11"/>
        <v>2</v>
      </c>
      <c r="F330" s="38">
        <v>291</v>
      </c>
      <c r="G330" s="40">
        <v>2.5972266367520367E-3</v>
      </c>
    </row>
    <row r="331" spans="1:7" x14ac:dyDescent="0.25">
      <c r="A331" s="1">
        <v>14</v>
      </c>
      <c r="B331" s="1">
        <v>15</v>
      </c>
      <c r="C331" s="1">
        <v>19620</v>
      </c>
      <c r="D331" s="3">
        <f t="shared" si="10"/>
        <v>7</v>
      </c>
      <c r="E331" s="3">
        <f t="shared" si="11"/>
        <v>2</v>
      </c>
      <c r="F331" s="38">
        <v>289</v>
      </c>
      <c r="G331" s="40">
        <v>2.5792865442113744E-3</v>
      </c>
    </row>
    <row r="332" spans="1:7" x14ac:dyDescent="0.25">
      <c r="A332" s="1">
        <v>14</v>
      </c>
      <c r="B332" s="1">
        <v>16</v>
      </c>
      <c r="C332" s="1">
        <v>19680</v>
      </c>
      <c r="D332" s="3">
        <f t="shared" si="10"/>
        <v>7</v>
      </c>
      <c r="E332" s="3">
        <f t="shared" si="11"/>
        <v>2</v>
      </c>
      <c r="F332" s="38">
        <v>282</v>
      </c>
      <c r="G332" s="40">
        <v>2.521068612985687E-3</v>
      </c>
    </row>
    <row r="333" spans="1:7" x14ac:dyDescent="0.25">
      <c r="A333" s="1">
        <v>14</v>
      </c>
      <c r="B333" s="1">
        <v>17</v>
      </c>
      <c r="C333" s="1">
        <v>19740</v>
      </c>
      <c r="D333" s="3">
        <f t="shared" si="10"/>
        <v>7</v>
      </c>
      <c r="E333" s="3">
        <f t="shared" si="11"/>
        <v>2</v>
      </c>
      <c r="F333" s="38">
        <v>277</v>
      </c>
      <c r="G333" s="40">
        <v>2.4694777575524872E-3</v>
      </c>
    </row>
    <row r="334" spans="1:7" x14ac:dyDescent="0.25">
      <c r="A334" s="1">
        <v>14</v>
      </c>
      <c r="B334" s="1">
        <v>18</v>
      </c>
      <c r="C334" s="1">
        <v>19800</v>
      </c>
      <c r="D334" s="3">
        <f t="shared" si="10"/>
        <v>7</v>
      </c>
      <c r="E334" s="3">
        <f t="shared" si="11"/>
        <v>2</v>
      </c>
      <c r="F334" s="38">
        <v>255</v>
      </c>
      <c r="G334" s="40">
        <v>2.2793275577476322E-3</v>
      </c>
    </row>
    <row r="335" spans="1:7" x14ac:dyDescent="0.25">
      <c r="A335" s="1">
        <v>14</v>
      </c>
      <c r="B335" s="1">
        <v>19</v>
      </c>
      <c r="C335" s="1">
        <v>19860</v>
      </c>
      <c r="D335" s="3">
        <f t="shared" si="10"/>
        <v>7</v>
      </c>
      <c r="E335" s="3">
        <f t="shared" si="11"/>
        <v>2</v>
      </c>
      <c r="F335" s="38">
        <v>237</v>
      </c>
      <c r="G335" s="40">
        <v>2.1146917789268086E-3</v>
      </c>
    </row>
    <row r="336" spans="1:7" x14ac:dyDescent="0.25">
      <c r="A336" s="1">
        <v>14</v>
      </c>
      <c r="B336" s="1">
        <v>20</v>
      </c>
      <c r="C336" s="1">
        <v>19920</v>
      </c>
      <c r="D336" s="3">
        <f t="shared" si="10"/>
        <v>7</v>
      </c>
      <c r="E336" s="3">
        <f t="shared" si="11"/>
        <v>2</v>
      </c>
      <c r="F336" s="38">
        <v>235</v>
      </c>
      <c r="G336" s="40">
        <v>2.0954823072390589E-3</v>
      </c>
    </row>
    <row r="337" spans="1:7" x14ac:dyDescent="0.25">
      <c r="A337" s="1">
        <v>14</v>
      </c>
      <c r="B337" s="1">
        <v>21</v>
      </c>
      <c r="C337" s="1">
        <v>19980</v>
      </c>
      <c r="D337" s="3">
        <f t="shared" si="10"/>
        <v>7</v>
      </c>
      <c r="E337" s="3">
        <f t="shared" si="11"/>
        <v>2</v>
      </c>
      <c r="F337" s="38">
        <v>231</v>
      </c>
      <c r="G337" s="40">
        <v>2.0663145511487565E-3</v>
      </c>
    </row>
    <row r="338" spans="1:7" x14ac:dyDescent="0.25">
      <c r="A338" s="1">
        <v>14</v>
      </c>
      <c r="B338" s="1">
        <v>22</v>
      </c>
      <c r="C338" s="1">
        <v>20040</v>
      </c>
      <c r="D338" s="3">
        <f t="shared" si="10"/>
        <v>7</v>
      </c>
      <c r="E338" s="3">
        <f t="shared" si="11"/>
        <v>2</v>
      </c>
      <c r="F338" s="38">
        <v>222</v>
      </c>
      <c r="G338" s="40">
        <v>1.9833484893807801E-3</v>
      </c>
    </row>
    <row r="339" spans="1:7" x14ac:dyDescent="0.25">
      <c r="A339" s="1">
        <v>14</v>
      </c>
      <c r="B339" s="1">
        <v>23</v>
      </c>
      <c r="C339" s="1">
        <v>20100</v>
      </c>
      <c r="D339" s="3">
        <f t="shared" si="10"/>
        <v>7</v>
      </c>
      <c r="E339" s="3">
        <f t="shared" si="11"/>
        <v>2</v>
      </c>
      <c r="F339" s="38">
        <v>207</v>
      </c>
      <c r="G339" s="40">
        <v>1.8477626171307081E-3</v>
      </c>
    </row>
    <row r="340" spans="1:7" x14ac:dyDescent="0.25">
      <c r="A340" s="1">
        <v>15</v>
      </c>
      <c r="B340" s="1">
        <v>0</v>
      </c>
      <c r="C340" s="1">
        <v>20160</v>
      </c>
      <c r="D340" s="3">
        <f t="shared" ref="D340:D363" si="12">IF(MOD(A340,7)=0,7,MOD(A340,7))</f>
        <v>1</v>
      </c>
      <c r="E340" s="3">
        <f t="shared" ref="E340:E363" si="13">CEILING((C340+0.001)/(7*24*60),1)</f>
        <v>3</v>
      </c>
      <c r="F340" s="38">
        <v>173</v>
      </c>
      <c r="G340" s="40">
        <v>1.5938558272456335E-3</v>
      </c>
    </row>
    <row r="341" spans="1:7" x14ac:dyDescent="0.25">
      <c r="A341" s="1">
        <v>15</v>
      </c>
      <c r="B341" s="1">
        <v>1</v>
      </c>
      <c r="C341" s="1">
        <v>20220</v>
      </c>
      <c r="D341" s="3">
        <f t="shared" si="12"/>
        <v>1</v>
      </c>
      <c r="E341" s="3">
        <f t="shared" si="13"/>
        <v>3</v>
      </c>
      <c r="F341" s="38">
        <v>164</v>
      </c>
      <c r="G341" s="40">
        <v>1.5127753577905685E-3</v>
      </c>
    </row>
    <row r="342" spans="1:7" x14ac:dyDescent="0.25">
      <c r="A342" s="1">
        <v>15</v>
      </c>
      <c r="B342" s="1">
        <v>2</v>
      </c>
      <c r="C342" s="1">
        <v>20280</v>
      </c>
      <c r="D342" s="3">
        <f t="shared" si="12"/>
        <v>1</v>
      </c>
      <c r="E342" s="3">
        <f t="shared" si="13"/>
        <v>3</v>
      </c>
      <c r="F342" s="38">
        <v>155</v>
      </c>
      <c r="G342" s="40">
        <v>1.424977465720774E-3</v>
      </c>
    </row>
    <row r="343" spans="1:7" x14ac:dyDescent="0.25">
      <c r="A343" s="1">
        <v>15</v>
      </c>
      <c r="B343" s="1">
        <v>3</v>
      </c>
      <c r="C343" s="1">
        <v>20340</v>
      </c>
      <c r="D343" s="3">
        <f t="shared" si="12"/>
        <v>1</v>
      </c>
      <c r="E343" s="3">
        <f t="shared" si="13"/>
        <v>3</v>
      </c>
      <c r="F343" s="38">
        <v>150</v>
      </c>
      <c r="G343" s="40">
        <v>1.3767770122220498E-3</v>
      </c>
    </row>
    <row r="344" spans="1:7" x14ac:dyDescent="0.25">
      <c r="A344" s="1">
        <v>15</v>
      </c>
      <c r="B344" s="1">
        <v>4</v>
      </c>
      <c r="C344" s="1">
        <v>20400</v>
      </c>
      <c r="D344" s="3">
        <f t="shared" si="12"/>
        <v>1</v>
      </c>
      <c r="E344" s="3">
        <f t="shared" si="13"/>
        <v>3</v>
      </c>
      <c r="F344" s="38">
        <v>146</v>
      </c>
      <c r="G344" s="40">
        <v>1.340066886880111E-3</v>
      </c>
    </row>
    <row r="345" spans="1:7" x14ac:dyDescent="0.25">
      <c r="A345" s="1">
        <v>15</v>
      </c>
      <c r="B345" s="1">
        <v>5</v>
      </c>
      <c r="C345" s="1">
        <v>20460</v>
      </c>
      <c r="D345" s="3">
        <f t="shared" si="12"/>
        <v>1</v>
      </c>
      <c r="E345" s="3">
        <f t="shared" si="13"/>
        <v>3</v>
      </c>
      <c r="F345" s="38">
        <v>140</v>
      </c>
      <c r="G345" s="40">
        <v>1.2900986905880422E-3</v>
      </c>
    </row>
    <row r="346" spans="1:7" x14ac:dyDescent="0.25">
      <c r="A346" s="1">
        <v>15</v>
      </c>
      <c r="B346" s="1">
        <v>6</v>
      </c>
      <c r="C346" s="1">
        <v>20520</v>
      </c>
      <c r="D346" s="3">
        <f t="shared" si="12"/>
        <v>1</v>
      </c>
      <c r="E346" s="3">
        <f t="shared" si="13"/>
        <v>3</v>
      </c>
      <c r="F346" s="38">
        <v>147</v>
      </c>
      <c r="G346" s="40">
        <v>1.3563301205789466E-3</v>
      </c>
    </row>
    <row r="347" spans="1:7" x14ac:dyDescent="0.25">
      <c r="A347" s="1">
        <v>15</v>
      </c>
      <c r="B347" s="1">
        <v>7</v>
      </c>
      <c r="C347" s="1">
        <v>20580</v>
      </c>
      <c r="D347" s="3">
        <f t="shared" si="12"/>
        <v>1</v>
      </c>
      <c r="E347" s="3">
        <f t="shared" si="13"/>
        <v>3</v>
      </c>
      <c r="F347" s="38">
        <v>179</v>
      </c>
      <c r="G347" s="40">
        <v>1.6466524120070723E-3</v>
      </c>
    </row>
    <row r="348" spans="1:7" x14ac:dyDescent="0.25">
      <c r="A348" s="1">
        <v>15</v>
      </c>
      <c r="B348" s="1">
        <v>8</v>
      </c>
      <c r="C348" s="1">
        <v>20640</v>
      </c>
      <c r="D348" s="3">
        <f t="shared" si="12"/>
        <v>1</v>
      </c>
      <c r="E348" s="3">
        <f t="shared" si="13"/>
        <v>3</v>
      </c>
      <c r="F348" s="38">
        <v>206</v>
      </c>
      <c r="G348" s="40">
        <v>1.8953148982718679E-3</v>
      </c>
    </row>
    <row r="349" spans="1:7" x14ac:dyDescent="0.25">
      <c r="A349" s="1">
        <v>15</v>
      </c>
      <c r="B349" s="1">
        <v>9</v>
      </c>
      <c r="C349" s="1">
        <v>20700</v>
      </c>
      <c r="D349" s="3">
        <f t="shared" si="12"/>
        <v>1</v>
      </c>
      <c r="E349" s="3">
        <f t="shared" si="13"/>
        <v>3</v>
      </c>
      <c r="F349" s="38">
        <v>218</v>
      </c>
      <c r="G349" s="40">
        <v>2.0042667791021129E-3</v>
      </c>
    </row>
    <row r="350" spans="1:7" x14ac:dyDescent="0.25">
      <c r="A350" s="1">
        <v>15</v>
      </c>
      <c r="B350" s="1">
        <v>10</v>
      </c>
      <c r="C350" s="1">
        <v>20760</v>
      </c>
      <c r="D350" s="3">
        <f t="shared" si="12"/>
        <v>1</v>
      </c>
      <c r="E350" s="3">
        <f t="shared" si="13"/>
        <v>3</v>
      </c>
      <c r="F350" s="38">
        <v>235</v>
      </c>
      <c r="G350" s="40">
        <v>2.1624797591070868E-3</v>
      </c>
    </row>
    <row r="351" spans="1:7" x14ac:dyDescent="0.25">
      <c r="A351" s="1">
        <v>15</v>
      </c>
      <c r="B351" s="1">
        <v>11</v>
      </c>
      <c r="C351" s="1">
        <v>20820</v>
      </c>
      <c r="D351" s="3">
        <f t="shared" si="12"/>
        <v>1</v>
      </c>
      <c r="E351" s="3">
        <f t="shared" si="13"/>
        <v>3</v>
      </c>
      <c r="F351" s="38">
        <v>253</v>
      </c>
      <c r="G351" s="40">
        <v>2.329531453078819E-3</v>
      </c>
    </row>
    <row r="352" spans="1:7" x14ac:dyDescent="0.25">
      <c r="A352" s="1">
        <v>15</v>
      </c>
      <c r="B352" s="1">
        <v>12</v>
      </c>
      <c r="C352" s="1">
        <v>20880</v>
      </c>
      <c r="D352" s="3">
        <f t="shared" si="12"/>
        <v>1</v>
      </c>
      <c r="E352" s="3">
        <f t="shared" si="13"/>
        <v>3</v>
      </c>
      <c r="F352" s="38">
        <v>275</v>
      </c>
      <c r="G352" s="40">
        <v>2.5303470344035682E-3</v>
      </c>
    </row>
    <row r="353" spans="1:7" x14ac:dyDescent="0.25">
      <c r="A353" s="1">
        <v>15</v>
      </c>
      <c r="B353" s="1">
        <v>13</v>
      </c>
      <c r="C353" s="1">
        <v>20940</v>
      </c>
      <c r="D353" s="3">
        <f t="shared" si="12"/>
        <v>1</v>
      </c>
      <c r="E353" s="3">
        <f t="shared" si="13"/>
        <v>3</v>
      </c>
      <c r="F353" s="38">
        <v>283</v>
      </c>
      <c r="G353" s="40">
        <v>2.6015870689756401E-3</v>
      </c>
    </row>
    <row r="354" spans="1:7" x14ac:dyDescent="0.25">
      <c r="A354" s="1">
        <v>15</v>
      </c>
      <c r="B354" s="1">
        <v>14</v>
      </c>
      <c r="C354" s="1">
        <v>21000</v>
      </c>
      <c r="D354" s="3">
        <f t="shared" si="12"/>
        <v>1</v>
      </c>
      <c r="E354" s="3">
        <f t="shared" si="13"/>
        <v>3</v>
      </c>
      <c r="F354" s="38">
        <v>282</v>
      </c>
      <c r="G354" s="40">
        <v>2.5972266367520367E-3</v>
      </c>
    </row>
    <row r="355" spans="1:7" x14ac:dyDescent="0.25">
      <c r="A355" s="1">
        <v>15</v>
      </c>
      <c r="B355" s="1">
        <v>15</v>
      </c>
      <c r="C355" s="1">
        <v>21060</v>
      </c>
      <c r="D355" s="3">
        <f t="shared" si="12"/>
        <v>1</v>
      </c>
      <c r="E355" s="3">
        <f t="shared" si="13"/>
        <v>3</v>
      </c>
      <c r="F355" s="38">
        <v>280</v>
      </c>
      <c r="G355" s="40">
        <v>2.5792865442113744E-3</v>
      </c>
    </row>
    <row r="356" spans="1:7" x14ac:dyDescent="0.25">
      <c r="A356" s="1">
        <v>15</v>
      </c>
      <c r="B356" s="1">
        <v>16</v>
      </c>
      <c r="C356" s="1">
        <v>21120</v>
      </c>
      <c r="D356" s="3">
        <f t="shared" si="12"/>
        <v>1</v>
      </c>
      <c r="E356" s="3">
        <f t="shared" si="13"/>
        <v>3</v>
      </c>
      <c r="F356" s="38">
        <v>274</v>
      </c>
      <c r="G356" s="40">
        <v>2.521068612985687E-3</v>
      </c>
    </row>
    <row r="357" spans="1:7" x14ac:dyDescent="0.25">
      <c r="A357" s="1">
        <v>15</v>
      </c>
      <c r="B357" s="1">
        <v>17</v>
      </c>
      <c r="C357" s="1">
        <v>21180</v>
      </c>
      <c r="D357" s="3">
        <f t="shared" si="12"/>
        <v>1</v>
      </c>
      <c r="E357" s="3">
        <f t="shared" si="13"/>
        <v>3</v>
      </c>
      <c r="F357" s="38">
        <v>269</v>
      </c>
      <c r="G357" s="40">
        <v>2.4694777575524872E-3</v>
      </c>
    </row>
    <row r="358" spans="1:7" x14ac:dyDescent="0.25">
      <c r="A358" s="1">
        <v>15</v>
      </c>
      <c r="B358" s="1">
        <v>18</v>
      </c>
      <c r="C358" s="1">
        <v>21240</v>
      </c>
      <c r="D358" s="3">
        <f t="shared" si="12"/>
        <v>1</v>
      </c>
      <c r="E358" s="3">
        <f t="shared" si="13"/>
        <v>3</v>
      </c>
      <c r="F358" s="38">
        <v>248</v>
      </c>
      <c r="G358" s="40">
        <v>2.2793275577476322E-3</v>
      </c>
    </row>
    <row r="359" spans="1:7" x14ac:dyDescent="0.25">
      <c r="A359" s="1">
        <v>15</v>
      </c>
      <c r="B359" s="1">
        <v>19</v>
      </c>
      <c r="C359" s="1">
        <v>21300</v>
      </c>
      <c r="D359" s="3">
        <f t="shared" si="12"/>
        <v>1</v>
      </c>
      <c r="E359" s="3">
        <f t="shared" si="13"/>
        <v>3</v>
      </c>
      <c r="F359" s="38">
        <v>230</v>
      </c>
      <c r="G359" s="40">
        <v>2.1146917789268086E-3</v>
      </c>
    </row>
    <row r="360" spans="1:7" x14ac:dyDescent="0.25">
      <c r="A360" s="1">
        <v>15</v>
      </c>
      <c r="B360" s="1">
        <v>20</v>
      </c>
      <c r="C360" s="1">
        <v>21360</v>
      </c>
      <c r="D360" s="3">
        <f t="shared" si="12"/>
        <v>1</v>
      </c>
      <c r="E360" s="3">
        <f t="shared" si="13"/>
        <v>3</v>
      </c>
      <c r="F360" s="38">
        <v>228</v>
      </c>
      <c r="G360" s="40">
        <v>2.0954823072390589E-3</v>
      </c>
    </row>
    <row r="361" spans="1:7" x14ac:dyDescent="0.25">
      <c r="A361" s="1">
        <v>15</v>
      </c>
      <c r="B361" s="1">
        <v>21</v>
      </c>
      <c r="C361" s="1">
        <v>21420</v>
      </c>
      <c r="D361" s="3">
        <f t="shared" si="12"/>
        <v>1</v>
      </c>
      <c r="E361" s="3">
        <f t="shared" si="13"/>
        <v>3</v>
      </c>
      <c r="F361" s="38">
        <v>225</v>
      </c>
      <c r="G361" s="40">
        <v>2.0663145511487565E-3</v>
      </c>
    </row>
    <row r="362" spans="1:7" x14ac:dyDescent="0.25">
      <c r="A362" s="1">
        <v>15</v>
      </c>
      <c r="B362" s="1">
        <v>22</v>
      </c>
      <c r="C362" s="1">
        <v>21480</v>
      </c>
      <c r="D362" s="3">
        <f t="shared" si="12"/>
        <v>1</v>
      </c>
      <c r="E362" s="3">
        <f t="shared" si="13"/>
        <v>3</v>
      </c>
      <c r="F362" s="38">
        <v>216</v>
      </c>
      <c r="G362" s="40">
        <v>1.9833484893807801E-3</v>
      </c>
    </row>
    <row r="363" spans="1:7" x14ac:dyDescent="0.25">
      <c r="A363" s="1">
        <v>15</v>
      </c>
      <c r="B363" s="1">
        <v>23</v>
      </c>
      <c r="C363" s="1">
        <v>21540</v>
      </c>
      <c r="D363" s="3">
        <f t="shared" si="12"/>
        <v>1</v>
      </c>
      <c r="E363" s="3">
        <f t="shared" si="13"/>
        <v>3</v>
      </c>
      <c r="F363" s="38">
        <v>201</v>
      </c>
      <c r="G363" s="40">
        <v>1.8477626171307081E-3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Controls</vt:lpstr>
      <vt:lpstr>Demand-Enforced</vt:lpstr>
      <vt:lpstr>Supply-Enforced</vt:lpstr>
      <vt:lpstr>Demand - As_components</vt:lpstr>
      <vt:lpstr>Demand - Fully_custom</vt:lpstr>
      <vt:lpstr>Supply - As_components</vt:lpstr>
      <vt:lpstr>Supply - Fully_custom</vt:lpstr>
      <vt:lpstr>c_cattime</vt:lpstr>
      <vt:lpstr>c_direct_type</vt:lpstr>
      <vt:lpstr>c_direct_uplift</vt:lpstr>
      <vt:lpstr>c_S_type</vt:lpstr>
      <vt:lpstr>c_type</vt:lpstr>
      <vt:lpstr>T_comp_constructed</vt:lpstr>
      <vt:lpstr>T_comp_hour</vt:lpstr>
      <vt:lpstr>T_comp_weekday</vt:lpstr>
      <vt:lpstr>T_comp_WoW</vt:lpstr>
      <vt:lpstr>T_DD_comp_hour</vt:lpstr>
      <vt:lpstr>T_DD_comp_weekday</vt:lpstr>
      <vt:lpstr>T_DD_comp_WoW</vt:lpstr>
      <vt:lpstr>T_fully_custom</vt:lpstr>
      <vt:lpstr>T_S_comp_constructed</vt:lpstr>
      <vt:lpstr>T_S_comp_hour</vt:lpstr>
      <vt:lpstr>T_S_comp_weekday</vt:lpstr>
      <vt:lpstr>T_S_comp_WoW</vt:lpstr>
      <vt:lpstr>T_S_fully_custom</vt:lpstr>
      <vt:lpstr>T_SED_comp_hour</vt:lpstr>
      <vt:lpstr>T_SED_comp_weekday</vt:lpstr>
      <vt:lpstr>T_SED_comp_WoW</vt:lpstr>
    </vt:vector>
  </TitlesOfParts>
  <Manager/>
  <Company>NHS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 Fonseca</dc:creator>
  <cp:keywords/>
  <dc:description/>
  <cp:lastModifiedBy>Martina Fonseca</cp:lastModifiedBy>
  <cp:revision/>
  <dcterms:created xsi:type="dcterms:W3CDTF">2023-02-20T16:38:05Z</dcterms:created>
  <dcterms:modified xsi:type="dcterms:W3CDTF">2023-06-22T11:13:02Z</dcterms:modified>
  <cp:category/>
  <cp:contentStatus/>
</cp:coreProperties>
</file>